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VI KUSUMA\KEG. 2022\PROFIL 2022\"/>
    </mc:Choice>
  </mc:AlternateContent>
  <xr:revisionPtr revIDLastSave="0" documentId="13_ncr:1_{632B3756-558B-404D-98FE-9237FB3FB838}" xr6:coauthVersionLast="47" xr6:coauthVersionMax="47" xr10:uidLastSave="{00000000-0000-0000-0000-000000000000}"/>
  <bookViews>
    <workbookView xWindow="-120" yWindow="-120" windowWidth="29040" windowHeight="15720" firstSheet="14" activeTab="38" xr2:uid="{E455D008-4773-4885-A2EF-200404AD587D}"/>
  </bookViews>
  <sheets>
    <sheet name="Resume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3" r:id="rId21"/>
    <sheet name="21" sheetId="24" r:id="rId22"/>
    <sheet name="22" sheetId="89" r:id="rId23"/>
    <sheet name="23" sheetId="90" r:id="rId24"/>
    <sheet name="24" sheetId="91" r:id="rId25"/>
    <sheet name="25" sheetId="28" r:id="rId26"/>
    <sheet name="26" sheetId="29" r:id="rId27"/>
    <sheet name="27" sheetId="30" r:id="rId28"/>
    <sheet name="28" sheetId="92" r:id="rId29"/>
    <sheet name="29" sheetId="32" r:id="rId30"/>
    <sheet name="30" sheetId="33" r:id="rId31"/>
    <sheet name="31" sheetId="34" r:id="rId32"/>
    <sheet name="32" sheetId="93" r:id="rId33"/>
    <sheet name="33" sheetId="94" r:id="rId34"/>
    <sheet name="34" sheetId="95" r:id="rId35"/>
    <sheet name="35" sheetId="96" r:id="rId36"/>
    <sheet name="36" sheetId="97" r:id="rId37"/>
    <sheet name="37" sheetId="98" r:id="rId38"/>
    <sheet name="38" sheetId="39" r:id="rId39"/>
    <sheet name="39" sheetId="40" r:id="rId40"/>
    <sheet name="40" sheetId="41" r:id="rId41"/>
    <sheet name="41" sheetId="42" r:id="rId42"/>
    <sheet name="42" sheetId="43" r:id="rId43"/>
    <sheet name="43" sheetId="44" r:id="rId44"/>
    <sheet name="44" sheetId="45" r:id="rId45"/>
    <sheet name="45" sheetId="46" r:id="rId46"/>
    <sheet name="46" sheetId="100" r:id="rId47"/>
    <sheet name="47" sheetId="48" r:id="rId48"/>
    <sheet name="48" sheetId="49" r:id="rId49"/>
    <sheet name="49" sheetId="50" r:id="rId50"/>
    <sheet name="50" sheetId="51" r:id="rId51"/>
    <sheet name="51" sheetId="52" r:id="rId52"/>
    <sheet name="52" sheetId="56" r:id="rId53"/>
    <sheet name="53" sheetId="57" r:id="rId54"/>
    <sheet name="54" sheetId="58" r:id="rId55"/>
    <sheet name="55" sheetId="99" r:id="rId56"/>
    <sheet name="56" sheetId="60" r:id="rId57"/>
    <sheet name="57" sheetId="61" r:id="rId58"/>
    <sheet name="58" sheetId="62" r:id="rId59"/>
    <sheet name="59" sheetId="63" r:id="rId60"/>
    <sheet name="60" sheetId="88" r:id="rId61"/>
    <sheet name="61" sheetId="65" r:id="rId62"/>
    <sheet name="62" sheetId="66" r:id="rId63"/>
    <sheet name="63" sheetId="67" r:id="rId64"/>
    <sheet name="64" sheetId="68" r:id="rId65"/>
    <sheet name="65" sheetId="69" r:id="rId66"/>
    <sheet name="66" sheetId="70" r:id="rId67"/>
    <sheet name="67" sheetId="71" r:id="rId68"/>
    <sheet name="68" sheetId="72" r:id="rId69"/>
    <sheet name="69" sheetId="73" r:id="rId70"/>
    <sheet name="70" sheetId="74" r:id="rId71"/>
    <sheet name="71" sheetId="75" r:id="rId72"/>
    <sheet name="72" sheetId="76" r:id="rId73"/>
    <sheet name="73" sheetId="77" r:id="rId74"/>
    <sheet name="74" sheetId="78" r:id="rId75"/>
    <sheet name="75" sheetId="79" r:id="rId76"/>
    <sheet name="76" sheetId="80" r:id="rId77"/>
    <sheet name="77" sheetId="81" r:id="rId78"/>
    <sheet name="78" sheetId="82" r:id="rId79"/>
    <sheet name="79" sheetId="83" r:id="rId80"/>
    <sheet name="80" sheetId="84" r:id="rId81"/>
    <sheet name="81" sheetId="85" r:id="rId82"/>
    <sheet name="82" sheetId="86" r:id="rId83"/>
    <sheet name="83" sheetId="87" r:id="rId84"/>
    <sheet name="84" sheetId="103" r:id="rId85"/>
    <sheet name="85" sheetId="105" r:id="rId86"/>
    <sheet name="86" sheetId="102" r:id="rId87"/>
    <sheet name="87" sheetId="106" r:id="rId88"/>
  </sheets>
  <externalReferences>
    <externalReference r:id="rId89"/>
    <externalReference r:id="rId90"/>
  </externalReferences>
  <definedNames>
    <definedName name="_xlnm.Print_Area" localSheetId="12">'12'!$A$1:$O$55</definedName>
    <definedName name="_xlnm.Print_Area" localSheetId="13">'13'!$A$1:$T$94</definedName>
    <definedName name="_xlnm.Print_Area" localSheetId="14">'14'!$A$1:$F$91</definedName>
    <definedName name="_xlnm.Print_Area" localSheetId="15">'15'!$A$1:$H$89</definedName>
    <definedName name="_xlnm.Print_Area" localSheetId="16">'16'!$A$1:$N$89</definedName>
    <definedName name="_xlnm.Print_Area" localSheetId="17">'17'!$A$1:$K$91</definedName>
    <definedName name="_xlnm.Print_Area" localSheetId="18">'18'!$A$1:$N$88</definedName>
    <definedName name="_xlnm.Print_Area" localSheetId="19">'19'!$A$1:$D$21</definedName>
    <definedName name="_xlnm.Print_Area" localSheetId="2">'2'!$A$1:$F$32</definedName>
    <definedName name="_xlnm.Print_Area" localSheetId="20">'20'!$A$1:$D$44</definedName>
    <definedName name="_xlnm.Print_Area" localSheetId="21">'21'!$A$1:$L$57</definedName>
    <definedName name="_xlnm.Print_Area" localSheetId="23">'23'!$A$1:$M$56</definedName>
    <definedName name="_xlnm.Print_Area" localSheetId="24">'24'!$A$1:$S$53</definedName>
    <definedName name="_xlnm.Print_Area" localSheetId="27">'27'!$A$1:$N$55</definedName>
    <definedName name="_xlnm.Print_Area" localSheetId="28">'28'!$A$1:$H$55</definedName>
    <definedName name="_xlnm.Print_Area" localSheetId="29">'29'!$A$1:$AD$62</definedName>
    <definedName name="_xlnm.Print_Area" localSheetId="3">'3'!$A$1:$H$24</definedName>
    <definedName name="_xlnm.Print_Area" localSheetId="30">'30'!$A$1:$L$62</definedName>
    <definedName name="_xlnm.Print_Area" localSheetId="31">'31'!$A$1:$V$56</definedName>
    <definedName name="_xlnm.Print_Area" localSheetId="34">'34'!$A$1:$R$63</definedName>
    <definedName name="_xlnm.Print_Area" localSheetId="35">'35'!$A$1:$T$59</definedName>
    <definedName name="_xlnm.Print_Area" localSheetId="36">'36'!$A$1:$M$59</definedName>
    <definedName name="_xlnm.Print_Area" localSheetId="39">'39'!$A$1:$I$69</definedName>
    <definedName name="_xlnm.Print_Area" localSheetId="4">'4'!$A$1:$J$44</definedName>
    <definedName name="_xlnm.Print_Area" localSheetId="40">'40'!$A$1:$L$56</definedName>
    <definedName name="_xlnm.Print_Area" localSheetId="42">'42'!$A$1:$AD$57</definedName>
    <definedName name="_xlnm.Print_Area" localSheetId="43">'43'!$A$1:$AD$65</definedName>
    <definedName name="_xlnm.Print_Area" localSheetId="44">'44'!$A$1:$R$63</definedName>
    <definedName name="_xlnm.Print_Area" localSheetId="45">'45'!$A$1:$L$67</definedName>
    <definedName name="_xlnm.Print_Area" localSheetId="46">'46'!$A$1:$M$60</definedName>
    <definedName name="_xlnm.Print_Area" localSheetId="48">'48'!$A$1:$N$61</definedName>
    <definedName name="_xlnm.Print_Area" localSheetId="49">'49'!$A$1:$X$64</definedName>
    <definedName name="_xlnm.Print_Area" localSheetId="5">'5'!$A$1:$K$132</definedName>
    <definedName name="_xlnm.Print_Area" localSheetId="50">'50'!$A$1:$J$60</definedName>
    <definedName name="_xlnm.Print_Area" localSheetId="51">'51'!$A$1:$Z$55</definedName>
    <definedName name="_xlnm.Print_Area" localSheetId="52">'52'!$A$1:$R$62</definedName>
    <definedName name="_xlnm.Print_Area" localSheetId="53">'53'!$A$1:$N$61</definedName>
    <definedName name="_xlnm.Print_Area" localSheetId="55">'55'!$A$1:$M$58</definedName>
    <definedName name="_xlnm.Print_Area" localSheetId="56">'56'!$A$1:$J$67</definedName>
    <definedName name="_xlnm.Print_Area" localSheetId="57">'57'!$A$1:$AC$61</definedName>
    <definedName name="_xlnm.Print_Area" localSheetId="58">'58'!$A$1:$S$71</definedName>
    <definedName name="_xlnm.Print_Area" localSheetId="59">'59'!$A$1:$F$27</definedName>
    <definedName name="_xlnm.Print_Area" localSheetId="6">'6'!$A$1:$E$15</definedName>
    <definedName name="_xlnm.Print_Area" localSheetId="60">'60'!$A$1:$F$59</definedName>
    <definedName name="_xlnm.Print_Area" localSheetId="61">'61'!$A$1:$P$63</definedName>
    <definedName name="_xlnm.Print_Area" localSheetId="62">'62'!$A$1:$I$56</definedName>
    <definedName name="_xlnm.Print_Area" localSheetId="63">'63'!$A$1:$J$60</definedName>
    <definedName name="_xlnm.Print_Area" localSheetId="64">'64'!$A$1:$L$62</definedName>
    <definedName name="_xlnm.Print_Area" localSheetId="65">'65'!$A$1:$K$60</definedName>
    <definedName name="_xlnm.Print_Area" localSheetId="66">'66'!$A$1:$L$58</definedName>
    <definedName name="_xlnm.Print_Area" localSheetId="67">'67'!$A$1:$I$61</definedName>
    <definedName name="_xlnm.Print_Area" localSheetId="68">'68'!$A$1:$E$58</definedName>
    <definedName name="_xlnm.Print_Area" localSheetId="69">'69'!$A$1:$T$62</definedName>
    <definedName name="_xlnm.Print_Area" localSheetId="7">'7'!$A$1:$R$40</definedName>
    <definedName name="_xlnm.Print_Area" localSheetId="70">'70'!$A$1:$F$55</definedName>
    <definedName name="_xlnm.Print_Area" localSheetId="71">'71'!$A$1:$AH$52</definedName>
    <definedName name="_xlnm.Print_Area" localSheetId="72">'72'!$A$1:$L$67</definedName>
    <definedName name="_xlnm.Print_Area" localSheetId="73">'73'!$A$1:$S$58</definedName>
    <definedName name="_xlnm.Print_Area" localSheetId="74">'74'!$A$1:$R$68</definedName>
    <definedName name="_xlnm.Print_Area" localSheetId="77">'77'!$A$1:$W$64</definedName>
    <definedName name="_xlnm.Print_Area" localSheetId="79">'79'!$A$1:$G$58</definedName>
    <definedName name="_xlnm.Print_Area" localSheetId="8">'8'!$A$1:$J$38</definedName>
    <definedName name="_xlnm.Print_Area" localSheetId="84">'84'!$A$1:$H$54</definedName>
    <definedName name="_xlnm.Print_Area" localSheetId="85">'85'!$A$1:$O$57</definedName>
    <definedName name="_xlnm.Print_Area" localSheetId="86">'86'!$A$1:$R$55</definedName>
    <definedName name="_xlnm.Print_Area" localSheetId="87">'87'!$A$1:$R$54</definedName>
    <definedName name="_xlnm.Print_Area" localSheetId="9">'9'!$A$1:$D$57</definedName>
    <definedName name="_xlnm.Print_Area" localSheetId="0">Resume!$A$1:$G$217</definedName>
    <definedName name="_xlnm.Print_Titles" localSheetId="9">'9'!$A:$C,'9'!$3:$8</definedName>
    <definedName name="_xlnm.Print_Titles" localSheetId="0">Resume!$5:$6</definedName>
    <definedName name="Z_17D7C177_D9B1_4DC1_9138_49FE7AC6BB29_.wvu.PrintArea" localSheetId="5" hidden="1">'5'!$A$1:$H$80</definedName>
    <definedName name="Z_292D246C_5048_11D6_9411_0000212D0BAF_.wvu.PrintArea" localSheetId="14" hidden="1">'14'!$A$1:$N$87</definedName>
    <definedName name="Z_730E2C64_B2C1_434F_B758_04E2943FA20D_.wvu.PrintArea" localSheetId="14" hidden="1">'14'!$A$1:$N$87</definedName>
    <definedName name="Z_730E2C64_B2C1_434F_B758_04E2943FA20D_.wvu.PrintArea" localSheetId="28" hidden="1">'28'!$A$1:$F$54</definedName>
    <definedName name="Z_730E2C64_B2C1_434F_B758_04E2943FA20D_.wvu.PrintArea" localSheetId="32" hidden="1">'32'!$A$1:$G$58</definedName>
    <definedName name="Z_730E2C64_B2C1_434F_B758_04E2943FA20D_.wvu.PrintArea" localSheetId="33" hidden="1">'33'!$A$1:$C$59</definedName>
    <definedName name="Z_730E2C64_B2C1_434F_B758_04E2943FA20D_.wvu.PrintArea" localSheetId="45" hidden="1">'45'!$A$1:$U$65</definedName>
    <definedName name="Z_730E2C64_B2C1_434F_B758_04E2943FA20D_.wvu.PrintArea" localSheetId="48" hidden="1">'48'!$A$1:$U$62</definedName>
    <definedName name="Z_730E2C64_B2C1_434F_B758_04E2943FA20D_.wvu.PrintArea" localSheetId="50" hidden="1">'50'!$A$1:$G$62</definedName>
    <definedName name="Z_730E2C64_B2C1_434F_B758_04E2943FA20D_.wvu.PrintArea" localSheetId="51" hidden="1">'51'!$A$1:$AL$58</definedName>
    <definedName name="Z_730E2C64_B2C1_434F_B758_04E2943FA20D_.wvu.PrintArea" localSheetId="70" hidden="1">'70'!$A$1:$G$55</definedName>
    <definedName name="Z_93528372_5BA8_11D6_9411_0000212D0BAF_.wvu.PrintArea" localSheetId="14" hidden="1">'14'!$A$1:$N$87</definedName>
    <definedName name="Z_93528372_5BA8_11D6_9411_0000212D0BAF_.wvu.PrintArea" localSheetId="28" hidden="1">'28'!$A$1:$F$54</definedName>
    <definedName name="Z_93528372_5BA8_11D6_9411_0000212D0BAF_.wvu.PrintArea" localSheetId="32" hidden="1">'32'!$A$1:$G$58</definedName>
    <definedName name="Z_93528372_5BA8_11D6_9411_0000212D0BAF_.wvu.PrintArea" localSheetId="33" hidden="1">'33'!$A$1:$C$59</definedName>
    <definedName name="Z_93528372_5BA8_11D6_9411_0000212D0BAF_.wvu.PrintArea" localSheetId="45" hidden="1">'45'!$A$1:$U$65</definedName>
    <definedName name="Z_93528372_5BA8_11D6_9411_0000212D0BAF_.wvu.PrintArea" localSheetId="48" hidden="1">'48'!$A$1:$U$62</definedName>
    <definedName name="Z_93528372_5BA8_11D6_9411_0000212D0BAF_.wvu.PrintArea" localSheetId="50" hidden="1">'50'!$A$1:$G$62</definedName>
    <definedName name="Z_93528372_5BA8_11D6_9411_0000212D0BAF_.wvu.PrintArea" localSheetId="51" hidden="1">'51'!$A$1:$AL$58</definedName>
    <definedName name="Z_93528372_5BA8_11D6_9411_0000212D0BAF_.wvu.PrintArea" localSheetId="70" hidden="1">'70'!$A$1:$G$55</definedName>
    <definedName name="Z_CF5BBE18_1EAB_4E8A_9B60_6E7F400FBD81_.wvu.PrintArea" localSheetId="4" hidden="1">'4'!$A$1:$G$41</definedName>
    <definedName name="Z_CF5BBE18_1EAB_4E8A_9B60_6E7F400FBD81_.wvu.PrintArea" localSheetId="6" hidden="1">'6'!$A$1:$E$11</definedName>
    <definedName name="Z_F144E4C0_F124_4A6E_9761_D1C5FCF07098_.wvu.PrintArea" localSheetId="64" hidden="1">'64'!$A$1:$L$62</definedName>
    <definedName name="Z_F144E4C0_F124_4A6E_9761_D1C5FCF07098_.wvu.PrintArea" localSheetId="65" hidden="1">'65'!$A$1:$AA$61</definedName>
    <definedName name="Z_F144E4C0_F124_4A6E_9761_D1C5FCF07098_.wvu.PrintArea" localSheetId="66" hidden="1">'66'!$A$1:$L$58</definedName>
    <definedName name="Z_F144E4C0_F124_4A6E_9761_D1C5FCF07098_.wvu.PrintArea" localSheetId="67" hidden="1">'67'!$A$1:$I$56</definedName>
    <definedName name="Z_F144E4C0_F124_4A6E_9761_D1C5FCF07098_.wvu.PrintArea" localSheetId="69" hidden="1">'69'!$A$1:$X$62</definedName>
    <definedName name="Z_F30EFE65_F2A9_47E2_8E68_51F9D7645DD4_.wvu.PrintArea" localSheetId="50" hidden="1">'50'!$A$1:$G$62</definedName>
    <definedName name="Z_F30EFE65_F2A9_47E2_8E68_51F9D7645DD4_.wvu.PrintArea" localSheetId="51" hidden="1">'51'!$A$1:$AL$58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02" l="1"/>
  <c r="B42" i="85"/>
  <c r="B35" i="85"/>
  <c r="B20" i="80"/>
  <c r="B35" i="79"/>
  <c r="B35" i="77"/>
  <c r="B48" i="46"/>
  <c r="B37" i="45"/>
  <c r="C50" i="56"/>
  <c r="B50" i="56"/>
  <c r="C49" i="56"/>
  <c r="C48" i="56"/>
  <c r="B48" i="56"/>
  <c r="C47" i="56"/>
  <c r="C46" i="56"/>
  <c r="B46" i="56"/>
  <c r="C45" i="56"/>
  <c r="C44" i="56"/>
  <c r="B44" i="56"/>
  <c r="C43" i="56"/>
  <c r="C42" i="56"/>
  <c r="B42" i="56"/>
  <c r="C41" i="56"/>
  <c r="B41" i="56"/>
  <c r="C40" i="56"/>
  <c r="C39" i="56"/>
  <c r="B39" i="56"/>
  <c r="C38" i="56"/>
  <c r="C37" i="56"/>
  <c r="B37" i="56"/>
  <c r="C36" i="56"/>
  <c r="B36" i="56"/>
  <c r="C35" i="56"/>
  <c r="B35" i="56"/>
  <c r="C34" i="56"/>
  <c r="C33" i="56"/>
  <c r="B33" i="56"/>
  <c r="C32" i="56"/>
  <c r="C31" i="56"/>
  <c r="B31" i="56"/>
  <c r="C30" i="56"/>
  <c r="B30" i="56"/>
  <c r="C29" i="56"/>
  <c r="C28" i="56"/>
  <c r="B28" i="56"/>
  <c r="C27" i="56"/>
  <c r="B27" i="56"/>
  <c r="C26" i="56"/>
  <c r="B26" i="56"/>
  <c r="C25" i="56"/>
  <c r="B25" i="56"/>
  <c r="C24" i="56"/>
  <c r="B24" i="56"/>
  <c r="C23" i="56"/>
  <c r="B23" i="56"/>
  <c r="C22" i="56"/>
  <c r="C21" i="56"/>
  <c r="B21" i="56"/>
  <c r="C20" i="56"/>
  <c r="C19" i="56"/>
  <c r="B19" i="56"/>
  <c r="C18" i="56"/>
  <c r="C17" i="56"/>
  <c r="B17" i="56"/>
  <c r="C16" i="56"/>
  <c r="B16" i="56"/>
  <c r="C15" i="56"/>
  <c r="B15" i="56"/>
  <c r="C14" i="56"/>
  <c r="B14" i="56"/>
  <c r="C13" i="56"/>
  <c r="C12" i="56"/>
  <c r="B12" i="56"/>
  <c r="C11" i="56"/>
  <c r="B11" i="56"/>
  <c r="C50" i="105"/>
  <c r="B50" i="105"/>
  <c r="C49" i="105"/>
  <c r="C48" i="105"/>
  <c r="B48" i="105"/>
  <c r="C47" i="105"/>
  <c r="C46" i="105"/>
  <c r="B46" i="105"/>
  <c r="C45" i="105"/>
  <c r="C44" i="105"/>
  <c r="B44" i="105"/>
  <c r="C43" i="105"/>
  <c r="C42" i="105"/>
  <c r="B42" i="105"/>
  <c r="C41" i="105"/>
  <c r="B41" i="105"/>
  <c r="C40" i="105"/>
  <c r="C39" i="105"/>
  <c r="B39" i="105"/>
  <c r="C38" i="105"/>
  <c r="C37" i="105"/>
  <c r="B37" i="105"/>
  <c r="C36" i="105"/>
  <c r="B36" i="105"/>
  <c r="C35" i="105"/>
  <c r="B35" i="105"/>
  <c r="C34" i="105"/>
  <c r="C33" i="105"/>
  <c r="B33" i="105"/>
  <c r="C32" i="105"/>
  <c r="C31" i="105"/>
  <c r="B31" i="105"/>
  <c r="C30" i="105"/>
  <c r="B30" i="105"/>
  <c r="C29" i="105"/>
  <c r="C28" i="105"/>
  <c r="B28" i="105"/>
  <c r="C27" i="105"/>
  <c r="B27" i="105"/>
  <c r="C26" i="105"/>
  <c r="B26" i="105"/>
  <c r="C25" i="105"/>
  <c r="B25" i="105"/>
  <c r="C24" i="105"/>
  <c r="B24" i="105"/>
  <c r="C23" i="105"/>
  <c r="B23" i="105"/>
  <c r="C22" i="105"/>
  <c r="C21" i="105"/>
  <c r="B21" i="105"/>
  <c r="C20" i="105"/>
  <c r="C19" i="105"/>
  <c r="B19" i="105"/>
  <c r="C18" i="105"/>
  <c r="C17" i="105"/>
  <c r="B17" i="105"/>
  <c r="C16" i="105"/>
  <c r="B16" i="105"/>
  <c r="C15" i="105"/>
  <c r="B15" i="105"/>
  <c r="C14" i="105"/>
  <c r="B14" i="105"/>
  <c r="C13" i="105"/>
  <c r="C12" i="105"/>
  <c r="B12" i="105"/>
  <c r="C11" i="105"/>
  <c r="B11" i="105"/>
  <c r="C50" i="86"/>
  <c r="B50" i="86"/>
  <c r="C49" i="86"/>
  <c r="C48" i="86"/>
  <c r="B48" i="86"/>
  <c r="C47" i="86"/>
  <c r="C46" i="86"/>
  <c r="B46" i="86"/>
  <c r="C45" i="86"/>
  <c r="C44" i="86"/>
  <c r="B44" i="86"/>
  <c r="C43" i="86"/>
  <c r="C42" i="86"/>
  <c r="B42" i="86"/>
  <c r="C41" i="86"/>
  <c r="B41" i="86"/>
  <c r="C40" i="86"/>
  <c r="C39" i="86"/>
  <c r="B39" i="86"/>
  <c r="C38" i="86"/>
  <c r="C37" i="86"/>
  <c r="B37" i="86"/>
  <c r="C36" i="86"/>
  <c r="B36" i="86"/>
  <c r="C35" i="86"/>
  <c r="B35" i="86"/>
  <c r="C34" i="86"/>
  <c r="C33" i="86"/>
  <c r="B33" i="86"/>
  <c r="C32" i="86"/>
  <c r="C31" i="86"/>
  <c r="B31" i="86"/>
  <c r="C30" i="86"/>
  <c r="B30" i="86"/>
  <c r="C29" i="86"/>
  <c r="C28" i="86"/>
  <c r="B28" i="86"/>
  <c r="C27" i="86"/>
  <c r="B27" i="86"/>
  <c r="C26" i="86"/>
  <c r="B26" i="86"/>
  <c r="C25" i="86"/>
  <c r="B25" i="86"/>
  <c r="C24" i="86"/>
  <c r="B24" i="86"/>
  <c r="C23" i="86"/>
  <c r="B23" i="86"/>
  <c r="C22" i="86"/>
  <c r="C21" i="86"/>
  <c r="B21" i="86"/>
  <c r="C20" i="86"/>
  <c r="C19" i="86"/>
  <c r="B19" i="86"/>
  <c r="C18" i="86"/>
  <c r="C17" i="86"/>
  <c r="B17" i="86"/>
  <c r="C16" i="86"/>
  <c r="B16" i="86"/>
  <c r="C15" i="86"/>
  <c r="B15" i="86"/>
  <c r="C14" i="86"/>
  <c r="B14" i="86"/>
  <c r="C13" i="86"/>
  <c r="C12" i="86"/>
  <c r="B12" i="86"/>
  <c r="C11" i="86"/>
  <c r="B11" i="86"/>
  <c r="H11" i="86"/>
  <c r="J11" i="86"/>
  <c r="L11" i="86"/>
  <c r="N11" i="86"/>
  <c r="P11" i="86"/>
  <c r="Q11" i="86"/>
  <c r="R11" i="86"/>
  <c r="H12" i="86"/>
  <c r="J12" i="86"/>
  <c r="L12" i="86"/>
  <c r="N12" i="86"/>
  <c r="P12" i="86"/>
  <c r="Q12" i="86"/>
  <c r="R12" i="86" s="1"/>
  <c r="H13" i="86"/>
  <c r="R13" i="86" s="1"/>
  <c r="J13" i="86"/>
  <c r="L13" i="86"/>
  <c r="N13" i="86"/>
  <c r="P13" i="86"/>
  <c r="Q13" i="86"/>
  <c r="H14" i="86"/>
  <c r="J14" i="86"/>
  <c r="L14" i="86"/>
  <c r="N14" i="86"/>
  <c r="P14" i="86"/>
  <c r="Q14" i="86"/>
  <c r="R14" i="86"/>
  <c r="H15" i="86"/>
  <c r="J15" i="86"/>
  <c r="L15" i="86"/>
  <c r="N15" i="86"/>
  <c r="P15" i="86"/>
  <c r="Q15" i="86"/>
  <c r="R15" i="86"/>
  <c r="H16" i="86"/>
  <c r="J16" i="86"/>
  <c r="L16" i="86"/>
  <c r="N16" i="86"/>
  <c r="P16" i="86"/>
  <c r="Q16" i="86"/>
  <c r="R16" i="86" s="1"/>
  <c r="H17" i="86"/>
  <c r="R17" i="86" s="1"/>
  <c r="J17" i="86"/>
  <c r="L17" i="86"/>
  <c r="N17" i="86"/>
  <c r="P17" i="86"/>
  <c r="Q17" i="86"/>
  <c r="H18" i="86"/>
  <c r="J18" i="86"/>
  <c r="L18" i="86"/>
  <c r="N18" i="86"/>
  <c r="P18" i="86"/>
  <c r="Q18" i="86"/>
  <c r="R18" i="86"/>
  <c r="H19" i="86"/>
  <c r="J19" i="86"/>
  <c r="L19" i="86"/>
  <c r="N19" i="86"/>
  <c r="P19" i="86"/>
  <c r="Q19" i="86"/>
  <c r="R19" i="86"/>
  <c r="H20" i="86"/>
  <c r="J20" i="86"/>
  <c r="L20" i="86"/>
  <c r="N20" i="86"/>
  <c r="P20" i="86"/>
  <c r="Q20" i="86"/>
  <c r="R20" i="86" s="1"/>
  <c r="H21" i="86"/>
  <c r="R21" i="86" s="1"/>
  <c r="J21" i="86"/>
  <c r="L21" i="86"/>
  <c r="N21" i="86"/>
  <c r="P21" i="86"/>
  <c r="Q21" i="86"/>
  <c r="H22" i="86"/>
  <c r="J22" i="86"/>
  <c r="L22" i="86"/>
  <c r="N22" i="86"/>
  <c r="P22" i="86"/>
  <c r="Q22" i="86"/>
  <c r="R22" i="86"/>
  <c r="H23" i="86"/>
  <c r="J23" i="86"/>
  <c r="L23" i="86"/>
  <c r="N23" i="86"/>
  <c r="P23" i="86"/>
  <c r="Q23" i="86"/>
  <c r="R23" i="86"/>
  <c r="H24" i="86"/>
  <c r="J24" i="86"/>
  <c r="L24" i="86"/>
  <c r="N24" i="86"/>
  <c r="P24" i="86"/>
  <c r="Q24" i="86"/>
  <c r="R24" i="86" s="1"/>
  <c r="H25" i="86"/>
  <c r="R25" i="86" s="1"/>
  <c r="J25" i="86"/>
  <c r="L25" i="86"/>
  <c r="N25" i="86"/>
  <c r="P25" i="86"/>
  <c r="Q25" i="86"/>
  <c r="H26" i="86"/>
  <c r="J26" i="86"/>
  <c r="L26" i="86"/>
  <c r="N26" i="86"/>
  <c r="P26" i="86"/>
  <c r="Q26" i="86"/>
  <c r="R26" i="86"/>
  <c r="H27" i="86"/>
  <c r="J27" i="86"/>
  <c r="L27" i="86"/>
  <c r="N27" i="86"/>
  <c r="P27" i="86"/>
  <c r="Q27" i="86"/>
  <c r="R27" i="86"/>
  <c r="H28" i="86"/>
  <c r="J28" i="86"/>
  <c r="L28" i="86"/>
  <c r="N28" i="86"/>
  <c r="P28" i="86"/>
  <c r="Q28" i="86"/>
  <c r="R28" i="86" s="1"/>
  <c r="H29" i="86"/>
  <c r="R29" i="86" s="1"/>
  <c r="J29" i="86"/>
  <c r="L29" i="86"/>
  <c r="N29" i="86"/>
  <c r="P29" i="86"/>
  <c r="Q29" i="86"/>
  <c r="H30" i="86"/>
  <c r="J30" i="86"/>
  <c r="L30" i="86"/>
  <c r="N30" i="86"/>
  <c r="P30" i="86"/>
  <c r="Q30" i="86"/>
  <c r="R30" i="86"/>
  <c r="H31" i="86"/>
  <c r="J31" i="86"/>
  <c r="L31" i="86"/>
  <c r="N31" i="86"/>
  <c r="P31" i="86"/>
  <c r="Q31" i="86"/>
  <c r="R31" i="86"/>
  <c r="H32" i="86"/>
  <c r="J32" i="86"/>
  <c r="L32" i="86"/>
  <c r="N32" i="86"/>
  <c r="P32" i="86"/>
  <c r="Q32" i="86"/>
  <c r="R32" i="86" s="1"/>
  <c r="H33" i="86"/>
  <c r="R33" i="86" s="1"/>
  <c r="J33" i="86"/>
  <c r="L33" i="86"/>
  <c r="N33" i="86"/>
  <c r="P33" i="86"/>
  <c r="Q33" i="86"/>
  <c r="H34" i="86"/>
  <c r="J34" i="86"/>
  <c r="L34" i="86"/>
  <c r="N34" i="86"/>
  <c r="P34" i="86"/>
  <c r="Q34" i="86"/>
  <c r="R34" i="86"/>
  <c r="H35" i="86"/>
  <c r="J35" i="86"/>
  <c r="L35" i="86"/>
  <c r="N35" i="86"/>
  <c r="P35" i="86"/>
  <c r="Q35" i="86"/>
  <c r="R35" i="86"/>
  <c r="H36" i="86"/>
  <c r="J36" i="86"/>
  <c r="L36" i="86"/>
  <c r="N36" i="86"/>
  <c r="P36" i="86"/>
  <c r="Q36" i="86"/>
  <c r="R36" i="86" s="1"/>
  <c r="H37" i="86"/>
  <c r="R37" i="86" s="1"/>
  <c r="J37" i="86"/>
  <c r="L37" i="86"/>
  <c r="N37" i="86"/>
  <c r="P37" i="86"/>
  <c r="Q37" i="86"/>
  <c r="H38" i="86"/>
  <c r="J38" i="86"/>
  <c r="L38" i="86"/>
  <c r="N38" i="86"/>
  <c r="P38" i="86"/>
  <c r="Q38" i="86"/>
  <c r="R38" i="86"/>
  <c r="H39" i="86"/>
  <c r="J39" i="86"/>
  <c r="L39" i="86"/>
  <c r="N39" i="86"/>
  <c r="P39" i="86"/>
  <c r="Q39" i="86"/>
  <c r="R39" i="86"/>
  <c r="H40" i="86"/>
  <c r="J40" i="86"/>
  <c r="L40" i="86"/>
  <c r="N40" i="86"/>
  <c r="P40" i="86"/>
  <c r="Q40" i="86"/>
  <c r="R40" i="86" s="1"/>
  <c r="H41" i="86"/>
  <c r="R41" i="86" s="1"/>
  <c r="J41" i="86"/>
  <c r="L41" i="86"/>
  <c r="N41" i="86"/>
  <c r="P41" i="86"/>
  <c r="Q41" i="86"/>
  <c r="H42" i="86"/>
  <c r="J42" i="86"/>
  <c r="L42" i="86"/>
  <c r="N42" i="86"/>
  <c r="P42" i="86"/>
  <c r="Q42" i="86"/>
  <c r="R42" i="86"/>
  <c r="H43" i="86"/>
  <c r="J43" i="86"/>
  <c r="L43" i="86"/>
  <c r="N43" i="86"/>
  <c r="P43" i="86"/>
  <c r="Q43" i="86"/>
  <c r="R43" i="86"/>
  <c r="H44" i="86"/>
  <c r="J44" i="86"/>
  <c r="L44" i="86"/>
  <c r="N44" i="86"/>
  <c r="P44" i="86"/>
  <c r="Q44" i="86"/>
  <c r="R44" i="86" s="1"/>
  <c r="E112" i="7"/>
  <c r="H112" i="7"/>
  <c r="K112" i="7"/>
  <c r="E113" i="7"/>
  <c r="H113" i="7"/>
  <c r="K113" i="7"/>
  <c r="B29" i="106"/>
  <c r="C29" i="106"/>
  <c r="F29" i="106"/>
  <c r="I29" i="106"/>
  <c r="L29" i="106"/>
  <c r="O29" i="106"/>
  <c r="P29" i="106"/>
  <c r="Q29" i="106"/>
  <c r="R29" i="106" s="1"/>
  <c r="C30" i="106"/>
  <c r="F30" i="106"/>
  <c r="I30" i="106"/>
  <c r="L30" i="106"/>
  <c r="O30" i="106"/>
  <c r="P30" i="106"/>
  <c r="R30" i="106" s="1"/>
  <c r="Q30" i="106"/>
  <c r="B31" i="106"/>
  <c r="C31" i="106"/>
  <c r="F31" i="106"/>
  <c r="I31" i="106"/>
  <c r="L31" i="106"/>
  <c r="O31" i="106"/>
  <c r="P31" i="106"/>
  <c r="Q31" i="106"/>
  <c r="R31" i="106"/>
  <c r="C32" i="106"/>
  <c r="F32" i="106"/>
  <c r="I32" i="106"/>
  <c r="L32" i="106"/>
  <c r="O32" i="106"/>
  <c r="P32" i="106"/>
  <c r="Q32" i="106"/>
  <c r="R32" i="106" s="1"/>
  <c r="B33" i="106"/>
  <c r="C33" i="106"/>
  <c r="F33" i="106"/>
  <c r="I33" i="106"/>
  <c r="L33" i="106"/>
  <c r="O33" i="106"/>
  <c r="P33" i="106"/>
  <c r="Q33" i="106"/>
  <c r="B34" i="106"/>
  <c r="C34" i="106"/>
  <c r="F34" i="106"/>
  <c r="I34" i="106"/>
  <c r="L34" i="106"/>
  <c r="O34" i="106"/>
  <c r="P34" i="106"/>
  <c r="Q34" i="106"/>
  <c r="R34" i="106"/>
  <c r="B35" i="106"/>
  <c r="C35" i="106"/>
  <c r="F35" i="106"/>
  <c r="I35" i="106"/>
  <c r="L35" i="106"/>
  <c r="O35" i="106"/>
  <c r="P35" i="106"/>
  <c r="Q35" i="106"/>
  <c r="R35" i="106"/>
  <c r="C36" i="106"/>
  <c r="F36" i="106"/>
  <c r="I36" i="106"/>
  <c r="L36" i="106"/>
  <c r="O36" i="106"/>
  <c r="P36" i="106"/>
  <c r="Q36" i="106"/>
  <c r="R36" i="106" s="1"/>
  <c r="B37" i="106"/>
  <c r="C37" i="106"/>
  <c r="F37" i="106"/>
  <c r="I37" i="106"/>
  <c r="L37" i="106"/>
  <c r="O37" i="106"/>
  <c r="P37" i="106"/>
  <c r="Q37" i="106"/>
  <c r="C38" i="106"/>
  <c r="F38" i="106"/>
  <c r="I38" i="106"/>
  <c r="L38" i="106"/>
  <c r="O38" i="106"/>
  <c r="P38" i="106"/>
  <c r="Q38" i="106"/>
  <c r="R38" i="106" s="1"/>
  <c r="B39" i="106"/>
  <c r="C39" i="106"/>
  <c r="F39" i="106"/>
  <c r="I39" i="106"/>
  <c r="L39" i="106"/>
  <c r="O39" i="106"/>
  <c r="P39" i="106"/>
  <c r="R39" i="106" s="1"/>
  <c r="Q39" i="106"/>
  <c r="B40" i="106"/>
  <c r="C40" i="106"/>
  <c r="F40" i="106"/>
  <c r="I40" i="106"/>
  <c r="L40" i="106"/>
  <c r="O40" i="106"/>
  <c r="P40" i="106"/>
  <c r="Q40" i="106"/>
  <c r="C41" i="106"/>
  <c r="F41" i="106"/>
  <c r="I41" i="106"/>
  <c r="L41" i="106"/>
  <c r="O41" i="106"/>
  <c r="P41" i="106"/>
  <c r="Q41" i="106"/>
  <c r="R41" i="106" s="1"/>
  <c r="B42" i="106"/>
  <c r="C42" i="106"/>
  <c r="F42" i="106"/>
  <c r="I42" i="106"/>
  <c r="L42" i="106"/>
  <c r="O42" i="106"/>
  <c r="P42" i="106"/>
  <c r="Q42" i="106"/>
  <c r="R42" i="106" s="1"/>
  <c r="C43" i="106"/>
  <c r="F43" i="106"/>
  <c r="I43" i="106"/>
  <c r="L43" i="106"/>
  <c r="O43" i="106"/>
  <c r="P43" i="106"/>
  <c r="Q43" i="106"/>
  <c r="R43" i="106"/>
  <c r="B44" i="106"/>
  <c r="C44" i="106"/>
  <c r="F44" i="106"/>
  <c r="I44" i="106"/>
  <c r="L44" i="106"/>
  <c r="O44" i="106"/>
  <c r="P44" i="106"/>
  <c r="Q44" i="106"/>
  <c r="C45" i="106"/>
  <c r="F45" i="106"/>
  <c r="I45" i="106"/>
  <c r="L45" i="106"/>
  <c r="O45" i="106"/>
  <c r="P45" i="106"/>
  <c r="Q45" i="106"/>
  <c r="R45" i="106" s="1"/>
  <c r="B46" i="106"/>
  <c r="C46" i="106"/>
  <c r="F46" i="106"/>
  <c r="I46" i="106"/>
  <c r="L46" i="106"/>
  <c r="O46" i="106"/>
  <c r="P46" i="106"/>
  <c r="Q46" i="106"/>
  <c r="R46" i="106" s="1"/>
  <c r="C47" i="106"/>
  <c r="F47" i="106"/>
  <c r="I47" i="106"/>
  <c r="L47" i="106"/>
  <c r="O47" i="106"/>
  <c r="P47" i="106"/>
  <c r="Q47" i="106"/>
  <c r="R47" i="106" s="1"/>
  <c r="B48" i="106"/>
  <c r="C48" i="106"/>
  <c r="F48" i="106"/>
  <c r="I48" i="106"/>
  <c r="L48" i="106"/>
  <c r="O48" i="106"/>
  <c r="P48" i="106"/>
  <c r="Q48" i="106"/>
  <c r="R48" i="106" s="1"/>
  <c r="B29" i="102"/>
  <c r="C29" i="102"/>
  <c r="F29" i="102"/>
  <c r="I29" i="102"/>
  <c r="L29" i="102"/>
  <c r="O29" i="102"/>
  <c r="P29" i="102"/>
  <c r="Q29" i="102"/>
  <c r="R29" i="102"/>
  <c r="C30" i="102"/>
  <c r="F30" i="102"/>
  <c r="I30" i="102"/>
  <c r="L30" i="102"/>
  <c r="O30" i="102"/>
  <c r="P30" i="102"/>
  <c r="Q30" i="102"/>
  <c r="R30" i="102"/>
  <c r="B31" i="102"/>
  <c r="C31" i="102"/>
  <c r="F31" i="102"/>
  <c r="I31" i="102"/>
  <c r="L31" i="102"/>
  <c r="O31" i="102"/>
  <c r="P31" i="102"/>
  <c r="Q31" i="102"/>
  <c r="R31" i="102"/>
  <c r="C32" i="102"/>
  <c r="F32" i="102"/>
  <c r="I32" i="102"/>
  <c r="L32" i="102"/>
  <c r="O32" i="102"/>
  <c r="P32" i="102"/>
  <c r="Q32" i="102"/>
  <c r="R32" i="102"/>
  <c r="B33" i="102"/>
  <c r="C33" i="102"/>
  <c r="F33" i="102"/>
  <c r="I33" i="102"/>
  <c r="L33" i="102"/>
  <c r="O33" i="102"/>
  <c r="P33" i="102"/>
  <c r="Q33" i="102"/>
  <c r="R33" i="102"/>
  <c r="B34" i="102"/>
  <c r="C34" i="102"/>
  <c r="F34" i="102"/>
  <c r="I34" i="102"/>
  <c r="L34" i="102"/>
  <c r="O34" i="102"/>
  <c r="P34" i="102"/>
  <c r="Q34" i="102"/>
  <c r="R34" i="102"/>
  <c r="B35" i="102"/>
  <c r="C35" i="102"/>
  <c r="F35" i="102"/>
  <c r="I35" i="102"/>
  <c r="L35" i="102"/>
  <c r="O35" i="102"/>
  <c r="P35" i="102"/>
  <c r="Q35" i="102"/>
  <c r="R35" i="102"/>
  <c r="C36" i="102"/>
  <c r="F36" i="102"/>
  <c r="I36" i="102"/>
  <c r="L36" i="102"/>
  <c r="O36" i="102"/>
  <c r="P36" i="102"/>
  <c r="Q36" i="102"/>
  <c r="R36" i="102"/>
  <c r="B37" i="102"/>
  <c r="C37" i="102"/>
  <c r="F37" i="102"/>
  <c r="I37" i="102"/>
  <c r="L37" i="102"/>
  <c r="O37" i="102"/>
  <c r="P37" i="102"/>
  <c r="Q37" i="102"/>
  <c r="R37" i="102"/>
  <c r="C38" i="102"/>
  <c r="F38" i="102"/>
  <c r="I38" i="102"/>
  <c r="L38" i="102"/>
  <c r="O38" i="102"/>
  <c r="P38" i="102"/>
  <c r="Q38" i="102"/>
  <c r="R38" i="102"/>
  <c r="B39" i="102"/>
  <c r="C39" i="102"/>
  <c r="F39" i="102"/>
  <c r="I39" i="102"/>
  <c r="L39" i="102"/>
  <c r="O39" i="102"/>
  <c r="P39" i="102"/>
  <c r="Q39" i="102"/>
  <c r="R39" i="102"/>
  <c r="B40" i="102"/>
  <c r="C40" i="102"/>
  <c r="F40" i="102"/>
  <c r="I40" i="102"/>
  <c r="L40" i="102"/>
  <c r="O40" i="102"/>
  <c r="P40" i="102"/>
  <c r="Q40" i="102"/>
  <c r="R40" i="102"/>
  <c r="C41" i="102"/>
  <c r="F41" i="102"/>
  <c r="I41" i="102"/>
  <c r="L41" i="102"/>
  <c r="O41" i="102"/>
  <c r="P41" i="102"/>
  <c r="Q41" i="102"/>
  <c r="R41" i="102"/>
  <c r="B42" i="102"/>
  <c r="C42" i="102"/>
  <c r="F42" i="102"/>
  <c r="I42" i="102"/>
  <c r="L42" i="102"/>
  <c r="O42" i="102"/>
  <c r="P42" i="102"/>
  <c r="Q42" i="102"/>
  <c r="R42" i="102"/>
  <c r="C43" i="102"/>
  <c r="F43" i="102"/>
  <c r="I43" i="102"/>
  <c r="L43" i="102"/>
  <c r="O43" i="102"/>
  <c r="P43" i="102"/>
  <c r="Q43" i="102"/>
  <c r="R43" i="102"/>
  <c r="B44" i="102"/>
  <c r="C44" i="102"/>
  <c r="F44" i="102"/>
  <c r="I44" i="102"/>
  <c r="L44" i="102"/>
  <c r="O44" i="102"/>
  <c r="P44" i="102"/>
  <c r="Q44" i="102"/>
  <c r="R44" i="102"/>
  <c r="C45" i="102"/>
  <c r="F45" i="102"/>
  <c r="I45" i="102"/>
  <c r="L45" i="102"/>
  <c r="O45" i="102"/>
  <c r="P45" i="102"/>
  <c r="Q45" i="102"/>
  <c r="R45" i="102"/>
  <c r="B46" i="102"/>
  <c r="C46" i="102"/>
  <c r="F46" i="102"/>
  <c r="I46" i="102"/>
  <c r="L46" i="102"/>
  <c r="O46" i="102"/>
  <c r="P46" i="102"/>
  <c r="Q46" i="102"/>
  <c r="R46" i="102"/>
  <c r="C47" i="102"/>
  <c r="F47" i="102"/>
  <c r="I47" i="102"/>
  <c r="L47" i="102"/>
  <c r="O47" i="102"/>
  <c r="P47" i="102"/>
  <c r="Q47" i="102"/>
  <c r="R47" i="102"/>
  <c r="B48" i="102"/>
  <c r="C48" i="102"/>
  <c r="F48" i="102"/>
  <c r="I48" i="102"/>
  <c r="L48" i="102"/>
  <c r="O48" i="102"/>
  <c r="P48" i="102"/>
  <c r="Q48" i="102"/>
  <c r="R48" i="102"/>
  <c r="N31" i="105"/>
  <c r="O31" i="105"/>
  <c r="N32" i="105"/>
  <c r="O32" i="105"/>
  <c r="N33" i="105"/>
  <c r="O33" i="105"/>
  <c r="N34" i="105"/>
  <c r="O34" i="105"/>
  <c r="N35" i="105"/>
  <c r="O35" i="105"/>
  <c r="N36" i="105"/>
  <c r="O36" i="105"/>
  <c r="N37" i="105"/>
  <c r="O37" i="105"/>
  <c r="N38" i="105"/>
  <c r="O38" i="105"/>
  <c r="N39" i="105"/>
  <c r="O39" i="105"/>
  <c r="N40" i="105"/>
  <c r="O40" i="105"/>
  <c r="N41" i="105"/>
  <c r="O41" i="105"/>
  <c r="N42" i="105"/>
  <c r="O42" i="105"/>
  <c r="N43" i="105"/>
  <c r="O43" i="105"/>
  <c r="N44" i="105"/>
  <c r="O44" i="105"/>
  <c r="N45" i="105"/>
  <c r="O45" i="105"/>
  <c r="N46" i="105"/>
  <c r="O46" i="105"/>
  <c r="N47" i="105"/>
  <c r="O47" i="105"/>
  <c r="N48" i="105"/>
  <c r="O48" i="105"/>
  <c r="N49" i="105"/>
  <c r="O49" i="105"/>
  <c r="N50" i="105"/>
  <c r="O50" i="105"/>
  <c r="B29" i="103"/>
  <c r="C29" i="103"/>
  <c r="G29" i="103"/>
  <c r="H29" i="103"/>
  <c r="C30" i="103"/>
  <c r="G30" i="103"/>
  <c r="H30" i="103"/>
  <c r="B31" i="103"/>
  <c r="C31" i="103"/>
  <c r="G31" i="103"/>
  <c r="H31" i="103"/>
  <c r="C32" i="103"/>
  <c r="G32" i="103"/>
  <c r="H32" i="103"/>
  <c r="B33" i="103"/>
  <c r="C33" i="103"/>
  <c r="G33" i="103"/>
  <c r="H33" i="103"/>
  <c r="B34" i="103"/>
  <c r="C34" i="103"/>
  <c r="G34" i="103"/>
  <c r="H34" i="103"/>
  <c r="B35" i="103"/>
  <c r="C35" i="103"/>
  <c r="G35" i="103"/>
  <c r="H35" i="103"/>
  <c r="C36" i="103"/>
  <c r="G36" i="103"/>
  <c r="H36" i="103"/>
  <c r="B37" i="103"/>
  <c r="C37" i="103"/>
  <c r="G37" i="103"/>
  <c r="H37" i="103"/>
  <c r="C38" i="103"/>
  <c r="G38" i="103"/>
  <c r="H38" i="103"/>
  <c r="B39" i="103"/>
  <c r="C39" i="103"/>
  <c r="G39" i="103"/>
  <c r="H39" i="103"/>
  <c r="B40" i="103"/>
  <c r="C40" i="103"/>
  <c r="G40" i="103"/>
  <c r="H40" i="103"/>
  <c r="C41" i="103"/>
  <c r="G41" i="103"/>
  <c r="H41" i="103"/>
  <c r="B42" i="103"/>
  <c r="C42" i="103"/>
  <c r="G42" i="103"/>
  <c r="H42" i="103"/>
  <c r="C43" i="103"/>
  <c r="G43" i="103"/>
  <c r="H43" i="103"/>
  <c r="B44" i="103"/>
  <c r="C44" i="103"/>
  <c r="G44" i="103"/>
  <c r="H44" i="103"/>
  <c r="C45" i="103"/>
  <c r="G45" i="103"/>
  <c r="H45" i="103"/>
  <c r="B46" i="103"/>
  <c r="C46" i="103"/>
  <c r="G46" i="103"/>
  <c r="H46" i="103"/>
  <c r="C47" i="103"/>
  <c r="G47" i="103"/>
  <c r="H47" i="103"/>
  <c r="B48" i="103"/>
  <c r="C48" i="103"/>
  <c r="G48" i="103"/>
  <c r="H48" i="103"/>
  <c r="B31" i="87"/>
  <c r="C31" i="87"/>
  <c r="F31" i="87"/>
  <c r="I31" i="87"/>
  <c r="L31" i="87"/>
  <c r="O31" i="87"/>
  <c r="R31" i="87"/>
  <c r="U31" i="87"/>
  <c r="X31" i="87"/>
  <c r="C32" i="87"/>
  <c r="F32" i="87"/>
  <c r="I32" i="87"/>
  <c r="L32" i="87"/>
  <c r="O32" i="87"/>
  <c r="R32" i="87"/>
  <c r="U32" i="87"/>
  <c r="X32" i="87"/>
  <c r="B33" i="87"/>
  <c r="C33" i="87"/>
  <c r="F33" i="87"/>
  <c r="I33" i="87"/>
  <c r="L33" i="87"/>
  <c r="O33" i="87"/>
  <c r="R33" i="87"/>
  <c r="U33" i="87"/>
  <c r="X33" i="87"/>
  <c r="C34" i="87"/>
  <c r="F34" i="87"/>
  <c r="I34" i="87"/>
  <c r="L34" i="87"/>
  <c r="O34" i="87"/>
  <c r="R34" i="87"/>
  <c r="U34" i="87"/>
  <c r="X34" i="87"/>
  <c r="B35" i="87"/>
  <c r="C35" i="87"/>
  <c r="F35" i="87"/>
  <c r="I35" i="87"/>
  <c r="L35" i="87"/>
  <c r="O35" i="87"/>
  <c r="R35" i="87"/>
  <c r="U35" i="87"/>
  <c r="X35" i="87"/>
  <c r="B36" i="87"/>
  <c r="C36" i="87"/>
  <c r="F36" i="87"/>
  <c r="I36" i="87"/>
  <c r="L36" i="87"/>
  <c r="O36" i="87"/>
  <c r="R36" i="87"/>
  <c r="U36" i="87"/>
  <c r="X36" i="87"/>
  <c r="B37" i="87"/>
  <c r="C37" i="87"/>
  <c r="F37" i="87"/>
  <c r="I37" i="87"/>
  <c r="L37" i="87"/>
  <c r="O37" i="87"/>
  <c r="R37" i="87"/>
  <c r="U37" i="87"/>
  <c r="X37" i="87"/>
  <c r="C38" i="87"/>
  <c r="F38" i="87"/>
  <c r="I38" i="87"/>
  <c r="L38" i="87"/>
  <c r="O38" i="87"/>
  <c r="R38" i="87"/>
  <c r="U38" i="87"/>
  <c r="X38" i="87"/>
  <c r="B39" i="87"/>
  <c r="C39" i="87"/>
  <c r="F39" i="87"/>
  <c r="I39" i="87"/>
  <c r="L39" i="87"/>
  <c r="O39" i="87"/>
  <c r="R39" i="87"/>
  <c r="U39" i="87"/>
  <c r="X39" i="87"/>
  <c r="C40" i="87"/>
  <c r="F40" i="87"/>
  <c r="I40" i="87"/>
  <c r="L40" i="87"/>
  <c r="O40" i="87"/>
  <c r="R40" i="87"/>
  <c r="U40" i="87"/>
  <c r="X40" i="87"/>
  <c r="B41" i="87"/>
  <c r="C41" i="87"/>
  <c r="F41" i="87"/>
  <c r="I41" i="87"/>
  <c r="L41" i="87"/>
  <c r="O41" i="87"/>
  <c r="R41" i="87"/>
  <c r="U41" i="87"/>
  <c r="X41" i="87"/>
  <c r="B42" i="87"/>
  <c r="C42" i="87"/>
  <c r="F42" i="87"/>
  <c r="I42" i="87"/>
  <c r="L42" i="87"/>
  <c r="O42" i="87"/>
  <c r="R42" i="87"/>
  <c r="U42" i="87"/>
  <c r="X42" i="87"/>
  <c r="C43" i="87"/>
  <c r="F43" i="87"/>
  <c r="I43" i="87"/>
  <c r="L43" i="87"/>
  <c r="O43" i="87"/>
  <c r="R43" i="87"/>
  <c r="U43" i="87"/>
  <c r="X43" i="87"/>
  <c r="B44" i="87"/>
  <c r="C44" i="87"/>
  <c r="F44" i="87"/>
  <c r="I44" i="87"/>
  <c r="L44" i="87"/>
  <c r="O44" i="87"/>
  <c r="R44" i="87"/>
  <c r="U44" i="87"/>
  <c r="X44" i="87"/>
  <c r="C45" i="87"/>
  <c r="F45" i="87"/>
  <c r="I45" i="87"/>
  <c r="L45" i="87"/>
  <c r="O45" i="87"/>
  <c r="R45" i="87"/>
  <c r="U45" i="87"/>
  <c r="X45" i="87"/>
  <c r="B46" i="87"/>
  <c r="C46" i="87"/>
  <c r="F46" i="87"/>
  <c r="I46" i="87"/>
  <c r="L46" i="87"/>
  <c r="O46" i="87"/>
  <c r="R46" i="87"/>
  <c r="U46" i="87"/>
  <c r="X46" i="87"/>
  <c r="C47" i="87"/>
  <c r="F47" i="87"/>
  <c r="I47" i="87"/>
  <c r="L47" i="87"/>
  <c r="O47" i="87"/>
  <c r="R47" i="87"/>
  <c r="U47" i="87"/>
  <c r="X47" i="87"/>
  <c r="B48" i="87"/>
  <c r="C48" i="87"/>
  <c r="F48" i="87"/>
  <c r="I48" i="87"/>
  <c r="L48" i="87"/>
  <c r="O48" i="87"/>
  <c r="R48" i="87"/>
  <c r="U48" i="87"/>
  <c r="X48" i="87"/>
  <c r="C49" i="87"/>
  <c r="F49" i="87"/>
  <c r="I49" i="87"/>
  <c r="L49" i="87"/>
  <c r="O49" i="87"/>
  <c r="R49" i="87"/>
  <c r="U49" i="87"/>
  <c r="X49" i="87"/>
  <c r="B50" i="87"/>
  <c r="C50" i="87"/>
  <c r="F50" i="87"/>
  <c r="I50" i="87"/>
  <c r="L50" i="87"/>
  <c r="O50" i="87"/>
  <c r="R50" i="87"/>
  <c r="U50" i="87"/>
  <c r="X50" i="87"/>
  <c r="H45" i="86"/>
  <c r="J45" i="86"/>
  <c r="L45" i="86"/>
  <c r="N45" i="86"/>
  <c r="P45" i="86"/>
  <c r="Q45" i="86"/>
  <c r="H46" i="86"/>
  <c r="J46" i="86"/>
  <c r="L46" i="86"/>
  <c r="N46" i="86"/>
  <c r="P46" i="86"/>
  <c r="Q46" i="86"/>
  <c r="H47" i="86"/>
  <c r="J47" i="86"/>
  <c r="L47" i="86"/>
  <c r="N47" i="86"/>
  <c r="P47" i="86"/>
  <c r="Q47" i="86"/>
  <c r="H48" i="86"/>
  <c r="J48" i="86"/>
  <c r="L48" i="86"/>
  <c r="N48" i="86"/>
  <c r="P48" i="86"/>
  <c r="Q48" i="86"/>
  <c r="R48" i="86"/>
  <c r="H49" i="86"/>
  <c r="J49" i="86"/>
  <c r="L49" i="86"/>
  <c r="N49" i="86"/>
  <c r="P49" i="86"/>
  <c r="Q49" i="86"/>
  <c r="H50" i="86"/>
  <c r="J50" i="86"/>
  <c r="L50" i="86"/>
  <c r="N50" i="86"/>
  <c r="P50" i="86"/>
  <c r="Q50" i="86"/>
  <c r="B31" i="85"/>
  <c r="C31" i="85"/>
  <c r="D31" i="85"/>
  <c r="G31" i="85" s="1"/>
  <c r="E31" i="85"/>
  <c r="I31" i="85"/>
  <c r="K31" i="85"/>
  <c r="M31" i="85"/>
  <c r="O31" i="85"/>
  <c r="Q31" i="85"/>
  <c r="S31" i="85"/>
  <c r="T31" i="85"/>
  <c r="U31" i="85" s="1"/>
  <c r="C32" i="85"/>
  <c r="D32" i="85"/>
  <c r="E32" i="85"/>
  <c r="G32" i="85"/>
  <c r="I32" i="85"/>
  <c r="K32" i="85"/>
  <c r="M32" i="85"/>
  <c r="O32" i="85"/>
  <c r="Q32" i="85"/>
  <c r="S32" i="85"/>
  <c r="T32" i="85"/>
  <c r="U32" i="85" s="1"/>
  <c r="B33" i="85"/>
  <c r="C33" i="85"/>
  <c r="D33" i="85"/>
  <c r="E33" i="85"/>
  <c r="S33" i="85" s="1"/>
  <c r="G33" i="85"/>
  <c r="I33" i="85"/>
  <c r="K33" i="85"/>
  <c r="M33" i="85"/>
  <c r="O33" i="85"/>
  <c r="Q33" i="85"/>
  <c r="T33" i="85"/>
  <c r="U33" i="85" s="1"/>
  <c r="C34" i="85"/>
  <c r="D34" i="85"/>
  <c r="Q34" i="85" s="1"/>
  <c r="E34" i="85"/>
  <c r="S34" i="85" s="1"/>
  <c r="G34" i="85"/>
  <c r="I34" i="85"/>
  <c r="K34" i="85"/>
  <c r="T34" i="85"/>
  <c r="C35" i="85"/>
  <c r="D35" i="85"/>
  <c r="Q35" i="85" s="1"/>
  <c r="E35" i="85"/>
  <c r="O35" i="85" s="1"/>
  <c r="G35" i="85"/>
  <c r="I35" i="85"/>
  <c r="T35" i="85"/>
  <c r="U35" i="85" s="1"/>
  <c r="B36" i="85"/>
  <c r="C36" i="85"/>
  <c r="D36" i="85"/>
  <c r="Q36" i="85" s="1"/>
  <c r="E36" i="85"/>
  <c r="M36" i="85" s="1"/>
  <c r="G36" i="85"/>
  <c r="T36" i="85"/>
  <c r="B37" i="85"/>
  <c r="C37" i="85"/>
  <c r="D37" i="85"/>
  <c r="Q37" i="85" s="1"/>
  <c r="E37" i="85"/>
  <c r="K37" i="85" s="1"/>
  <c r="T37" i="85"/>
  <c r="C38" i="85"/>
  <c r="D38" i="85"/>
  <c r="Q38" i="85" s="1"/>
  <c r="E38" i="85"/>
  <c r="I38" i="85" s="1"/>
  <c r="T38" i="85"/>
  <c r="U38" i="85"/>
  <c r="B39" i="85"/>
  <c r="C39" i="85"/>
  <c r="D39" i="85"/>
  <c r="G39" i="85" s="1"/>
  <c r="E39" i="85"/>
  <c r="I39" i="85" s="1"/>
  <c r="S39" i="85"/>
  <c r="T39" i="85"/>
  <c r="U39" i="85"/>
  <c r="C40" i="85"/>
  <c r="D40" i="85"/>
  <c r="G40" i="85" s="1"/>
  <c r="E40" i="85"/>
  <c r="I40" i="85" s="1"/>
  <c r="K40" i="85"/>
  <c r="O40" i="85"/>
  <c r="Q40" i="85"/>
  <c r="S40" i="85"/>
  <c r="T40" i="85"/>
  <c r="U40" i="85"/>
  <c r="B41" i="85"/>
  <c r="C41" i="85"/>
  <c r="D41" i="85"/>
  <c r="G41" i="85" s="1"/>
  <c r="E41" i="85"/>
  <c r="K41" i="85" s="1"/>
  <c r="I41" i="85"/>
  <c r="M41" i="85"/>
  <c r="O41" i="85"/>
  <c r="Q41" i="85"/>
  <c r="S41" i="85"/>
  <c r="T41" i="85"/>
  <c r="U41" i="85" s="1"/>
  <c r="C42" i="85"/>
  <c r="D42" i="85"/>
  <c r="E42" i="85"/>
  <c r="I42" i="85" s="1"/>
  <c r="G42" i="85"/>
  <c r="K42" i="85"/>
  <c r="M42" i="85"/>
  <c r="O42" i="85"/>
  <c r="Q42" i="85"/>
  <c r="S42" i="85"/>
  <c r="T42" i="85"/>
  <c r="U42" i="85" s="1"/>
  <c r="C43" i="85"/>
  <c r="D43" i="85"/>
  <c r="G43" i="85" s="1"/>
  <c r="E43" i="85"/>
  <c r="I43" i="85"/>
  <c r="K43" i="85"/>
  <c r="M43" i="85"/>
  <c r="O43" i="85"/>
  <c r="Q43" i="85"/>
  <c r="S43" i="85"/>
  <c r="T43" i="85"/>
  <c r="U43" i="85" s="1"/>
  <c r="B44" i="85"/>
  <c r="C44" i="85"/>
  <c r="D44" i="85"/>
  <c r="E44" i="85"/>
  <c r="G44" i="85"/>
  <c r="I44" i="85"/>
  <c r="K44" i="85"/>
  <c r="M44" i="85"/>
  <c r="O44" i="85"/>
  <c r="Q44" i="85"/>
  <c r="S44" i="85"/>
  <c r="T44" i="85"/>
  <c r="U44" i="85" s="1"/>
  <c r="C45" i="85"/>
  <c r="D45" i="85"/>
  <c r="E45" i="85"/>
  <c r="S45" i="85" s="1"/>
  <c r="G45" i="85"/>
  <c r="I45" i="85"/>
  <c r="K45" i="85"/>
  <c r="M45" i="85"/>
  <c r="O45" i="85"/>
  <c r="Q45" i="85"/>
  <c r="T45" i="85"/>
  <c r="U45" i="85" s="1"/>
  <c r="B46" i="85"/>
  <c r="C46" i="85"/>
  <c r="D46" i="85"/>
  <c r="Q46" i="85" s="1"/>
  <c r="E46" i="85"/>
  <c r="S46" i="85" s="1"/>
  <c r="G46" i="85"/>
  <c r="I46" i="85"/>
  <c r="K46" i="85"/>
  <c r="T46" i="85"/>
  <c r="C47" i="85"/>
  <c r="D47" i="85"/>
  <c r="Q47" i="85" s="1"/>
  <c r="E47" i="85"/>
  <c r="O47" i="85" s="1"/>
  <c r="G47" i="85"/>
  <c r="I47" i="85"/>
  <c r="T47" i="85"/>
  <c r="U47" i="85" s="1"/>
  <c r="B48" i="85"/>
  <c r="C48" i="85"/>
  <c r="D48" i="85"/>
  <c r="Q48" i="85" s="1"/>
  <c r="E48" i="85"/>
  <c r="M48" i="85" s="1"/>
  <c r="G48" i="85"/>
  <c r="T48" i="85"/>
  <c r="C49" i="85"/>
  <c r="D49" i="85"/>
  <c r="Q49" i="85" s="1"/>
  <c r="E49" i="85"/>
  <c r="K49" i="85" s="1"/>
  <c r="T49" i="85"/>
  <c r="B50" i="85"/>
  <c r="C50" i="85"/>
  <c r="D50" i="85"/>
  <c r="Q50" i="85" s="1"/>
  <c r="E50" i="85"/>
  <c r="I50" i="85" s="1"/>
  <c r="T50" i="85"/>
  <c r="U50" i="85"/>
  <c r="B32" i="84"/>
  <c r="C32" i="84"/>
  <c r="K32" i="84"/>
  <c r="L32" i="84"/>
  <c r="M32" i="84"/>
  <c r="N32" i="84" s="1"/>
  <c r="O32" i="84"/>
  <c r="C33" i="84"/>
  <c r="K33" i="84"/>
  <c r="L33" i="84"/>
  <c r="M33" i="84"/>
  <c r="N33" i="84" s="1"/>
  <c r="O33" i="84"/>
  <c r="B34" i="84"/>
  <c r="C34" i="84"/>
  <c r="K34" i="84"/>
  <c r="L34" i="84" s="1"/>
  <c r="M34" i="84"/>
  <c r="N34" i="84"/>
  <c r="O34" i="84"/>
  <c r="C35" i="84"/>
  <c r="K35" i="84"/>
  <c r="L35" i="84" s="1"/>
  <c r="M35" i="84"/>
  <c r="N35" i="84"/>
  <c r="O35" i="84"/>
  <c r="B36" i="84"/>
  <c r="C36" i="84"/>
  <c r="K36" i="84"/>
  <c r="L36" i="84"/>
  <c r="M36" i="84"/>
  <c r="N36" i="84"/>
  <c r="O36" i="84"/>
  <c r="B37" i="84"/>
  <c r="C37" i="84"/>
  <c r="K37" i="84"/>
  <c r="L37" i="84"/>
  <c r="M37" i="84"/>
  <c r="N37" i="84"/>
  <c r="O37" i="84"/>
  <c r="B38" i="84"/>
  <c r="C38" i="84"/>
  <c r="K38" i="84"/>
  <c r="L38" i="84"/>
  <c r="M38" i="84"/>
  <c r="N38" i="84"/>
  <c r="O38" i="84"/>
  <c r="C39" i="84"/>
  <c r="K39" i="84"/>
  <c r="L39" i="84"/>
  <c r="M39" i="84"/>
  <c r="N39" i="84" s="1"/>
  <c r="O39" i="84"/>
  <c r="B40" i="84"/>
  <c r="C40" i="84"/>
  <c r="K40" i="84"/>
  <c r="L40" i="84"/>
  <c r="M40" i="84"/>
  <c r="N40" i="84" s="1"/>
  <c r="O40" i="84"/>
  <c r="C41" i="84"/>
  <c r="K41" i="84"/>
  <c r="L41" i="84" s="1"/>
  <c r="M41" i="84"/>
  <c r="N41" i="84" s="1"/>
  <c r="O41" i="84"/>
  <c r="B42" i="84"/>
  <c r="C42" i="84"/>
  <c r="K42" i="84"/>
  <c r="L42" i="84"/>
  <c r="M42" i="84"/>
  <c r="N42" i="84"/>
  <c r="O42" i="84"/>
  <c r="B43" i="84"/>
  <c r="C43" i="84"/>
  <c r="K43" i="84"/>
  <c r="L43" i="84" s="1"/>
  <c r="M43" i="84"/>
  <c r="N43" i="84"/>
  <c r="O43" i="84"/>
  <c r="C44" i="84"/>
  <c r="K44" i="84"/>
  <c r="L44" i="84"/>
  <c r="M44" i="84"/>
  <c r="N44" i="84"/>
  <c r="O44" i="84"/>
  <c r="B45" i="84"/>
  <c r="C45" i="84"/>
  <c r="K45" i="84"/>
  <c r="L45" i="84"/>
  <c r="M45" i="84"/>
  <c r="N45" i="84" s="1"/>
  <c r="O45" i="84"/>
  <c r="C46" i="84"/>
  <c r="K46" i="84"/>
  <c r="L46" i="84"/>
  <c r="M46" i="84"/>
  <c r="N46" i="84"/>
  <c r="O46" i="84"/>
  <c r="B47" i="84"/>
  <c r="C47" i="84"/>
  <c r="K47" i="84"/>
  <c r="L47" i="84" s="1"/>
  <c r="M47" i="84"/>
  <c r="N47" i="84"/>
  <c r="O47" i="84"/>
  <c r="C48" i="84"/>
  <c r="K48" i="84"/>
  <c r="L48" i="84"/>
  <c r="M48" i="84"/>
  <c r="N48" i="84"/>
  <c r="O48" i="84"/>
  <c r="B49" i="84"/>
  <c r="C49" i="84"/>
  <c r="K49" i="84"/>
  <c r="L49" i="84"/>
  <c r="M49" i="84"/>
  <c r="N49" i="84"/>
  <c r="O49" i="84"/>
  <c r="C50" i="84"/>
  <c r="K50" i="84"/>
  <c r="L50" i="84"/>
  <c r="M50" i="84"/>
  <c r="N50" i="84"/>
  <c r="O50" i="84"/>
  <c r="B51" i="84"/>
  <c r="C51" i="84"/>
  <c r="K51" i="84"/>
  <c r="L51" i="84"/>
  <c r="M51" i="84"/>
  <c r="N51" i="84" s="1"/>
  <c r="O51" i="84"/>
  <c r="C30" i="84"/>
  <c r="B31" i="84"/>
  <c r="C31" i="84"/>
  <c r="B30" i="83"/>
  <c r="C30" i="83"/>
  <c r="D30" i="83"/>
  <c r="G30" i="83"/>
  <c r="C31" i="83"/>
  <c r="D31" i="83"/>
  <c r="G31" i="83"/>
  <c r="B32" i="83"/>
  <c r="C32" i="83"/>
  <c r="D32" i="83"/>
  <c r="G32" i="83"/>
  <c r="C33" i="83"/>
  <c r="D33" i="83"/>
  <c r="G33" i="83"/>
  <c r="B34" i="83"/>
  <c r="C34" i="83"/>
  <c r="D34" i="83"/>
  <c r="G34" i="83"/>
  <c r="B35" i="83"/>
  <c r="C35" i="83"/>
  <c r="D35" i="83"/>
  <c r="G35" i="83"/>
  <c r="B36" i="83"/>
  <c r="C36" i="83"/>
  <c r="D36" i="83"/>
  <c r="G36" i="83"/>
  <c r="C37" i="83"/>
  <c r="D37" i="83"/>
  <c r="G37" i="83"/>
  <c r="B38" i="83"/>
  <c r="C38" i="83"/>
  <c r="D38" i="83"/>
  <c r="G38" i="83"/>
  <c r="C39" i="83"/>
  <c r="D39" i="83"/>
  <c r="G39" i="83"/>
  <c r="B40" i="83"/>
  <c r="C40" i="83"/>
  <c r="D40" i="83"/>
  <c r="G40" i="83"/>
  <c r="B41" i="83"/>
  <c r="C41" i="83"/>
  <c r="D41" i="83"/>
  <c r="G41" i="83"/>
  <c r="C42" i="83"/>
  <c r="D42" i="83"/>
  <c r="G42" i="83"/>
  <c r="B43" i="83"/>
  <c r="C43" i="83"/>
  <c r="D43" i="83"/>
  <c r="G43" i="83"/>
  <c r="C44" i="83"/>
  <c r="D44" i="83"/>
  <c r="G44" i="83"/>
  <c r="B45" i="83"/>
  <c r="C45" i="83"/>
  <c r="D45" i="83"/>
  <c r="G45" i="83"/>
  <c r="C46" i="83"/>
  <c r="D46" i="83"/>
  <c r="G46" i="83"/>
  <c r="B47" i="83"/>
  <c r="C47" i="83"/>
  <c r="D47" i="83"/>
  <c r="G47" i="83"/>
  <c r="C48" i="83"/>
  <c r="D48" i="83"/>
  <c r="G48" i="83"/>
  <c r="B49" i="83"/>
  <c r="C49" i="83"/>
  <c r="D49" i="83"/>
  <c r="G49" i="83"/>
  <c r="B32" i="82"/>
  <c r="C32" i="82"/>
  <c r="K32" i="82"/>
  <c r="L32" i="82"/>
  <c r="M32" i="82"/>
  <c r="N32" i="82"/>
  <c r="O32" i="82" s="1"/>
  <c r="C33" i="82"/>
  <c r="K33" i="82"/>
  <c r="N33" i="82" s="1"/>
  <c r="O33" i="82" s="1"/>
  <c r="L33" i="82"/>
  <c r="M33" i="82"/>
  <c r="B34" i="82"/>
  <c r="C34" i="82"/>
  <c r="K34" i="82"/>
  <c r="L34" i="82"/>
  <c r="M34" i="82"/>
  <c r="N34" i="82"/>
  <c r="O34" i="82"/>
  <c r="C35" i="82"/>
  <c r="K35" i="82"/>
  <c r="N35" i="82" s="1"/>
  <c r="O35" i="82" s="1"/>
  <c r="L35" i="82"/>
  <c r="M35" i="82"/>
  <c r="B36" i="82"/>
  <c r="C36" i="82"/>
  <c r="K36" i="82"/>
  <c r="L36" i="82"/>
  <c r="N36" i="82" s="1"/>
  <c r="O36" i="82" s="1"/>
  <c r="M36" i="82"/>
  <c r="B37" i="82"/>
  <c r="C37" i="82"/>
  <c r="K37" i="82"/>
  <c r="N37" i="82" s="1"/>
  <c r="O37" i="82" s="1"/>
  <c r="L37" i="82"/>
  <c r="M37" i="82"/>
  <c r="B38" i="82"/>
  <c r="C38" i="82"/>
  <c r="K38" i="82"/>
  <c r="N38" i="82" s="1"/>
  <c r="O38" i="82" s="1"/>
  <c r="L38" i="82"/>
  <c r="M38" i="82"/>
  <c r="C39" i="82"/>
  <c r="K39" i="82"/>
  <c r="N39" i="82" s="1"/>
  <c r="O39" i="82" s="1"/>
  <c r="L39" i="82"/>
  <c r="M39" i="82"/>
  <c r="B40" i="82"/>
  <c r="C40" i="82"/>
  <c r="K40" i="82"/>
  <c r="N40" i="82" s="1"/>
  <c r="O40" i="82" s="1"/>
  <c r="L40" i="82"/>
  <c r="M40" i="82"/>
  <c r="C41" i="82"/>
  <c r="K41" i="82"/>
  <c r="L41" i="82"/>
  <c r="M41" i="82"/>
  <c r="N41" i="82"/>
  <c r="O41" i="82" s="1"/>
  <c r="B42" i="82"/>
  <c r="C42" i="82"/>
  <c r="K42" i="82"/>
  <c r="L42" i="82"/>
  <c r="M42" i="82"/>
  <c r="N42" i="82"/>
  <c r="O42" i="82" s="1"/>
  <c r="B43" i="82"/>
  <c r="C43" i="82"/>
  <c r="K43" i="82"/>
  <c r="N43" i="82" s="1"/>
  <c r="O43" i="82" s="1"/>
  <c r="L43" i="82"/>
  <c r="M43" i="82"/>
  <c r="C44" i="82"/>
  <c r="K44" i="82"/>
  <c r="L44" i="82"/>
  <c r="M44" i="82"/>
  <c r="N44" i="82"/>
  <c r="O44" i="82" s="1"/>
  <c r="B45" i="82"/>
  <c r="C45" i="82"/>
  <c r="K45" i="82"/>
  <c r="N45" i="82" s="1"/>
  <c r="O45" i="82" s="1"/>
  <c r="L45" i="82"/>
  <c r="M45" i="82"/>
  <c r="C46" i="82"/>
  <c r="K46" i="82"/>
  <c r="L46" i="82"/>
  <c r="M46" i="82"/>
  <c r="N46" i="82"/>
  <c r="O46" i="82"/>
  <c r="B47" i="82"/>
  <c r="C47" i="82"/>
  <c r="K47" i="82"/>
  <c r="N47" i="82" s="1"/>
  <c r="O47" i="82" s="1"/>
  <c r="L47" i="82"/>
  <c r="M47" i="82"/>
  <c r="C48" i="82"/>
  <c r="K48" i="82"/>
  <c r="L48" i="82"/>
  <c r="N48" i="82" s="1"/>
  <c r="O48" i="82" s="1"/>
  <c r="M48" i="82"/>
  <c r="B49" i="82"/>
  <c r="C49" i="82"/>
  <c r="K49" i="82"/>
  <c r="N49" i="82" s="1"/>
  <c r="O49" i="82" s="1"/>
  <c r="L49" i="82"/>
  <c r="M49" i="82"/>
  <c r="C50" i="82"/>
  <c r="K50" i="82"/>
  <c r="N50" i="82" s="1"/>
  <c r="O50" i="82" s="1"/>
  <c r="L50" i="82"/>
  <c r="M50" i="82"/>
  <c r="B51" i="82"/>
  <c r="C51" i="82"/>
  <c r="K51" i="82"/>
  <c r="N51" i="82" s="1"/>
  <c r="O51" i="82" s="1"/>
  <c r="L51" i="82"/>
  <c r="M51" i="82"/>
  <c r="B31" i="81"/>
  <c r="C31" i="81"/>
  <c r="G31" i="81"/>
  <c r="I31" i="81"/>
  <c r="K31" i="81"/>
  <c r="M31" i="81"/>
  <c r="O31" i="81"/>
  <c r="Q31" i="81"/>
  <c r="S31" i="81"/>
  <c r="U31" i="81"/>
  <c r="W31" i="81"/>
  <c r="C32" i="81"/>
  <c r="G32" i="81"/>
  <c r="I32" i="81"/>
  <c r="K32" i="81"/>
  <c r="M32" i="81"/>
  <c r="O32" i="81"/>
  <c r="Q32" i="81"/>
  <c r="S32" i="81"/>
  <c r="U32" i="81"/>
  <c r="W32" i="81"/>
  <c r="B33" i="81"/>
  <c r="C33" i="81"/>
  <c r="G33" i="81"/>
  <c r="I33" i="81"/>
  <c r="K33" i="81"/>
  <c r="M33" i="81"/>
  <c r="O33" i="81"/>
  <c r="Q33" i="81"/>
  <c r="S33" i="81"/>
  <c r="U33" i="81"/>
  <c r="W33" i="81"/>
  <c r="C34" i="81"/>
  <c r="G34" i="81"/>
  <c r="I34" i="81"/>
  <c r="K34" i="81"/>
  <c r="M34" i="81"/>
  <c r="O34" i="81"/>
  <c r="Q34" i="81"/>
  <c r="S34" i="81"/>
  <c r="U34" i="81"/>
  <c r="W34" i="81"/>
  <c r="B35" i="81"/>
  <c r="C35" i="81"/>
  <c r="G35" i="81"/>
  <c r="I35" i="81"/>
  <c r="K35" i="81"/>
  <c r="M35" i="81"/>
  <c r="O35" i="81"/>
  <c r="Q35" i="81"/>
  <c r="S35" i="81"/>
  <c r="U35" i="81"/>
  <c r="W35" i="81"/>
  <c r="B36" i="81"/>
  <c r="C36" i="81"/>
  <c r="G36" i="81"/>
  <c r="I36" i="81"/>
  <c r="K36" i="81"/>
  <c r="M36" i="81"/>
  <c r="O36" i="81"/>
  <c r="Q36" i="81"/>
  <c r="S36" i="81"/>
  <c r="U36" i="81"/>
  <c r="W36" i="81"/>
  <c r="B37" i="81"/>
  <c r="C37" i="81"/>
  <c r="G37" i="81"/>
  <c r="I37" i="81"/>
  <c r="K37" i="81"/>
  <c r="M37" i="81"/>
  <c r="O37" i="81"/>
  <c r="Q37" i="81"/>
  <c r="S37" i="81"/>
  <c r="U37" i="81"/>
  <c r="W37" i="81"/>
  <c r="C38" i="81"/>
  <c r="G38" i="81"/>
  <c r="I38" i="81"/>
  <c r="K38" i="81"/>
  <c r="M38" i="81"/>
  <c r="O38" i="81"/>
  <c r="Q38" i="81"/>
  <c r="S38" i="81"/>
  <c r="U38" i="81"/>
  <c r="W38" i="81"/>
  <c r="B39" i="81"/>
  <c r="C39" i="81"/>
  <c r="G39" i="81"/>
  <c r="I39" i="81"/>
  <c r="K39" i="81"/>
  <c r="M39" i="81"/>
  <c r="O39" i="81"/>
  <c r="Q39" i="81"/>
  <c r="S39" i="81"/>
  <c r="U39" i="81"/>
  <c r="W39" i="81"/>
  <c r="C40" i="81"/>
  <c r="G40" i="81"/>
  <c r="I40" i="81"/>
  <c r="K40" i="81"/>
  <c r="M40" i="81"/>
  <c r="O40" i="81"/>
  <c r="Q40" i="81"/>
  <c r="S40" i="81"/>
  <c r="U40" i="81"/>
  <c r="W40" i="81"/>
  <c r="B41" i="81"/>
  <c r="C41" i="81"/>
  <c r="G41" i="81"/>
  <c r="I41" i="81"/>
  <c r="K41" i="81"/>
  <c r="M41" i="81"/>
  <c r="O41" i="81"/>
  <c r="Q41" i="81"/>
  <c r="S41" i="81"/>
  <c r="U41" i="81"/>
  <c r="W41" i="81"/>
  <c r="B42" i="81"/>
  <c r="C42" i="81"/>
  <c r="G42" i="81"/>
  <c r="I42" i="81"/>
  <c r="K42" i="81"/>
  <c r="M42" i="81"/>
  <c r="O42" i="81"/>
  <c r="Q42" i="81"/>
  <c r="S42" i="81"/>
  <c r="U42" i="81"/>
  <c r="W42" i="81"/>
  <c r="C43" i="81"/>
  <c r="G43" i="81"/>
  <c r="I43" i="81"/>
  <c r="K43" i="81"/>
  <c r="M43" i="81"/>
  <c r="O43" i="81"/>
  <c r="Q43" i="81"/>
  <c r="S43" i="81"/>
  <c r="U43" i="81"/>
  <c r="W43" i="81"/>
  <c r="B44" i="81"/>
  <c r="C44" i="81"/>
  <c r="G44" i="81"/>
  <c r="I44" i="81"/>
  <c r="K44" i="81"/>
  <c r="M44" i="81"/>
  <c r="O44" i="81"/>
  <c r="Q44" i="81"/>
  <c r="S44" i="81"/>
  <c r="U44" i="81"/>
  <c r="W44" i="81"/>
  <c r="C45" i="81"/>
  <c r="G45" i="81"/>
  <c r="I45" i="81"/>
  <c r="K45" i="81"/>
  <c r="M45" i="81"/>
  <c r="O45" i="81"/>
  <c r="Q45" i="81"/>
  <c r="S45" i="81"/>
  <c r="U45" i="81"/>
  <c r="W45" i="81"/>
  <c r="B46" i="81"/>
  <c r="C46" i="81"/>
  <c r="G46" i="81"/>
  <c r="I46" i="81"/>
  <c r="K46" i="81"/>
  <c r="M46" i="81"/>
  <c r="O46" i="81"/>
  <c r="Q46" i="81"/>
  <c r="S46" i="81"/>
  <c r="U46" i="81"/>
  <c r="W46" i="81"/>
  <c r="C47" i="81"/>
  <c r="G47" i="81"/>
  <c r="I47" i="81"/>
  <c r="K47" i="81"/>
  <c r="M47" i="81"/>
  <c r="O47" i="81"/>
  <c r="Q47" i="81"/>
  <c r="S47" i="81"/>
  <c r="U47" i="81"/>
  <c r="W47" i="81"/>
  <c r="B48" i="81"/>
  <c r="C48" i="81"/>
  <c r="G48" i="81"/>
  <c r="I48" i="81"/>
  <c r="K48" i="81"/>
  <c r="M48" i="81"/>
  <c r="O48" i="81"/>
  <c r="Q48" i="81"/>
  <c r="S48" i="81"/>
  <c r="U48" i="81"/>
  <c r="W48" i="81"/>
  <c r="C49" i="81"/>
  <c r="G49" i="81"/>
  <c r="I49" i="81"/>
  <c r="K49" i="81"/>
  <c r="M49" i="81"/>
  <c r="O49" i="81"/>
  <c r="Q49" i="81"/>
  <c r="S49" i="81"/>
  <c r="U49" i="81"/>
  <c r="W49" i="81"/>
  <c r="B50" i="81"/>
  <c r="C50" i="81"/>
  <c r="G50" i="81"/>
  <c r="I50" i="81"/>
  <c r="K50" i="81"/>
  <c r="M50" i="81"/>
  <c r="O50" i="81"/>
  <c r="Q50" i="81"/>
  <c r="S50" i="81"/>
  <c r="U50" i="81"/>
  <c r="W50" i="81"/>
  <c r="B30" i="80"/>
  <c r="C30" i="80"/>
  <c r="F30" i="80"/>
  <c r="C31" i="80"/>
  <c r="F31" i="80"/>
  <c r="B32" i="80"/>
  <c r="C32" i="80"/>
  <c r="F32" i="80"/>
  <c r="C33" i="80"/>
  <c r="F33" i="80"/>
  <c r="B34" i="80"/>
  <c r="C34" i="80"/>
  <c r="F34" i="80"/>
  <c r="B35" i="80"/>
  <c r="C35" i="80"/>
  <c r="F35" i="80"/>
  <c r="B36" i="80"/>
  <c r="C36" i="80"/>
  <c r="F36" i="80"/>
  <c r="C37" i="80"/>
  <c r="F37" i="80"/>
  <c r="B38" i="80"/>
  <c r="C38" i="80"/>
  <c r="F38" i="80"/>
  <c r="C39" i="80"/>
  <c r="F39" i="80"/>
  <c r="B40" i="80"/>
  <c r="C40" i="80"/>
  <c r="F40" i="80"/>
  <c r="B41" i="80"/>
  <c r="C41" i="80"/>
  <c r="F41" i="80"/>
  <c r="C42" i="80"/>
  <c r="F42" i="80"/>
  <c r="B43" i="80"/>
  <c r="C43" i="80"/>
  <c r="F43" i="80"/>
  <c r="C44" i="80"/>
  <c r="F44" i="80"/>
  <c r="B45" i="80"/>
  <c r="C45" i="80"/>
  <c r="F45" i="80"/>
  <c r="C46" i="80"/>
  <c r="F46" i="80"/>
  <c r="B47" i="80"/>
  <c r="C47" i="80"/>
  <c r="F47" i="80"/>
  <c r="C48" i="80"/>
  <c r="F48" i="80"/>
  <c r="B49" i="80"/>
  <c r="C49" i="80"/>
  <c r="F49" i="80"/>
  <c r="B50" i="79"/>
  <c r="C50" i="79"/>
  <c r="F50" i="79"/>
  <c r="H50" i="79"/>
  <c r="J50" i="79"/>
  <c r="K50" i="79"/>
  <c r="L50" i="79"/>
  <c r="B31" i="79"/>
  <c r="C31" i="79"/>
  <c r="F31" i="79"/>
  <c r="H31" i="79"/>
  <c r="J31" i="79"/>
  <c r="K31" i="79"/>
  <c r="L31" i="79"/>
  <c r="C32" i="79"/>
  <c r="F32" i="79"/>
  <c r="H32" i="79"/>
  <c r="J32" i="79"/>
  <c r="K32" i="79"/>
  <c r="L32" i="79" s="1"/>
  <c r="B33" i="79"/>
  <c r="C33" i="79"/>
  <c r="F33" i="79"/>
  <c r="H33" i="79"/>
  <c r="J33" i="79"/>
  <c r="K33" i="79"/>
  <c r="L33" i="79"/>
  <c r="C34" i="79"/>
  <c r="F34" i="79"/>
  <c r="H34" i="79"/>
  <c r="J34" i="79"/>
  <c r="K34" i="79"/>
  <c r="L34" i="79" s="1"/>
  <c r="C35" i="79"/>
  <c r="F35" i="79"/>
  <c r="H35" i="79"/>
  <c r="J35" i="79"/>
  <c r="K35" i="79"/>
  <c r="L35" i="79" s="1"/>
  <c r="B36" i="79"/>
  <c r="C36" i="79"/>
  <c r="F36" i="79"/>
  <c r="H36" i="79"/>
  <c r="J36" i="79"/>
  <c r="K36" i="79"/>
  <c r="L36" i="79" s="1"/>
  <c r="B37" i="79"/>
  <c r="C37" i="79"/>
  <c r="F37" i="79"/>
  <c r="H37" i="79"/>
  <c r="J37" i="79"/>
  <c r="K37" i="79"/>
  <c r="L37" i="79" s="1"/>
  <c r="C38" i="79"/>
  <c r="F38" i="79"/>
  <c r="H38" i="79"/>
  <c r="J38" i="79"/>
  <c r="K38" i="79"/>
  <c r="L38" i="79"/>
  <c r="B39" i="79"/>
  <c r="C39" i="79"/>
  <c r="F39" i="79"/>
  <c r="H39" i="79"/>
  <c r="J39" i="79"/>
  <c r="K39" i="79"/>
  <c r="L39" i="79" s="1"/>
  <c r="C40" i="79"/>
  <c r="F40" i="79"/>
  <c r="H40" i="79"/>
  <c r="J40" i="79"/>
  <c r="K40" i="79"/>
  <c r="L40" i="79"/>
  <c r="B41" i="79"/>
  <c r="C41" i="79"/>
  <c r="F41" i="79"/>
  <c r="L41" i="79" s="1"/>
  <c r="H41" i="79"/>
  <c r="J41" i="79"/>
  <c r="K41" i="79"/>
  <c r="B42" i="79"/>
  <c r="C42" i="79"/>
  <c r="F42" i="79"/>
  <c r="H42" i="79"/>
  <c r="J42" i="79"/>
  <c r="K42" i="79"/>
  <c r="L42" i="79"/>
  <c r="C43" i="79"/>
  <c r="F43" i="79"/>
  <c r="H43" i="79"/>
  <c r="J43" i="79"/>
  <c r="K43" i="79"/>
  <c r="L43" i="79"/>
  <c r="B44" i="79"/>
  <c r="C44" i="79"/>
  <c r="F44" i="79"/>
  <c r="H44" i="79"/>
  <c r="J44" i="79"/>
  <c r="K44" i="79"/>
  <c r="L44" i="79" s="1"/>
  <c r="C45" i="79"/>
  <c r="F45" i="79"/>
  <c r="H45" i="79"/>
  <c r="J45" i="79"/>
  <c r="K45" i="79"/>
  <c r="L45" i="79"/>
  <c r="B46" i="79"/>
  <c r="C46" i="79"/>
  <c r="F46" i="79"/>
  <c r="L46" i="79" s="1"/>
  <c r="H46" i="79"/>
  <c r="J46" i="79"/>
  <c r="K46" i="79"/>
  <c r="C47" i="79"/>
  <c r="F47" i="79"/>
  <c r="H47" i="79"/>
  <c r="J47" i="79"/>
  <c r="K47" i="79"/>
  <c r="L47" i="79" s="1"/>
  <c r="B48" i="79"/>
  <c r="C48" i="79"/>
  <c r="F48" i="79"/>
  <c r="H48" i="79"/>
  <c r="J48" i="79"/>
  <c r="K48" i="79"/>
  <c r="L48" i="79" s="1"/>
  <c r="C49" i="79"/>
  <c r="F49" i="79"/>
  <c r="H49" i="79"/>
  <c r="J49" i="79"/>
  <c r="K49" i="79"/>
  <c r="L49" i="79" s="1"/>
  <c r="B31" i="78"/>
  <c r="C31" i="78"/>
  <c r="F31" i="78"/>
  <c r="P31" i="78"/>
  <c r="Q31" i="78"/>
  <c r="R31" i="78"/>
  <c r="C32" i="78"/>
  <c r="F32" i="78"/>
  <c r="P32" i="78"/>
  <c r="R32" i="78" s="1"/>
  <c r="Q32" i="78"/>
  <c r="B33" i="78"/>
  <c r="C33" i="78"/>
  <c r="F33" i="78"/>
  <c r="P33" i="78"/>
  <c r="Q33" i="78"/>
  <c r="R33" i="78"/>
  <c r="C34" i="78"/>
  <c r="F34" i="78"/>
  <c r="P34" i="78"/>
  <c r="R34" i="78" s="1"/>
  <c r="Q34" i="78"/>
  <c r="B35" i="78"/>
  <c r="C35" i="78"/>
  <c r="F35" i="78"/>
  <c r="P35" i="78"/>
  <c r="Q35" i="78"/>
  <c r="R35" i="78"/>
  <c r="B36" i="78"/>
  <c r="C36" i="78"/>
  <c r="F36" i="78"/>
  <c r="P36" i="78"/>
  <c r="R36" i="78" s="1"/>
  <c r="Q36" i="78"/>
  <c r="B37" i="78"/>
  <c r="C37" i="78"/>
  <c r="F37" i="78"/>
  <c r="P37" i="78"/>
  <c r="Q37" i="78"/>
  <c r="R37" i="78"/>
  <c r="C38" i="78"/>
  <c r="F38" i="78"/>
  <c r="P38" i="78"/>
  <c r="R38" i="78" s="1"/>
  <c r="Q38" i="78"/>
  <c r="B39" i="78"/>
  <c r="C39" i="78"/>
  <c r="F39" i="78"/>
  <c r="P39" i="78"/>
  <c r="Q39" i="78"/>
  <c r="R39" i="78"/>
  <c r="C40" i="78"/>
  <c r="F40" i="78"/>
  <c r="P40" i="78"/>
  <c r="R40" i="78" s="1"/>
  <c r="Q40" i="78"/>
  <c r="B41" i="78"/>
  <c r="C41" i="78"/>
  <c r="F41" i="78"/>
  <c r="P41" i="78"/>
  <c r="Q41" i="78"/>
  <c r="R41" i="78"/>
  <c r="B42" i="78"/>
  <c r="C42" i="78"/>
  <c r="F42" i="78"/>
  <c r="P42" i="78"/>
  <c r="R42" i="78" s="1"/>
  <c r="Q42" i="78"/>
  <c r="C43" i="78"/>
  <c r="F43" i="78"/>
  <c r="P43" i="78"/>
  <c r="Q43" i="78"/>
  <c r="R43" i="78"/>
  <c r="B44" i="78"/>
  <c r="C44" i="78"/>
  <c r="F44" i="78"/>
  <c r="P44" i="78"/>
  <c r="R44" i="78" s="1"/>
  <c r="Q44" i="78"/>
  <c r="C45" i="78"/>
  <c r="F45" i="78"/>
  <c r="P45" i="78"/>
  <c r="Q45" i="78"/>
  <c r="R45" i="78"/>
  <c r="B46" i="78"/>
  <c r="C46" i="78"/>
  <c r="F46" i="78"/>
  <c r="P46" i="78"/>
  <c r="R46" i="78" s="1"/>
  <c r="Q46" i="78"/>
  <c r="C47" i="78"/>
  <c r="F47" i="78"/>
  <c r="P47" i="78"/>
  <c r="Q47" i="78"/>
  <c r="R47" i="78"/>
  <c r="B48" i="78"/>
  <c r="C48" i="78"/>
  <c r="F48" i="78"/>
  <c r="P48" i="78"/>
  <c r="R48" i="78" s="1"/>
  <c r="Q48" i="78"/>
  <c r="C49" i="78"/>
  <c r="F49" i="78"/>
  <c r="P49" i="78"/>
  <c r="Q49" i="78"/>
  <c r="R49" i="78"/>
  <c r="B50" i="78"/>
  <c r="C50" i="78"/>
  <c r="F50" i="78"/>
  <c r="P50" i="78"/>
  <c r="R50" i="78" s="1"/>
  <c r="Q50" i="78"/>
  <c r="B31" i="77"/>
  <c r="C31" i="77"/>
  <c r="G31" i="77"/>
  <c r="H31" i="77" s="1"/>
  <c r="K31" i="77"/>
  <c r="M31" i="77"/>
  <c r="P31" i="77"/>
  <c r="S31" i="77" s="1"/>
  <c r="Q31" i="77"/>
  <c r="R31" i="77"/>
  <c r="C32" i="77"/>
  <c r="G32" i="77"/>
  <c r="H32" i="77" s="1"/>
  <c r="K32" i="77"/>
  <c r="M32" i="77" s="1"/>
  <c r="P32" i="77"/>
  <c r="Q32" i="77"/>
  <c r="R32" i="77"/>
  <c r="S32" i="77"/>
  <c r="B33" i="77"/>
  <c r="C33" i="77"/>
  <c r="G33" i="77"/>
  <c r="H33" i="77"/>
  <c r="K33" i="77"/>
  <c r="M33" i="77" s="1"/>
  <c r="P33" i="77"/>
  <c r="Q33" i="77"/>
  <c r="R33" i="77"/>
  <c r="S33" i="77"/>
  <c r="C34" i="77"/>
  <c r="G34" i="77"/>
  <c r="H34" i="77" s="1"/>
  <c r="K34" i="77"/>
  <c r="M34" i="77"/>
  <c r="P34" i="77"/>
  <c r="S34" i="77" s="1"/>
  <c r="Q34" i="77"/>
  <c r="R34" i="77"/>
  <c r="C35" i="77"/>
  <c r="G35" i="77"/>
  <c r="H35" i="77"/>
  <c r="K35" i="77"/>
  <c r="M35" i="77" s="1"/>
  <c r="P35" i="77"/>
  <c r="S35" i="77" s="1"/>
  <c r="Q35" i="77"/>
  <c r="R35" i="77"/>
  <c r="B36" i="77"/>
  <c r="C36" i="77"/>
  <c r="G36" i="77"/>
  <c r="H36" i="77"/>
  <c r="K36" i="77"/>
  <c r="M36" i="77"/>
  <c r="P36" i="77"/>
  <c r="S36" i="77" s="1"/>
  <c r="Q36" i="77"/>
  <c r="R36" i="77"/>
  <c r="B37" i="77"/>
  <c r="C37" i="77"/>
  <c r="G37" i="77"/>
  <c r="H37" i="77" s="1"/>
  <c r="K37" i="77"/>
  <c r="M37" i="77"/>
  <c r="P37" i="77"/>
  <c r="S37" i="77" s="1"/>
  <c r="Q37" i="77"/>
  <c r="R37" i="77"/>
  <c r="C38" i="77"/>
  <c r="G38" i="77"/>
  <c r="H38" i="77" s="1"/>
  <c r="K38" i="77"/>
  <c r="M38" i="77" s="1"/>
  <c r="P38" i="77"/>
  <c r="Q38" i="77"/>
  <c r="R38" i="77"/>
  <c r="S38" i="77"/>
  <c r="B39" i="77"/>
  <c r="C39" i="77"/>
  <c r="G39" i="77"/>
  <c r="H39" i="77"/>
  <c r="K39" i="77"/>
  <c r="M39" i="77" s="1"/>
  <c r="P39" i="77"/>
  <c r="Q39" i="77"/>
  <c r="R39" i="77"/>
  <c r="S39" i="77"/>
  <c r="C40" i="77"/>
  <c r="G40" i="77"/>
  <c r="H40" i="77" s="1"/>
  <c r="K40" i="77"/>
  <c r="M40" i="77"/>
  <c r="P40" i="77"/>
  <c r="S40" i="77" s="1"/>
  <c r="Q40" i="77"/>
  <c r="R40" i="77"/>
  <c r="B41" i="77"/>
  <c r="C41" i="77"/>
  <c r="G41" i="77"/>
  <c r="H41" i="77"/>
  <c r="K41" i="77"/>
  <c r="M41" i="77" s="1"/>
  <c r="P41" i="77"/>
  <c r="S41" i="77" s="1"/>
  <c r="Q41" i="77"/>
  <c r="R41" i="77"/>
  <c r="B42" i="77"/>
  <c r="C42" i="77"/>
  <c r="G42" i="77"/>
  <c r="H42" i="77"/>
  <c r="K42" i="77"/>
  <c r="M42" i="77"/>
  <c r="P42" i="77"/>
  <c r="S42" i="77" s="1"/>
  <c r="Q42" i="77"/>
  <c r="R42" i="77"/>
  <c r="C43" i="77"/>
  <c r="G43" i="77"/>
  <c r="H43" i="77" s="1"/>
  <c r="K43" i="77"/>
  <c r="M43" i="77"/>
  <c r="P43" i="77"/>
  <c r="S43" i="77" s="1"/>
  <c r="Q43" i="77"/>
  <c r="R43" i="77"/>
  <c r="B44" i="77"/>
  <c r="C44" i="77"/>
  <c r="G44" i="77"/>
  <c r="H44" i="77" s="1"/>
  <c r="K44" i="77"/>
  <c r="M44" i="77" s="1"/>
  <c r="P44" i="77"/>
  <c r="Q44" i="77"/>
  <c r="R44" i="77"/>
  <c r="S44" i="77"/>
  <c r="C45" i="77"/>
  <c r="G45" i="77"/>
  <c r="H45" i="77"/>
  <c r="K45" i="77"/>
  <c r="M45" i="77" s="1"/>
  <c r="P45" i="77"/>
  <c r="Q45" i="77"/>
  <c r="R45" i="77"/>
  <c r="S45" i="77"/>
  <c r="B46" i="77"/>
  <c r="C46" i="77"/>
  <c r="G46" i="77"/>
  <c r="H46" i="77" s="1"/>
  <c r="K46" i="77"/>
  <c r="M46" i="77"/>
  <c r="P46" i="77"/>
  <c r="S46" i="77" s="1"/>
  <c r="Q46" i="77"/>
  <c r="R46" i="77"/>
  <c r="C47" i="77"/>
  <c r="G47" i="77"/>
  <c r="H47" i="77"/>
  <c r="K47" i="77"/>
  <c r="M47" i="77" s="1"/>
  <c r="P47" i="77"/>
  <c r="S47" i="77" s="1"/>
  <c r="Q47" i="77"/>
  <c r="R47" i="77"/>
  <c r="B48" i="77"/>
  <c r="C48" i="77"/>
  <c r="G48" i="77"/>
  <c r="H48" i="77"/>
  <c r="K48" i="77"/>
  <c r="M48" i="77"/>
  <c r="P48" i="77"/>
  <c r="S48" i="77" s="1"/>
  <c r="Q48" i="77"/>
  <c r="R48" i="77"/>
  <c r="C49" i="77"/>
  <c r="G49" i="77"/>
  <c r="H49" i="77" s="1"/>
  <c r="K49" i="77"/>
  <c r="M49" i="77"/>
  <c r="P49" i="77"/>
  <c r="S49" i="77" s="1"/>
  <c r="Q49" i="77"/>
  <c r="R49" i="77"/>
  <c r="B50" i="77"/>
  <c r="C50" i="77"/>
  <c r="G50" i="77"/>
  <c r="H50" i="77" s="1"/>
  <c r="K50" i="77"/>
  <c r="M50" i="77" s="1"/>
  <c r="P50" i="77"/>
  <c r="Q50" i="77"/>
  <c r="R50" i="77"/>
  <c r="S50" i="77"/>
  <c r="B31" i="76"/>
  <c r="C31" i="76"/>
  <c r="F31" i="76"/>
  <c r="I31" i="76"/>
  <c r="J31" i="76"/>
  <c r="K31" i="76"/>
  <c r="L31" i="76"/>
  <c r="C32" i="76"/>
  <c r="F32" i="76"/>
  <c r="I32" i="76"/>
  <c r="L32" i="76" s="1"/>
  <c r="J32" i="76"/>
  <c r="K32" i="76"/>
  <c r="B33" i="76"/>
  <c r="C33" i="76"/>
  <c r="F33" i="76"/>
  <c r="I33" i="76"/>
  <c r="J33" i="76"/>
  <c r="K33" i="76"/>
  <c r="L33" i="76"/>
  <c r="C34" i="76"/>
  <c r="F34" i="76"/>
  <c r="I34" i="76"/>
  <c r="J34" i="76"/>
  <c r="K34" i="76"/>
  <c r="L34" i="76"/>
  <c r="B35" i="76"/>
  <c r="C35" i="76"/>
  <c r="F35" i="76"/>
  <c r="I35" i="76"/>
  <c r="L35" i="76" s="1"/>
  <c r="J35" i="76"/>
  <c r="K35" i="76"/>
  <c r="B36" i="76"/>
  <c r="C36" i="76"/>
  <c r="F36" i="76"/>
  <c r="I36" i="76"/>
  <c r="L36" i="76" s="1"/>
  <c r="J36" i="76"/>
  <c r="K36" i="76"/>
  <c r="B37" i="76"/>
  <c r="C37" i="76"/>
  <c r="F37" i="76"/>
  <c r="I37" i="76"/>
  <c r="L37" i="76" s="1"/>
  <c r="J37" i="76"/>
  <c r="K37" i="76"/>
  <c r="C38" i="76"/>
  <c r="F38" i="76"/>
  <c r="I38" i="76"/>
  <c r="J38" i="76"/>
  <c r="K38" i="76"/>
  <c r="L38" i="76"/>
  <c r="B39" i="76"/>
  <c r="C39" i="76"/>
  <c r="F39" i="76"/>
  <c r="I39" i="76"/>
  <c r="L39" i="76" s="1"/>
  <c r="J39" i="76"/>
  <c r="K39" i="76"/>
  <c r="C40" i="76"/>
  <c r="F40" i="76"/>
  <c r="I40" i="76"/>
  <c r="L40" i="76" s="1"/>
  <c r="J40" i="76"/>
  <c r="K40" i="76"/>
  <c r="B41" i="76"/>
  <c r="C41" i="76"/>
  <c r="F41" i="76"/>
  <c r="I41" i="76"/>
  <c r="J41" i="76"/>
  <c r="K41" i="76"/>
  <c r="L41" i="76"/>
  <c r="B42" i="76"/>
  <c r="C42" i="76"/>
  <c r="F42" i="76"/>
  <c r="I42" i="76"/>
  <c r="L42" i="76" s="1"/>
  <c r="J42" i="76"/>
  <c r="K42" i="76"/>
  <c r="C43" i="76"/>
  <c r="F43" i="76"/>
  <c r="I43" i="76"/>
  <c r="J43" i="76"/>
  <c r="K43" i="76"/>
  <c r="L43" i="76"/>
  <c r="B44" i="76"/>
  <c r="C44" i="76"/>
  <c r="F44" i="76"/>
  <c r="I44" i="76"/>
  <c r="L44" i="76" s="1"/>
  <c r="J44" i="76"/>
  <c r="K44" i="76"/>
  <c r="C45" i="76"/>
  <c r="F45" i="76"/>
  <c r="I45" i="76"/>
  <c r="J45" i="76"/>
  <c r="K45" i="76"/>
  <c r="L45" i="76"/>
  <c r="B46" i="76"/>
  <c r="C46" i="76"/>
  <c r="F46" i="76"/>
  <c r="I46" i="76"/>
  <c r="J46" i="76"/>
  <c r="K46" i="76"/>
  <c r="L46" i="76"/>
  <c r="C47" i="76"/>
  <c r="F47" i="76"/>
  <c r="I47" i="76"/>
  <c r="L47" i="76" s="1"/>
  <c r="J47" i="76"/>
  <c r="K47" i="76"/>
  <c r="B48" i="76"/>
  <c r="C48" i="76"/>
  <c r="F48" i="76"/>
  <c r="I48" i="76"/>
  <c r="L48" i="76" s="1"/>
  <c r="J48" i="76"/>
  <c r="K48" i="76"/>
  <c r="C49" i="76"/>
  <c r="F49" i="76"/>
  <c r="I49" i="76"/>
  <c r="L49" i="76" s="1"/>
  <c r="J49" i="76"/>
  <c r="K49" i="76"/>
  <c r="B50" i="76"/>
  <c r="C50" i="76"/>
  <c r="F50" i="76"/>
  <c r="I50" i="76"/>
  <c r="J50" i="76"/>
  <c r="K50" i="76"/>
  <c r="L50" i="76"/>
  <c r="J26" i="75"/>
  <c r="Y26" i="75"/>
  <c r="AB26" i="75"/>
  <c r="AC26" i="75"/>
  <c r="AD26" i="75"/>
  <c r="AE26" i="75"/>
  <c r="AF26" i="75"/>
  <c r="AG26" i="75"/>
  <c r="AH26" i="75"/>
  <c r="J27" i="75"/>
  <c r="AE27" i="75" s="1"/>
  <c r="Y27" i="75"/>
  <c r="AB27" i="75"/>
  <c r="AC27" i="75"/>
  <c r="AD27" i="75"/>
  <c r="AF27" i="75"/>
  <c r="AG27" i="75"/>
  <c r="AH27" i="75"/>
  <c r="J28" i="75"/>
  <c r="Y28" i="75"/>
  <c r="AH28" i="75" s="1"/>
  <c r="AB28" i="75"/>
  <c r="AE28" i="75" s="1"/>
  <c r="AC28" i="75"/>
  <c r="AD28" i="75"/>
  <c r="AF28" i="75"/>
  <c r="AG28" i="75"/>
  <c r="J29" i="75"/>
  <c r="Y29" i="75"/>
  <c r="AB29" i="75"/>
  <c r="AC29" i="75"/>
  <c r="AD29" i="75"/>
  <c r="AE29" i="75"/>
  <c r="AF29" i="75"/>
  <c r="AG29" i="75"/>
  <c r="AH29" i="75"/>
  <c r="J30" i="75"/>
  <c r="Y30" i="75"/>
  <c r="AB30" i="75"/>
  <c r="AC30" i="75"/>
  <c r="AD30" i="75"/>
  <c r="AE30" i="75"/>
  <c r="AF30" i="75"/>
  <c r="AG30" i="75"/>
  <c r="AH30" i="75"/>
  <c r="J31" i="75"/>
  <c r="AE31" i="75" s="1"/>
  <c r="Y31" i="75"/>
  <c r="AB31" i="75"/>
  <c r="AC31" i="75"/>
  <c r="AD31" i="75"/>
  <c r="AF31" i="75"/>
  <c r="AG31" i="75"/>
  <c r="AH31" i="75"/>
  <c r="J32" i="75"/>
  <c r="Y32" i="75"/>
  <c r="AH32" i="75" s="1"/>
  <c r="AB32" i="75"/>
  <c r="AE32" i="75" s="1"/>
  <c r="AC32" i="75"/>
  <c r="AD32" i="75"/>
  <c r="AF32" i="75"/>
  <c r="AG32" i="75"/>
  <c r="J33" i="75"/>
  <c r="Y33" i="75"/>
  <c r="AB33" i="75"/>
  <c r="AC33" i="75"/>
  <c r="AD33" i="75"/>
  <c r="AE33" i="75"/>
  <c r="AF33" i="75"/>
  <c r="AG33" i="75"/>
  <c r="AH33" i="75"/>
  <c r="J34" i="75"/>
  <c r="Y34" i="75"/>
  <c r="AB34" i="75"/>
  <c r="AC34" i="75"/>
  <c r="AD34" i="75"/>
  <c r="AE34" i="75"/>
  <c r="AF34" i="75"/>
  <c r="AG34" i="75"/>
  <c r="AH34" i="75"/>
  <c r="J35" i="75"/>
  <c r="AE35" i="75" s="1"/>
  <c r="Y35" i="75"/>
  <c r="AB35" i="75"/>
  <c r="AC35" i="75"/>
  <c r="AD35" i="75"/>
  <c r="AF35" i="75"/>
  <c r="AG35" i="75"/>
  <c r="AH35" i="75"/>
  <c r="J36" i="75"/>
  <c r="Y36" i="75"/>
  <c r="AH36" i="75" s="1"/>
  <c r="AB36" i="75"/>
  <c r="AE36" i="75" s="1"/>
  <c r="AC36" i="75"/>
  <c r="AD36" i="75"/>
  <c r="AF36" i="75"/>
  <c r="AG36" i="75"/>
  <c r="J37" i="75"/>
  <c r="Y37" i="75"/>
  <c r="AB37" i="75"/>
  <c r="AC37" i="75"/>
  <c r="AD37" i="75"/>
  <c r="AE37" i="75"/>
  <c r="AF37" i="75"/>
  <c r="AG37" i="75"/>
  <c r="AH37" i="75"/>
  <c r="J38" i="75"/>
  <c r="Y38" i="75"/>
  <c r="AB38" i="75"/>
  <c r="AC38" i="75"/>
  <c r="AD38" i="75"/>
  <c r="AE38" i="75"/>
  <c r="AF38" i="75"/>
  <c r="AG38" i="75"/>
  <c r="AH38" i="75"/>
  <c r="J39" i="75"/>
  <c r="AE39" i="75" s="1"/>
  <c r="Y39" i="75"/>
  <c r="AB39" i="75"/>
  <c r="AC39" i="75"/>
  <c r="AD39" i="75"/>
  <c r="AF39" i="75"/>
  <c r="AG39" i="75"/>
  <c r="AH39" i="75"/>
  <c r="J40" i="75"/>
  <c r="Y40" i="75"/>
  <c r="AH40" i="75" s="1"/>
  <c r="AB40" i="75"/>
  <c r="AE40" i="75" s="1"/>
  <c r="AC40" i="75"/>
  <c r="AD40" i="75"/>
  <c r="AF40" i="75"/>
  <c r="AG40" i="75"/>
  <c r="J41" i="75"/>
  <c r="Y41" i="75"/>
  <c r="AB41" i="75"/>
  <c r="AC41" i="75"/>
  <c r="AD41" i="75"/>
  <c r="AE41" i="75"/>
  <c r="AF41" i="75"/>
  <c r="AG41" i="75"/>
  <c r="AH41" i="75"/>
  <c r="B50" i="74"/>
  <c r="C50" i="74"/>
  <c r="F50" i="74"/>
  <c r="C47" i="74"/>
  <c r="F47" i="74"/>
  <c r="B48" i="74"/>
  <c r="C48" i="74"/>
  <c r="F48" i="74"/>
  <c r="C49" i="74"/>
  <c r="F49" i="74"/>
  <c r="B31" i="74"/>
  <c r="C31" i="74"/>
  <c r="F31" i="74"/>
  <c r="C32" i="74"/>
  <c r="F32" i="74"/>
  <c r="B33" i="74"/>
  <c r="C33" i="74"/>
  <c r="F33" i="74"/>
  <c r="C34" i="74"/>
  <c r="F34" i="74"/>
  <c r="B35" i="74"/>
  <c r="C35" i="74"/>
  <c r="F35" i="74"/>
  <c r="B36" i="74"/>
  <c r="C36" i="74"/>
  <c r="F36" i="74"/>
  <c r="B37" i="74"/>
  <c r="C37" i="74"/>
  <c r="F37" i="74"/>
  <c r="C38" i="74"/>
  <c r="F38" i="74"/>
  <c r="B39" i="74"/>
  <c r="C39" i="74"/>
  <c r="F39" i="74"/>
  <c r="C40" i="74"/>
  <c r="F40" i="74"/>
  <c r="B41" i="74"/>
  <c r="C41" i="74"/>
  <c r="F41" i="74"/>
  <c r="B42" i="74"/>
  <c r="C42" i="74"/>
  <c r="F42" i="74"/>
  <c r="C43" i="74"/>
  <c r="F43" i="74"/>
  <c r="B44" i="74"/>
  <c r="C44" i="74"/>
  <c r="F44" i="74"/>
  <c r="C45" i="74"/>
  <c r="F45" i="74"/>
  <c r="B46" i="74"/>
  <c r="C46" i="74"/>
  <c r="F46" i="74"/>
  <c r="B51" i="73"/>
  <c r="C51" i="73"/>
  <c r="F51" i="73"/>
  <c r="J51" i="73"/>
  <c r="M51" i="73"/>
  <c r="Q51" i="73"/>
  <c r="T51" i="73"/>
  <c r="B32" i="73"/>
  <c r="C32" i="73"/>
  <c r="F32" i="73"/>
  <c r="J32" i="73"/>
  <c r="M32" i="73"/>
  <c r="Q32" i="73"/>
  <c r="T32" i="73"/>
  <c r="C33" i="73"/>
  <c r="F33" i="73"/>
  <c r="J33" i="73"/>
  <c r="M33" i="73"/>
  <c r="Q33" i="73"/>
  <c r="T33" i="73"/>
  <c r="B34" i="73"/>
  <c r="C34" i="73"/>
  <c r="F34" i="73"/>
  <c r="J34" i="73"/>
  <c r="M34" i="73"/>
  <c r="Q34" i="73"/>
  <c r="T34" i="73"/>
  <c r="C35" i="73"/>
  <c r="F35" i="73"/>
  <c r="J35" i="73"/>
  <c r="M35" i="73"/>
  <c r="Q35" i="73"/>
  <c r="T35" i="73"/>
  <c r="B36" i="73"/>
  <c r="C36" i="73"/>
  <c r="F36" i="73"/>
  <c r="J36" i="73"/>
  <c r="M36" i="73"/>
  <c r="Q36" i="73"/>
  <c r="T36" i="73"/>
  <c r="B37" i="73"/>
  <c r="C37" i="73"/>
  <c r="F37" i="73"/>
  <c r="J37" i="73"/>
  <c r="M37" i="73"/>
  <c r="Q37" i="73"/>
  <c r="T37" i="73"/>
  <c r="B38" i="73"/>
  <c r="C38" i="73"/>
  <c r="F38" i="73"/>
  <c r="J38" i="73"/>
  <c r="M38" i="73"/>
  <c r="Q38" i="73"/>
  <c r="T38" i="73"/>
  <c r="C39" i="73"/>
  <c r="F39" i="73"/>
  <c r="J39" i="73"/>
  <c r="M39" i="73"/>
  <c r="Q39" i="73"/>
  <c r="T39" i="73"/>
  <c r="B40" i="73"/>
  <c r="C40" i="73"/>
  <c r="F40" i="73"/>
  <c r="J40" i="73"/>
  <c r="M40" i="73"/>
  <c r="Q40" i="73"/>
  <c r="T40" i="73"/>
  <c r="C41" i="73"/>
  <c r="F41" i="73"/>
  <c r="J41" i="73"/>
  <c r="M41" i="73"/>
  <c r="Q41" i="73"/>
  <c r="T41" i="73"/>
  <c r="B42" i="73"/>
  <c r="C42" i="73"/>
  <c r="F42" i="73"/>
  <c r="J42" i="73"/>
  <c r="M42" i="73"/>
  <c r="Q42" i="73"/>
  <c r="T42" i="73"/>
  <c r="B43" i="73"/>
  <c r="C43" i="73"/>
  <c r="F43" i="73"/>
  <c r="J43" i="73"/>
  <c r="M43" i="73"/>
  <c r="Q43" i="73"/>
  <c r="T43" i="73"/>
  <c r="C44" i="73"/>
  <c r="F44" i="73"/>
  <c r="J44" i="73"/>
  <c r="M44" i="73"/>
  <c r="Q44" i="73"/>
  <c r="T44" i="73"/>
  <c r="B45" i="73"/>
  <c r="C45" i="73"/>
  <c r="F45" i="73"/>
  <c r="J45" i="73"/>
  <c r="M45" i="73"/>
  <c r="Q45" i="73"/>
  <c r="T45" i="73"/>
  <c r="C46" i="73"/>
  <c r="F46" i="73"/>
  <c r="J46" i="73"/>
  <c r="M46" i="73"/>
  <c r="Q46" i="73"/>
  <c r="T46" i="73"/>
  <c r="B47" i="73"/>
  <c r="C47" i="73"/>
  <c r="F47" i="73"/>
  <c r="J47" i="73"/>
  <c r="M47" i="73"/>
  <c r="Q47" i="73"/>
  <c r="T47" i="73"/>
  <c r="C48" i="73"/>
  <c r="F48" i="73"/>
  <c r="J48" i="73"/>
  <c r="M48" i="73"/>
  <c r="Q48" i="73"/>
  <c r="T48" i="73"/>
  <c r="B49" i="73"/>
  <c r="C49" i="73"/>
  <c r="F49" i="73"/>
  <c r="J49" i="73"/>
  <c r="M49" i="73"/>
  <c r="Q49" i="73"/>
  <c r="T49" i="73"/>
  <c r="C50" i="73"/>
  <c r="F50" i="73"/>
  <c r="J50" i="73"/>
  <c r="M50" i="73"/>
  <c r="Q50" i="73"/>
  <c r="T50" i="73"/>
  <c r="B29" i="72"/>
  <c r="C29" i="72"/>
  <c r="C30" i="72"/>
  <c r="B31" i="72"/>
  <c r="C31" i="72"/>
  <c r="C32" i="72"/>
  <c r="B33" i="72"/>
  <c r="C33" i="72"/>
  <c r="B34" i="72"/>
  <c r="C34" i="72"/>
  <c r="B35" i="72"/>
  <c r="C35" i="72"/>
  <c r="C36" i="72"/>
  <c r="B37" i="72"/>
  <c r="C37" i="72"/>
  <c r="C38" i="72"/>
  <c r="B39" i="72"/>
  <c r="C39" i="72"/>
  <c r="B40" i="72"/>
  <c r="C40" i="72"/>
  <c r="C41" i="72"/>
  <c r="B42" i="72"/>
  <c r="C42" i="72"/>
  <c r="C43" i="72"/>
  <c r="B44" i="72"/>
  <c r="C44" i="72"/>
  <c r="C45" i="72"/>
  <c r="B46" i="72"/>
  <c r="C46" i="72"/>
  <c r="C47" i="72"/>
  <c r="B48" i="72"/>
  <c r="C48" i="72"/>
  <c r="B32" i="71"/>
  <c r="C32" i="71"/>
  <c r="F32" i="71"/>
  <c r="I32" i="71"/>
  <c r="C33" i="71"/>
  <c r="F33" i="71"/>
  <c r="I33" i="71"/>
  <c r="B34" i="71"/>
  <c r="C34" i="71"/>
  <c r="F34" i="71"/>
  <c r="I34" i="71"/>
  <c r="C35" i="71"/>
  <c r="F35" i="71"/>
  <c r="I35" i="71"/>
  <c r="B36" i="71"/>
  <c r="C36" i="71"/>
  <c r="F36" i="71"/>
  <c r="I36" i="71"/>
  <c r="B37" i="71"/>
  <c r="C37" i="71"/>
  <c r="F37" i="71"/>
  <c r="I37" i="71"/>
  <c r="B38" i="71"/>
  <c r="C38" i="71"/>
  <c r="F38" i="71"/>
  <c r="I38" i="71"/>
  <c r="C39" i="71"/>
  <c r="F39" i="71"/>
  <c r="I39" i="71"/>
  <c r="B40" i="71"/>
  <c r="C40" i="71"/>
  <c r="F40" i="71"/>
  <c r="I40" i="71"/>
  <c r="C41" i="71"/>
  <c r="F41" i="71"/>
  <c r="I41" i="71"/>
  <c r="B42" i="71"/>
  <c r="C42" i="71"/>
  <c r="F42" i="71"/>
  <c r="I42" i="71"/>
  <c r="B43" i="71"/>
  <c r="C43" i="71"/>
  <c r="F43" i="71"/>
  <c r="I43" i="71"/>
  <c r="C44" i="71"/>
  <c r="F44" i="71"/>
  <c r="I44" i="71"/>
  <c r="B45" i="71"/>
  <c r="C45" i="71"/>
  <c r="F45" i="71"/>
  <c r="I45" i="71"/>
  <c r="C46" i="71"/>
  <c r="F46" i="71"/>
  <c r="I46" i="71"/>
  <c r="B47" i="71"/>
  <c r="C47" i="71"/>
  <c r="F47" i="71"/>
  <c r="I47" i="71"/>
  <c r="C48" i="71"/>
  <c r="F48" i="71"/>
  <c r="I48" i="71"/>
  <c r="B49" i="71"/>
  <c r="C49" i="71"/>
  <c r="F49" i="71"/>
  <c r="I49" i="71"/>
  <c r="C50" i="71"/>
  <c r="F50" i="71"/>
  <c r="I50" i="71"/>
  <c r="B51" i="71"/>
  <c r="C51" i="71"/>
  <c r="F51" i="71"/>
  <c r="I51" i="71"/>
  <c r="B31" i="70"/>
  <c r="C31" i="70"/>
  <c r="F31" i="70"/>
  <c r="I31" i="70"/>
  <c r="J31" i="70"/>
  <c r="K31" i="70"/>
  <c r="L31" i="70" s="1"/>
  <c r="C32" i="70"/>
  <c r="F32" i="70"/>
  <c r="I32" i="70"/>
  <c r="J32" i="70"/>
  <c r="L32" i="70" s="1"/>
  <c r="K32" i="70"/>
  <c r="B33" i="70"/>
  <c r="C33" i="70"/>
  <c r="F33" i="70"/>
  <c r="I33" i="70"/>
  <c r="J33" i="70"/>
  <c r="K33" i="70"/>
  <c r="L33" i="70"/>
  <c r="C34" i="70"/>
  <c r="F34" i="70"/>
  <c r="I34" i="70"/>
  <c r="J34" i="70"/>
  <c r="K34" i="70"/>
  <c r="L34" i="70" s="1"/>
  <c r="B35" i="70"/>
  <c r="C35" i="70"/>
  <c r="F35" i="70"/>
  <c r="I35" i="70"/>
  <c r="J35" i="70"/>
  <c r="L35" i="70" s="1"/>
  <c r="K35" i="70"/>
  <c r="B36" i="70"/>
  <c r="C36" i="70"/>
  <c r="F36" i="70"/>
  <c r="I36" i="70"/>
  <c r="J36" i="70"/>
  <c r="K36" i="70"/>
  <c r="L36" i="70"/>
  <c r="B37" i="70"/>
  <c r="C37" i="70"/>
  <c r="F37" i="70"/>
  <c r="I37" i="70"/>
  <c r="J37" i="70"/>
  <c r="L37" i="70" s="1"/>
  <c r="K37" i="70"/>
  <c r="C38" i="70"/>
  <c r="F38" i="70"/>
  <c r="I38" i="70"/>
  <c r="J38" i="70"/>
  <c r="K38" i="70"/>
  <c r="L38" i="70"/>
  <c r="B39" i="70"/>
  <c r="C39" i="70"/>
  <c r="F39" i="70"/>
  <c r="I39" i="70"/>
  <c r="J39" i="70"/>
  <c r="L39" i="70" s="1"/>
  <c r="K39" i="70"/>
  <c r="C40" i="70"/>
  <c r="F40" i="70"/>
  <c r="I40" i="70"/>
  <c r="J40" i="70"/>
  <c r="K40" i="70"/>
  <c r="L40" i="70"/>
  <c r="B41" i="70"/>
  <c r="C41" i="70"/>
  <c r="F41" i="70"/>
  <c r="I41" i="70"/>
  <c r="J41" i="70"/>
  <c r="L41" i="70" s="1"/>
  <c r="K41" i="70"/>
  <c r="B42" i="70"/>
  <c r="C42" i="70"/>
  <c r="F42" i="70"/>
  <c r="I42" i="70"/>
  <c r="J42" i="70"/>
  <c r="L42" i="70" s="1"/>
  <c r="K42" i="70"/>
  <c r="C43" i="70"/>
  <c r="F43" i="70"/>
  <c r="I43" i="70"/>
  <c r="J43" i="70"/>
  <c r="K43" i="70"/>
  <c r="L43" i="70" s="1"/>
  <c r="B44" i="70"/>
  <c r="C44" i="70"/>
  <c r="F44" i="70"/>
  <c r="I44" i="70"/>
  <c r="J44" i="70"/>
  <c r="L44" i="70" s="1"/>
  <c r="K44" i="70"/>
  <c r="C45" i="70"/>
  <c r="F45" i="70"/>
  <c r="I45" i="70"/>
  <c r="J45" i="70"/>
  <c r="K45" i="70"/>
  <c r="L45" i="70"/>
  <c r="B46" i="70"/>
  <c r="C46" i="70"/>
  <c r="F46" i="70"/>
  <c r="I46" i="70"/>
  <c r="J46" i="70"/>
  <c r="K46" i="70"/>
  <c r="L46" i="70" s="1"/>
  <c r="C47" i="70"/>
  <c r="F47" i="70"/>
  <c r="I47" i="70"/>
  <c r="J47" i="70"/>
  <c r="L47" i="70" s="1"/>
  <c r="K47" i="70"/>
  <c r="B48" i="70"/>
  <c r="C48" i="70"/>
  <c r="F48" i="70"/>
  <c r="I48" i="70"/>
  <c r="J48" i="70"/>
  <c r="K48" i="70"/>
  <c r="L48" i="70"/>
  <c r="C49" i="70"/>
  <c r="F49" i="70"/>
  <c r="I49" i="70"/>
  <c r="J49" i="70"/>
  <c r="L49" i="70" s="1"/>
  <c r="K49" i="70"/>
  <c r="B50" i="70"/>
  <c r="C50" i="70"/>
  <c r="F50" i="70"/>
  <c r="I50" i="70"/>
  <c r="J50" i="70"/>
  <c r="K50" i="70"/>
  <c r="L50" i="70"/>
  <c r="B32" i="69"/>
  <c r="C32" i="69"/>
  <c r="D32" i="69"/>
  <c r="F32" i="69"/>
  <c r="H32" i="69"/>
  <c r="J32" i="69"/>
  <c r="C33" i="69"/>
  <c r="D33" i="69"/>
  <c r="H33" i="69" s="1"/>
  <c r="F33" i="69"/>
  <c r="B34" i="69"/>
  <c r="C34" i="69"/>
  <c r="D34" i="69"/>
  <c r="F34" i="69"/>
  <c r="H34" i="69"/>
  <c r="J34" i="69"/>
  <c r="C35" i="69"/>
  <c r="D35" i="69"/>
  <c r="H35" i="69" s="1"/>
  <c r="F35" i="69"/>
  <c r="B36" i="69"/>
  <c r="C36" i="69"/>
  <c r="D36" i="69"/>
  <c r="F36" i="69"/>
  <c r="H36" i="69"/>
  <c r="J36" i="69"/>
  <c r="B37" i="69"/>
  <c r="C37" i="69"/>
  <c r="D37" i="69"/>
  <c r="H37" i="69" s="1"/>
  <c r="F37" i="69"/>
  <c r="B38" i="69"/>
  <c r="C38" i="69"/>
  <c r="D38" i="69"/>
  <c r="F38" i="69"/>
  <c r="H38" i="69"/>
  <c r="J38" i="69"/>
  <c r="C39" i="69"/>
  <c r="D39" i="69"/>
  <c r="H39" i="69" s="1"/>
  <c r="F39" i="69"/>
  <c r="B40" i="69"/>
  <c r="C40" i="69"/>
  <c r="D40" i="69"/>
  <c r="F40" i="69"/>
  <c r="H40" i="69"/>
  <c r="J40" i="69"/>
  <c r="C41" i="69"/>
  <c r="D41" i="69"/>
  <c r="H41" i="69" s="1"/>
  <c r="F41" i="69"/>
  <c r="B42" i="69"/>
  <c r="C42" i="69"/>
  <c r="D42" i="69"/>
  <c r="F42" i="69"/>
  <c r="H42" i="69"/>
  <c r="J42" i="69"/>
  <c r="B43" i="69"/>
  <c r="C43" i="69"/>
  <c r="D43" i="69"/>
  <c r="H43" i="69" s="1"/>
  <c r="F43" i="69"/>
  <c r="C44" i="69"/>
  <c r="D44" i="69"/>
  <c r="F44" i="69"/>
  <c r="H44" i="69"/>
  <c r="J44" i="69"/>
  <c r="B45" i="69"/>
  <c r="C45" i="69"/>
  <c r="D45" i="69"/>
  <c r="H45" i="69" s="1"/>
  <c r="F45" i="69"/>
  <c r="C46" i="69"/>
  <c r="D46" i="69"/>
  <c r="F46" i="69"/>
  <c r="H46" i="69"/>
  <c r="J46" i="69"/>
  <c r="B47" i="69"/>
  <c r="C47" i="69"/>
  <c r="D47" i="69"/>
  <c r="H47" i="69" s="1"/>
  <c r="F47" i="69"/>
  <c r="C48" i="69"/>
  <c r="D48" i="69"/>
  <c r="F48" i="69"/>
  <c r="H48" i="69"/>
  <c r="J48" i="69"/>
  <c r="B49" i="69"/>
  <c r="C49" i="69"/>
  <c r="D49" i="69"/>
  <c r="H49" i="69" s="1"/>
  <c r="F49" i="69"/>
  <c r="C50" i="69"/>
  <c r="D50" i="69"/>
  <c r="F50" i="69"/>
  <c r="H50" i="69"/>
  <c r="J50" i="69"/>
  <c r="B51" i="69"/>
  <c r="C51" i="69"/>
  <c r="D51" i="69"/>
  <c r="H51" i="69" s="1"/>
  <c r="F51" i="69"/>
  <c r="B31" i="68"/>
  <c r="C31" i="68"/>
  <c r="F31" i="68"/>
  <c r="I31" i="68"/>
  <c r="J31" i="68"/>
  <c r="K31" i="68"/>
  <c r="L31" i="68"/>
  <c r="C32" i="68"/>
  <c r="F32" i="68"/>
  <c r="I32" i="68"/>
  <c r="J32" i="68"/>
  <c r="L32" i="68" s="1"/>
  <c r="K32" i="68"/>
  <c r="B33" i="68"/>
  <c r="C33" i="68"/>
  <c r="F33" i="68"/>
  <c r="I33" i="68"/>
  <c r="J33" i="68"/>
  <c r="K33" i="68"/>
  <c r="L33" i="68"/>
  <c r="C34" i="68"/>
  <c r="F34" i="68"/>
  <c r="I34" i="68"/>
  <c r="J34" i="68"/>
  <c r="K34" i="68"/>
  <c r="L34" i="68"/>
  <c r="B35" i="68"/>
  <c r="C35" i="68"/>
  <c r="F35" i="68"/>
  <c r="I35" i="68"/>
  <c r="J35" i="68"/>
  <c r="L35" i="68" s="1"/>
  <c r="K35" i="68"/>
  <c r="B36" i="68"/>
  <c r="C36" i="68"/>
  <c r="F36" i="68"/>
  <c r="I36" i="68"/>
  <c r="J36" i="68"/>
  <c r="L36" i="68" s="1"/>
  <c r="K36" i="68"/>
  <c r="B37" i="68"/>
  <c r="C37" i="68"/>
  <c r="F37" i="68"/>
  <c r="I37" i="68"/>
  <c r="J37" i="68"/>
  <c r="L37" i="68" s="1"/>
  <c r="K37" i="68"/>
  <c r="C38" i="68"/>
  <c r="F38" i="68"/>
  <c r="I38" i="68"/>
  <c r="J38" i="68"/>
  <c r="K38" i="68"/>
  <c r="L38" i="68"/>
  <c r="B39" i="68"/>
  <c r="C39" i="68"/>
  <c r="F39" i="68"/>
  <c r="I39" i="68"/>
  <c r="J39" i="68"/>
  <c r="L39" i="68" s="1"/>
  <c r="K39" i="68"/>
  <c r="C40" i="68"/>
  <c r="F40" i="68"/>
  <c r="I40" i="68"/>
  <c r="J40" i="68"/>
  <c r="K40" i="68"/>
  <c r="L40" i="68"/>
  <c r="B41" i="68"/>
  <c r="C41" i="68"/>
  <c r="F41" i="68"/>
  <c r="I41" i="68"/>
  <c r="J41" i="68"/>
  <c r="K41" i="68"/>
  <c r="L41" i="68" s="1"/>
  <c r="B42" i="68"/>
  <c r="C42" i="68"/>
  <c r="F42" i="68"/>
  <c r="I42" i="68"/>
  <c r="J42" i="68"/>
  <c r="L42" i="68" s="1"/>
  <c r="K42" i="68"/>
  <c r="C43" i="68"/>
  <c r="F43" i="68"/>
  <c r="I43" i="68"/>
  <c r="J43" i="68"/>
  <c r="K43" i="68"/>
  <c r="L43" i="68"/>
  <c r="B44" i="68"/>
  <c r="C44" i="68"/>
  <c r="F44" i="68"/>
  <c r="I44" i="68"/>
  <c r="J44" i="68"/>
  <c r="L44" i="68" s="1"/>
  <c r="K44" i="68"/>
  <c r="C45" i="68"/>
  <c r="F45" i="68"/>
  <c r="I45" i="68"/>
  <c r="J45" i="68"/>
  <c r="K45" i="68"/>
  <c r="L45" i="68"/>
  <c r="B46" i="68"/>
  <c r="C46" i="68"/>
  <c r="F46" i="68"/>
  <c r="I46" i="68"/>
  <c r="J46" i="68"/>
  <c r="K46" i="68"/>
  <c r="L46" i="68"/>
  <c r="C47" i="68"/>
  <c r="F47" i="68"/>
  <c r="I47" i="68"/>
  <c r="J47" i="68"/>
  <c r="L47" i="68" s="1"/>
  <c r="K47" i="68"/>
  <c r="B48" i="68"/>
  <c r="C48" i="68"/>
  <c r="F48" i="68"/>
  <c r="I48" i="68"/>
  <c r="J48" i="68"/>
  <c r="L48" i="68" s="1"/>
  <c r="K48" i="68"/>
  <c r="C49" i="68"/>
  <c r="F49" i="68"/>
  <c r="I49" i="68"/>
  <c r="J49" i="68"/>
  <c r="L49" i="68" s="1"/>
  <c r="K49" i="68"/>
  <c r="B50" i="68"/>
  <c r="C50" i="68"/>
  <c r="F50" i="68"/>
  <c r="I50" i="68"/>
  <c r="J50" i="68"/>
  <c r="K50" i="68"/>
  <c r="L50" i="68"/>
  <c r="B32" i="67"/>
  <c r="C32" i="67"/>
  <c r="F32" i="67"/>
  <c r="H32" i="67"/>
  <c r="I32" i="67"/>
  <c r="J32" i="67" s="1"/>
  <c r="C33" i="67"/>
  <c r="F33" i="67"/>
  <c r="H33" i="67"/>
  <c r="I33" i="67"/>
  <c r="J33" i="67"/>
  <c r="B34" i="67"/>
  <c r="C34" i="67"/>
  <c r="F34" i="67"/>
  <c r="H34" i="67"/>
  <c r="I34" i="67"/>
  <c r="J34" i="67" s="1"/>
  <c r="C35" i="67"/>
  <c r="F35" i="67"/>
  <c r="H35" i="67"/>
  <c r="I35" i="67"/>
  <c r="J35" i="67"/>
  <c r="B36" i="67"/>
  <c r="C36" i="67"/>
  <c r="F36" i="67"/>
  <c r="H36" i="67"/>
  <c r="I36" i="67"/>
  <c r="J36" i="67" s="1"/>
  <c r="B37" i="67"/>
  <c r="C37" i="67"/>
  <c r="F37" i="67"/>
  <c r="H37" i="67"/>
  <c r="I37" i="67"/>
  <c r="J37" i="67"/>
  <c r="B38" i="67"/>
  <c r="C38" i="67"/>
  <c r="F38" i="67"/>
  <c r="H38" i="67"/>
  <c r="I38" i="67"/>
  <c r="J38" i="67" s="1"/>
  <c r="C39" i="67"/>
  <c r="F39" i="67"/>
  <c r="H39" i="67"/>
  <c r="I39" i="67"/>
  <c r="J39" i="67"/>
  <c r="B40" i="67"/>
  <c r="C40" i="67"/>
  <c r="F40" i="67"/>
  <c r="H40" i="67"/>
  <c r="I40" i="67"/>
  <c r="J40" i="67" s="1"/>
  <c r="C41" i="67"/>
  <c r="F41" i="67"/>
  <c r="H41" i="67"/>
  <c r="I41" i="67"/>
  <c r="J41" i="67"/>
  <c r="B42" i="67"/>
  <c r="C42" i="67"/>
  <c r="F42" i="67"/>
  <c r="H42" i="67"/>
  <c r="I42" i="67"/>
  <c r="J42" i="67" s="1"/>
  <c r="B43" i="67"/>
  <c r="C43" i="67"/>
  <c r="F43" i="67"/>
  <c r="H43" i="67"/>
  <c r="I43" i="67"/>
  <c r="J43" i="67"/>
  <c r="C44" i="67"/>
  <c r="F44" i="67"/>
  <c r="H44" i="67"/>
  <c r="I44" i="67"/>
  <c r="J44" i="67" s="1"/>
  <c r="B45" i="67"/>
  <c r="C45" i="67"/>
  <c r="F45" i="67"/>
  <c r="H45" i="67"/>
  <c r="I45" i="67"/>
  <c r="J45" i="67"/>
  <c r="C46" i="67"/>
  <c r="F46" i="67"/>
  <c r="H46" i="67"/>
  <c r="I46" i="67"/>
  <c r="J46" i="67" s="1"/>
  <c r="B47" i="67"/>
  <c r="C47" i="67"/>
  <c r="F47" i="67"/>
  <c r="H47" i="67"/>
  <c r="I47" i="67"/>
  <c r="J47" i="67"/>
  <c r="C48" i="67"/>
  <c r="F48" i="67"/>
  <c r="H48" i="67"/>
  <c r="I48" i="67"/>
  <c r="J48" i="67" s="1"/>
  <c r="B49" i="67"/>
  <c r="C49" i="67"/>
  <c r="F49" i="67"/>
  <c r="H49" i="67"/>
  <c r="I49" i="67"/>
  <c r="J49" i="67"/>
  <c r="C50" i="67"/>
  <c r="F50" i="67"/>
  <c r="H50" i="67"/>
  <c r="I50" i="67"/>
  <c r="J50" i="67" s="1"/>
  <c r="B51" i="67"/>
  <c r="C51" i="67"/>
  <c r="F51" i="67"/>
  <c r="H51" i="67"/>
  <c r="I51" i="67"/>
  <c r="J51" i="67"/>
  <c r="B32" i="66"/>
  <c r="C32" i="66"/>
  <c r="D32" i="66"/>
  <c r="G32" i="66"/>
  <c r="H32" i="66"/>
  <c r="I32" i="66"/>
  <c r="C33" i="66"/>
  <c r="D33" i="66"/>
  <c r="G33" i="66"/>
  <c r="H33" i="66" s="1"/>
  <c r="B34" i="66"/>
  <c r="C34" i="66"/>
  <c r="D34" i="66"/>
  <c r="G34" i="66"/>
  <c r="H34" i="66"/>
  <c r="I34" i="66"/>
  <c r="C35" i="66"/>
  <c r="D35" i="66"/>
  <c r="G35" i="66"/>
  <c r="H35" i="66" s="1"/>
  <c r="B36" i="66"/>
  <c r="C36" i="66"/>
  <c r="D36" i="66"/>
  <c r="G36" i="66"/>
  <c r="H36" i="66"/>
  <c r="I36" i="66"/>
  <c r="B37" i="66"/>
  <c r="C37" i="66"/>
  <c r="D37" i="66"/>
  <c r="G37" i="66"/>
  <c r="H37" i="66" s="1"/>
  <c r="B38" i="66"/>
  <c r="C38" i="66"/>
  <c r="D38" i="66"/>
  <c r="G38" i="66"/>
  <c r="H38" i="66"/>
  <c r="I38" i="66"/>
  <c r="C39" i="66"/>
  <c r="D39" i="66"/>
  <c r="G39" i="66"/>
  <c r="H39" i="66" s="1"/>
  <c r="B40" i="66"/>
  <c r="C40" i="66"/>
  <c r="D40" i="66"/>
  <c r="G40" i="66"/>
  <c r="H40" i="66"/>
  <c r="I40" i="66"/>
  <c r="C41" i="66"/>
  <c r="D41" i="66"/>
  <c r="G41" i="66"/>
  <c r="H41" i="66" s="1"/>
  <c r="B42" i="66"/>
  <c r="C42" i="66"/>
  <c r="D42" i="66"/>
  <c r="G42" i="66"/>
  <c r="H42" i="66"/>
  <c r="I42" i="66"/>
  <c r="B43" i="66"/>
  <c r="C43" i="66"/>
  <c r="D43" i="66"/>
  <c r="G43" i="66"/>
  <c r="H43" i="66" s="1"/>
  <c r="C44" i="66"/>
  <c r="D44" i="66"/>
  <c r="G44" i="66"/>
  <c r="H44" i="66"/>
  <c r="I44" i="66"/>
  <c r="B45" i="66"/>
  <c r="C45" i="66"/>
  <c r="D45" i="66"/>
  <c r="G45" i="66"/>
  <c r="H45" i="66" s="1"/>
  <c r="C46" i="66"/>
  <c r="D46" i="66"/>
  <c r="G46" i="66"/>
  <c r="H46" i="66"/>
  <c r="I46" i="66"/>
  <c r="B47" i="66"/>
  <c r="C47" i="66"/>
  <c r="D47" i="66"/>
  <c r="G47" i="66"/>
  <c r="H47" i="66" s="1"/>
  <c r="C48" i="66"/>
  <c r="D48" i="66"/>
  <c r="G48" i="66"/>
  <c r="H48" i="66"/>
  <c r="I48" i="66"/>
  <c r="B49" i="66"/>
  <c r="C49" i="66"/>
  <c r="D49" i="66"/>
  <c r="G49" i="66"/>
  <c r="H49" i="66" s="1"/>
  <c r="C50" i="66"/>
  <c r="D50" i="66"/>
  <c r="G50" i="66"/>
  <c r="H50" i="66"/>
  <c r="I50" i="66"/>
  <c r="B51" i="66"/>
  <c r="C51" i="66"/>
  <c r="D51" i="66"/>
  <c r="G51" i="66"/>
  <c r="H51" i="66" s="1"/>
  <c r="B32" i="65"/>
  <c r="C32" i="65"/>
  <c r="E32" i="65"/>
  <c r="H32" i="65" s="1"/>
  <c r="F32" i="65"/>
  <c r="J32" i="65"/>
  <c r="L32" i="65"/>
  <c r="N32" i="65"/>
  <c r="P32" i="65"/>
  <c r="C33" i="65"/>
  <c r="E33" i="65"/>
  <c r="H33" i="65" s="1"/>
  <c r="F33" i="65"/>
  <c r="J33" i="65"/>
  <c r="L33" i="65"/>
  <c r="N33" i="65"/>
  <c r="P33" i="65"/>
  <c r="B34" i="65"/>
  <c r="C34" i="65"/>
  <c r="E34" i="65"/>
  <c r="H34" i="65" s="1"/>
  <c r="F34" i="65"/>
  <c r="J34" i="65"/>
  <c r="L34" i="65"/>
  <c r="N34" i="65"/>
  <c r="P34" i="65"/>
  <c r="C35" i="65"/>
  <c r="E35" i="65"/>
  <c r="F35" i="65"/>
  <c r="H35" i="65"/>
  <c r="J35" i="65"/>
  <c r="L35" i="65"/>
  <c r="N35" i="65"/>
  <c r="P35" i="65"/>
  <c r="B36" i="65"/>
  <c r="C36" i="65"/>
  <c r="E36" i="65"/>
  <c r="H36" i="65" s="1"/>
  <c r="F36" i="65"/>
  <c r="J36" i="65"/>
  <c r="L36" i="65"/>
  <c r="N36" i="65"/>
  <c r="P36" i="65"/>
  <c r="B37" i="65"/>
  <c r="C37" i="65"/>
  <c r="E37" i="65"/>
  <c r="H37" i="65" s="1"/>
  <c r="F37" i="65"/>
  <c r="J37" i="65"/>
  <c r="L37" i="65"/>
  <c r="N37" i="65"/>
  <c r="P37" i="65"/>
  <c r="B38" i="65"/>
  <c r="C38" i="65"/>
  <c r="E38" i="65"/>
  <c r="H38" i="65" s="1"/>
  <c r="F38" i="65"/>
  <c r="J38" i="65"/>
  <c r="L38" i="65"/>
  <c r="N38" i="65"/>
  <c r="P38" i="65"/>
  <c r="C39" i="65"/>
  <c r="E39" i="65"/>
  <c r="F39" i="65"/>
  <c r="H39" i="65"/>
  <c r="J39" i="65"/>
  <c r="L39" i="65"/>
  <c r="N39" i="65"/>
  <c r="P39" i="65"/>
  <c r="B40" i="65"/>
  <c r="C40" i="65"/>
  <c r="E40" i="65"/>
  <c r="H40" i="65" s="1"/>
  <c r="F40" i="65"/>
  <c r="J40" i="65"/>
  <c r="L40" i="65"/>
  <c r="N40" i="65"/>
  <c r="P40" i="65"/>
  <c r="C41" i="65"/>
  <c r="E41" i="65"/>
  <c r="H41" i="65" s="1"/>
  <c r="F41" i="65"/>
  <c r="J41" i="65"/>
  <c r="L41" i="65"/>
  <c r="N41" i="65"/>
  <c r="P41" i="65"/>
  <c r="B42" i="65"/>
  <c r="C42" i="65"/>
  <c r="E42" i="65"/>
  <c r="H42" i="65" s="1"/>
  <c r="F42" i="65"/>
  <c r="J42" i="65"/>
  <c r="L42" i="65"/>
  <c r="N42" i="65"/>
  <c r="P42" i="65"/>
  <c r="B43" i="65"/>
  <c r="C43" i="65"/>
  <c r="E43" i="65"/>
  <c r="F43" i="65"/>
  <c r="H43" i="65"/>
  <c r="J43" i="65"/>
  <c r="L43" i="65"/>
  <c r="N43" i="65"/>
  <c r="P43" i="65"/>
  <c r="C44" i="65"/>
  <c r="E44" i="65"/>
  <c r="H44" i="65" s="1"/>
  <c r="F44" i="65"/>
  <c r="J44" i="65"/>
  <c r="L44" i="65"/>
  <c r="N44" i="65"/>
  <c r="P44" i="65"/>
  <c r="B45" i="65"/>
  <c r="C45" i="65"/>
  <c r="E45" i="65"/>
  <c r="H45" i="65" s="1"/>
  <c r="F45" i="65"/>
  <c r="J45" i="65"/>
  <c r="L45" i="65"/>
  <c r="N45" i="65"/>
  <c r="P45" i="65"/>
  <c r="C46" i="65"/>
  <c r="E46" i="65"/>
  <c r="H46" i="65" s="1"/>
  <c r="F46" i="65"/>
  <c r="J46" i="65"/>
  <c r="L46" i="65"/>
  <c r="N46" i="65"/>
  <c r="P46" i="65"/>
  <c r="B47" i="65"/>
  <c r="C47" i="65"/>
  <c r="E47" i="65"/>
  <c r="F47" i="65"/>
  <c r="H47" i="65"/>
  <c r="J47" i="65"/>
  <c r="L47" i="65"/>
  <c r="N47" i="65"/>
  <c r="P47" i="65"/>
  <c r="C48" i="65"/>
  <c r="E48" i="65"/>
  <c r="H48" i="65" s="1"/>
  <c r="F48" i="65"/>
  <c r="J48" i="65"/>
  <c r="L48" i="65"/>
  <c r="N48" i="65"/>
  <c r="P48" i="65"/>
  <c r="B49" i="65"/>
  <c r="C49" i="65"/>
  <c r="E49" i="65"/>
  <c r="H49" i="65" s="1"/>
  <c r="F49" i="65"/>
  <c r="J49" i="65"/>
  <c r="L49" i="65"/>
  <c r="N49" i="65"/>
  <c r="P49" i="65"/>
  <c r="C50" i="65"/>
  <c r="E50" i="65"/>
  <c r="H50" i="65" s="1"/>
  <c r="F50" i="65"/>
  <c r="J50" i="65"/>
  <c r="L50" i="65"/>
  <c r="N50" i="65"/>
  <c r="P50" i="65"/>
  <c r="B51" i="65"/>
  <c r="C51" i="65"/>
  <c r="E51" i="65"/>
  <c r="F51" i="65"/>
  <c r="H51" i="65"/>
  <c r="J51" i="65"/>
  <c r="L51" i="65"/>
  <c r="N51" i="65"/>
  <c r="P51" i="65"/>
  <c r="C49" i="88"/>
  <c r="F49" i="88"/>
  <c r="B50" i="88"/>
  <c r="C50" i="88"/>
  <c r="F50" i="88"/>
  <c r="B31" i="88"/>
  <c r="C31" i="88"/>
  <c r="F31" i="88"/>
  <c r="C32" i="88"/>
  <c r="F32" i="88"/>
  <c r="B33" i="88"/>
  <c r="C33" i="88"/>
  <c r="F33" i="88"/>
  <c r="C34" i="88"/>
  <c r="F34" i="88"/>
  <c r="B35" i="88"/>
  <c r="C35" i="88"/>
  <c r="F35" i="88"/>
  <c r="B36" i="88"/>
  <c r="C36" i="88"/>
  <c r="F36" i="88"/>
  <c r="B37" i="88"/>
  <c r="C37" i="88"/>
  <c r="F37" i="88"/>
  <c r="C38" i="88"/>
  <c r="F38" i="88"/>
  <c r="B39" i="88"/>
  <c r="C39" i="88"/>
  <c r="F39" i="88"/>
  <c r="C40" i="88"/>
  <c r="F40" i="88"/>
  <c r="B41" i="88"/>
  <c r="C41" i="88"/>
  <c r="F41" i="88"/>
  <c r="B42" i="88"/>
  <c r="C42" i="88"/>
  <c r="F42" i="88"/>
  <c r="C43" i="88"/>
  <c r="F43" i="88"/>
  <c r="B44" i="88"/>
  <c r="C44" i="88"/>
  <c r="F44" i="88"/>
  <c r="C45" i="88"/>
  <c r="F45" i="88"/>
  <c r="B46" i="88"/>
  <c r="C46" i="88"/>
  <c r="F46" i="88"/>
  <c r="C47" i="88"/>
  <c r="F47" i="88"/>
  <c r="B48" i="88"/>
  <c r="C48" i="88"/>
  <c r="F48" i="88"/>
  <c r="B32" i="62"/>
  <c r="C32" i="62"/>
  <c r="G32" i="62"/>
  <c r="H32" i="62"/>
  <c r="M32" i="62"/>
  <c r="O32" i="62" s="1"/>
  <c r="P32" i="62" s="1"/>
  <c r="N32" i="62"/>
  <c r="S32" i="62"/>
  <c r="C33" i="62"/>
  <c r="G33" i="62"/>
  <c r="H33" i="62"/>
  <c r="M33" i="62"/>
  <c r="N33" i="62"/>
  <c r="O33" i="62" s="1"/>
  <c r="P33" i="62" s="1"/>
  <c r="S33" i="62"/>
  <c r="B34" i="62"/>
  <c r="C34" i="62"/>
  <c r="G34" i="62"/>
  <c r="H34" i="62"/>
  <c r="M34" i="62"/>
  <c r="N34" i="62"/>
  <c r="O34" i="62" s="1"/>
  <c r="P34" i="62" s="1"/>
  <c r="S34" i="62"/>
  <c r="C35" i="62"/>
  <c r="G35" i="62"/>
  <c r="H35" i="62"/>
  <c r="M35" i="62"/>
  <c r="N35" i="62"/>
  <c r="O35" i="62"/>
  <c r="P35" i="62" s="1"/>
  <c r="S35" i="62"/>
  <c r="B36" i="62"/>
  <c r="C36" i="62"/>
  <c r="G36" i="62"/>
  <c r="H36" i="62"/>
  <c r="M36" i="62"/>
  <c r="O36" i="62" s="1"/>
  <c r="P36" i="62" s="1"/>
  <c r="N36" i="62"/>
  <c r="S36" i="62"/>
  <c r="B37" i="62"/>
  <c r="C37" i="62"/>
  <c r="G37" i="62"/>
  <c r="H37" i="62"/>
  <c r="M37" i="62"/>
  <c r="N37" i="62"/>
  <c r="O37" i="62" s="1"/>
  <c r="P37" i="62" s="1"/>
  <c r="S37" i="62"/>
  <c r="B38" i="62"/>
  <c r="C38" i="62"/>
  <c r="G38" i="62"/>
  <c r="H38" i="62"/>
  <c r="M38" i="62"/>
  <c r="N38" i="62"/>
  <c r="O38" i="62" s="1"/>
  <c r="P38" i="62" s="1"/>
  <c r="S38" i="62"/>
  <c r="C39" i="62"/>
  <c r="G39" i="62"/>
  <c r="H39" i="62"/>
  <c r="M39" i="62"/>
  <c r="N39" i="62"/>
  <c r="O39" i="62"/>
  <c r="P39" i="62" s="1"/>
  <c r="S39" i="62"/>
  <c r="B40" i="62"/>
  <c r="C40" i="62"/>
  <c r="G40" i="62"/>
  <c r="H40" i="62"/>
  <c r="M40" i="62"/>
  <c r="O40" i="62" s="1"/>
  <c r="P40" i="62" s="1"/>
  <c r="N40" i="62"/>
  <c r="S40" i="62"/>
  <c r="C41" i="62"/>
  <c r="G41" i="62"/>
  <c r="H41" i="62"/>
  <c r="M41" i="62"/>
  <c r="N41" i="62"/>
  <c r="O41" i="62" s="1"/>
  <c r="P41" i="62" s="1"/>
  <c r="S41" i="62"/>
  <c r="B42" i="62"/>
  <c r="C42" i="62"/>
  <c r="G42" i="62"/>
  <c r="H42" i="62"/>
  <c r="M42" i="62"/>
  <c r="N42" i="62"/>
  <c r="O42" i="62" s="1"/>
  <c r="P42" i="62" s="1"/>
  <c r="S42" i="62"/>
  <c r="B43" i="62"/>
  <c r="C43" i="62"/>
  <c r="G43" i="62"/>
  <c r="H43" i="62"/>
  <c r="M43" i="62"/>
  <c r="N43" i="62"/>
  <c r="O43" i="62"/>
  <c r="P43" i="62" s="1"/>
  <c r="S43" i="62"/>
  <c r="C44" i="62"/>
  <c r="G44" i="62"/>
  <c r="H44" i="62"/>
  <c r="M44" i="62"/>
  <c r="O44" i="62" s="1"/>
  <c r="P44" i="62" s="1"/>
  <c r="N44" i="62"/>
  <c r="S44" i="62"/>
  <c r="B45" i="62"/>
  <c r="C45" i="62"/>
  <c r="G45" i="62"/>
  <c r="H45" i="62"/>
  <c r="M45" i="62"/>
  <c r="N45" i="62"/>
  <c r="O45" i="62" s="1"/>
  <c r="P45" i="62" s="1"/>
  <c r="S45" i="62"/>
  <c r="C46" i="62"/>
  <c r="G46" i="62"/>
  <c r="H46" i="62"/>
  <c r="M46" i="62"/>
  <c r="N46" i="62"/>
  <c r="O46" i="62" s="1"/>
  <c r="P46" i="62" s="1"/>
  <c r="S46" i="62"/>
  <c r="B47" i="62"/>
  <c r="C47" i="62"/>
  <c r="G47" i="62"/>
  <c r="H47" i="62"/>
  <c r="M47" i="62"/>
  <c r="N47" i="62"/>
  <c r="O47" i="62"/>
  <c r="P47" i="62" s="1"/>
  <c r="S47" i="62"/>
  <c r="C48" i="62"/>
  <c r="G48" i="62"/>
  <c r="H48" i="62"/>
  <c r="M48" i="62"/>
  <c r="O48" i="62" s="1"/>
  <c r="P48" i="62" s="1"/>
  <c r="N48" i="62"/>
  <c r="S48" i="62"/>
  <c r="B49" i="62"/>
  <c r="C49" i="62"/>
  <c r="G49" i="62"/>
  <c r="H49" i="62"/>
  <c r="M49" i="62"/>
  <c r="N49" i="62"/>
  <c r="O49" i="62" s="1"/>
  <c r="P49" i="62" s="1"/>
  <c r="S49" i="62"/>
  <c r="C50" i="62"/>
  <c r="G50" i="62"/>
  <c r="H50" i="62"/>
  <c r="M50" i="62"/>
  <c r="N50" i="62"/>
  <c r="O50" i="62" s="1"/>
  <c r="P50" i="62" s="1"/>
  <c r="S50" i="62"/>
  <c r="B51" i="62"/>
  <c r="C51" i="62"/>
  <c r="G51" i="62"/>
  <c r="H51" i="62"/>
  <c r="M51" i="62"/>
  <c r="N51" i="62"/>
  <c r="O51" i="62"/>
  <c r="P51" i="62" s="1"/>
  <c r="S51" i="62"/>
  <c r="B50" i="61"/>
  <c r="C50" i="61"/>
  <c r="F50" i="61"/>
  <c r="I50" i="61"/>
  <c r="K50" i="61"/>
  <c r="M50" i="61"/>
  <c r="N50" i="61"/>
  <c r="O50" i="61"/>
  <c r="Q50" i="61"/>
  <c r="S50" i="61"/>
  <c r="T50" i="61"/>
  <c r="U50" i="61"/>
  <c r="V50" i="61"/>
  <c r="W50" i="61" s="1"/>
  <c r="X50" i="61"/>
  <c r="Y50" i="61" s="1"/>
  <c r="AC50" i="61"/>
  <c r="B31" i="61"/>
  <c r="C31" i="61"/>
  <c r="F31" i="61"/>
  <c r="I31" i="61"/>
  <c r="K31" i="61"/>
  <c r="M31" i="61"/>
  <c r="N31" i="61"/>
  <c r="O31" i="61"/>
  <c r="Q31" i="61"/>
  <c r="S31" i="61"/>
  <c r="T31" i="61"/>
  <c r="U31" i="61"/>
  <c r="V31" i="61"/>
  <c r="W31" i="61" s="1"/>
  <c r="X31" i="61"/>
  <c r="Y31" i="61" s="1"/>
  <c r="AC31" i="61"/>
  <c r="C32" i="61"/>
  <c r="F32" i="61"/>
  <c r="O32" i="61" s="1"/>
  <c r="I32" i="61"/>
  <c r="AC32" i="61" s="1"/>
  <c r="K32" i="61"/>
  <c r="M32" i="61"/>
  <c r="N32" i="61"/>
  <c r="Q32" i="61"/>
  <c r="S32" i="61"/>
  <c r="T32" i="61"/>
  <c r="U32" i="61" s="1"/>
  <c r="V32" i="61"/>
  <c r="W32" i="61" s="1"/>
  <c r="X32" i="61"/>
  <c r="Y32" i="61" s="1"/>
  <c r="B33" i="61"/>
  <c r="C33" i="61"/>
  <c r="F33" i="61"/>
  <c r="I33" i="61"/>
  <c r="AC33" i="61" s="1"/>
  <c r="K33" i="61"/>
  <c r="M33" i="61"/>
  <c r="N33" i="61"/>
  <c r="O33" i="61"/>
  <c r="Q33" i="61"/>
  <c r="S33" i="61"/>
  <c r="T33" i="61"/>
  <c r="U33" i="61" s="1"/>
  <c r="V33" i="61"/>
  <c r="W33" i="61" s="1"/>
  <c r="X33" i="61"/>
  <c r="Y33" i="61"/>
  <c r="C34" i="61"/>
  <c r="F34" i="61"/>
  <c r="I34" i="61"/>
  <c r="AC34" i="61" s="1"/>
  <c r="K34" i="61"/>
  <c r="M34" i="61"/>
  <c r="N34" i="61"/>
  <c r="O34" i="61" s="1"/>
  <c r="Q34" i="61"/>
  <c r="S34" i="61"/>
  <c r="T34" i="61"/>
  <c r="U34" i="61" s="1"/>
  <c r="V34" i="61"/>
  <c r="Z34" i="61" s="1"/>
  <c r="AA34" i="61" s="1"/>
  <c r="X34" i="61"/>
  <c r="Y34" i="61" s="1"/>
  <c r="B35" i="61"/>
  <c r="C35" i="61"/>
  <c r="F35" i="61"/>
  <c r="I35" i="61"/>
  <c r="AA35" i="61" s="1"/>
  <c r="K35" i="61"/>
  <c r="M35" i="61"/>
  <c r="N35" i="61"/>
  <c r="O35" i="61"/>
  <c r="Q35" i="61"/>
  <c r="S35" i="61"/>
  <c r="T35" i="61"/>
  <c r="U35" i="61" s="1"/>
  <c r="V35" i="61"/>
  <c r="W35" i="61"/>
  <c r="X35" i="61"/>
  <c r="Y35" i="61"/>
  <c r="Z35" i="61"/>
  <c r="B36" i="61"/>
  <c r="C36" i="61"/>
  <c r="F36" i="61"/>
  <c r="I36" i="61"/>
  <c r="K36" i="61"/>
  <c r="M36" i="61"/>
  <c r="N36" i="61"/>
  <c r="O36" i="61" s="1"/>
  <c r="Q36" i="61"/>
  <c r="S36" i="61"/>
  <c r="T36" i="61"/>
  <c r="U36" i="61" s="1"/>
  <c r="V36" i="61"/>
  <c r="W36" i="61" s="1"/>
  <c r="X36" i="61"/>
  <c r="Y36" i="61"/>
  <c r="AC36" i="61"/>
  <c r="B37" i="61"/>
  <c r="C37" i="61"/>
  <c r="F37" i="61"/>
  <c r="I37" i="61"/>
  <c r="AC37" i="61" s="1"/>
  <c r="K37" i="61"/>
  <c r="M37" i="61"/>
  <c r="N37" i="61"/>
  <c r="O37" i="61" s="1"/>
  <c r="Q37" i="61"/>
  <c r="S37" i="61"/>
  <c r="T37" i="61"/>
  <c r="V37" i="61"/>
  <c r="W37" i="61"/>
  <c r="X37" i="61"/>
  <c r="Z37" i="61" s="1"/>
  <c r="AA37" i="61" s="1"/>
  <c r="Y37" i="61"/>
  <c r="C38" i="61"/>
  <c r="F38" i="61"/>
  <c r="I38" i="61"/>
  <c r="K38" i="61"/>
  <c r="M38" i="61"/>
  <c r="N38" i="61"/>
  <c r="O38" i="61" s="1"/>
  <c r="Q38" i="61"/>
  <c r="S38" i="61"/>
  <c r="T38" i="61"/>
  <c r="U38" i="61" s="1"/>
  <c r="V38" i="61"/>
  <c r="W38" i="61"/>
  <c r="X38" i="61"/>
  <c r="Y38" i="61" s="1"/>
  <c r="Z38" i="61"/>
  <c r="AA38" i="61" s="1"/>
  <c r="AC38" i="61"/>
  <c r="B39" i="61"/>
  <c r="C39" i="61"/>
  <c r="F39" i="61"/>
  <c r="I39" i="61"/>
  <c r="AC39" i="61" s="1"/>
  <c r="K39" i="61"/>
  <c r="M39" i="61"/>
  <c r="N39" i="61"/>
  <c r="O39" i="61" s="1"/>
  <c r="Q39" i="61"/>
  <c r="S39" i="61"/>
  <c r="T39" i="61"/>
  <c r="U39" i="61"/>
  <c r="V39" i="61"/>
  <c r="Z39" i="61" s="1"/>
  <c r="AA39" i="61" s="1"/>
  <c r="W39" i="61"/>
  <c r="X39" i="61"/>
  <c r="Y39" i="61"/>
  <c r="C40" i="61"/>
  <c r="F40" i="61"/>
  <c r="I40" i="61"/>
  <c r="K40" i="61"/>
  <c r="M40" i="61"/>
  <c r="N40" i="61"/>
  <c r="O40" i="61" s="1"/>
  <c r="Q40" i="61"/>
  <c r="S40" i="61"/>
  <c r="T40" i="61"/>
  <c r="U40" i="61"/>
  <c r="V40" i="61"/>
  <c r="W40" i="61" s="1"/>
  <c r="X40" i="61"/>
  <c r="Y40" i="61" s="1"/>
  <c r="Z40" i="61"/>
  <c r="AA40" i="61" s="1"/>
  <c r="AC40" i="61"/>
  <c r="B41" i="61"/>
  <c r="C41" i="61"/>
  <c r="F41" i="61"/>
  <c r="I41" i="61"/>
  <c r="AC41" i="61" s="1"/>
  <c r="K41" i="61"/>
  <c r="M41" i="61"/>
  <c r="N41" i="61"/>
  <c r="O41" i="61"/>
  <c r="Q41" i="61"/>
  <c r="S41" i="61"/>
  <c r="T41" i="61"/>
  <c r="U41" i="61"/>
  <c r="V41" i="61"/>
  <c r="Z41" i="61" s="1"/>
  <c r="AA41" i="61" s="1"/>
  <c r="W41" i="61"/>
  <c r="X41" i="61"/>
  <c r="Y41" i="61" s="1"/>
  <c r="B42" i="61"/>
  <c r="C42" i="61"/>
  <c r="F42" i="61"/>
  <c r="I42" i="61"/>
  <c r="K42" i="61"/>
  <c r="M42" i="61"/>
  <c r="N42" i="61"/>
  <c r="O42" i="61" s="1"/>
  <c r="Q42" i="61"/>
  <c r="S42" i="61"/>
  <c r="T42" i="61"/>
  <c r="U42" i="61" s="1"/>
  <c r="V42" i="61"/>
  <c r="W42" i="61" s="1"/>
  <c r="X42" i="61"/>
  <c r="Y42" i="61" s="1"/>
  <c r="AC42" i="61"/>
  <c r="C43" i="61"/>
  <c r="F43" i="61"/>
  <c r="I43" i="61"/>
  <c r="K43" i="61"/>
  <c r="M43" i="61"/>
  <c r="N43" i="61"/>
  <c r="O43" i="61"/>
  <c r="Q43" i="61"/>
  <c r="S43" i="61"/>
  <c r="T43" i="61"/>
  <c r="U43" i="61"/>
  <c r="V43" i="61"/>
  <c r="W43" i="61" s="1"/>
  <c r="X43" i="61"/>
  <c r="Y43" i="61" s="1"/>
  <c r="AC43" i="61"/>
  <c r="B44" i="61"/>
  <c r="C44" i="61"/>
  <c r="F44" i="61"/>
  <c r="O44" i="61" s="1"/>
  <c r="I44" i="61"/>
  <c r="AC44" i="61" s="1"/>
  <c r="K44" i="61"/>
  <c r="M44" i="61"/>
  <c r="N44" i="61"/>
  <c r="Q44" i="61"/>
  <c r="S44" i="61"/>
  <c r="T44" i="61"/>
  <c r="U44" i="61" s="1"/>
  <c r="V44" i="61"/>
  <c r="W44" i="61" s="1"/>
  <c r="X44" i="61"/>
  <c r="Y44" i="61" s="1"/>
  <c r="C45" i="61"/>
  <c r="F45" i="61"/>
  <c r="I45" i="61"/>
  <c r="AC45" i="61" s="1"/>
  <c r="K45" i="61"/>
  <c r="M45" i="61"/>
  <c r="N45" i="61"/>
  <c r="O45" i="61"/>
  <c r="Q45" i="61"/>
  <c r="S45" i="61"/>
  <c r="T45" i="61"/>
  <c r="U45" i="61" s="1"/>
  <c r="V45" i="61"/>
  <c r="W45" i="61" s="1"/>
  <c r="X45" i="61"/>
  <c r="Y45" i="61"/>
  <c r="B46" i="61"/>
  <c r="C46" i="61"/>
  <c r="F46" i="61"/>
  <c r="I46" i="61"/>
  <c r="AC46" i="61" s="1"/>
  <c r="K46" i="61"/>
  <c r="M46" i="61"/>
  <c r="N46" i="61"/>
  <c r="O46" i="61" s="1"/>
  <c r="Q46" i="61"/>
  <c r="S46" i="61"/>
  <c r="T46" i="61"/>
  <c r="U46" i="61" s="1"/>
  <c r="V46" i="61"/>
  <c r="Z46" i="61" s="1"/>
  <c r="AA46" i="61" s="1"/>
  <c r="X46" i="61"/>
  <c r="Y46" i="61" s="1"/>
  <c r="C47" i="61"/>
  <c r="F47" i="61"/>
  <c r="I47" i="61"/>
  <c r="AA47" i="61" s="1"/>
  <c r="K47" i="61"/>
  <c r="M47" i="61"/>
  <c r="N47" i="61"/>
  <c r="O47" i="61"/>
  <c r="Q47" i="61"/>
  <c r="S47" i="61"/>
  <c r="T47" i="61"/>
  <c r="U47" i="61" s="1"/>
  <c r="V47" i="61"/>
  <c r="W47" i="61"/>
  <c r="X47" i="61"/>
  <c r="Y47" i="61"/>
  <c r="Z47" i="61"/>
  <c r="B48" i="61"/>
  <c r="C48" i="61"/>
  <c r="F48" i="61"/>
  <c r="I48" i="61"/>
  <c r="K48" i="61"/>
  <c r="M48" i="61"/>
  <c r="N48" i="61"/>
  <c r="O48" i="61" s="1"/>
  <c r="Q48" i="61"/>
  <c r="S48" i="61"/>
  <c r="T48" i="61"/>
  <c r="U48" i="61" s="1"/>
  <c r="V48" i="61"/>
  <c r="W48" i="61" s="1"/>
  <c r="X48" i="61"/>
  <c r="Y48" i="61"/>
  <c r="AC48" i="61"/>
  <c r="C49" i="61"/>
  <c r="F49" i="61"/>
  <c r="I49" i="61"/>
  <c r="AC49" i="61" s="1"/>
  <c r="K49" i="61"/>
  <c r="M49" i="61"/>
  <c r="N49" i="61"/>
  <c r="O49" i="61" s="1"/>
  <c r="Q49" i="61"/>
  <c r="S49" i="61"/>
  <c r="T49" i="61"/>
  <c r="V49" i="61"/>
  <c r="W49" i="61"/>
  <c r="X49" i="61"/>
  <c r="Z49" i="61" s="1"/>
  <c r="AA49" i="61" s="1"/>
  <c r="Y49" i="61"/>
  <c r="B32" i="60"/>
  <c r="C32" i="60"/>
  <c r="F32" i="60"/>
  <c r="I32" i="60"/>
  <c r="H32" i="60" s="1"/>
  <c r="C33" i="60"/>
  <c r="F33" i="60"/>
  <c r="I33" i="60"/>
  <c r="H33" i="60" s="1"/>
  <c r="B34" i="60"/>
  <c r="C34" i="60"/>
  <c r="I34" i="60"/>
  <c r="F34" i="60" s="1"/>
  <c r="C35" i="60"/>
  <c r="I35" i="60"/>
  <c r="H35" i="60" s="1"/>
  <c r="B36" i="60"/>
  <c r="C36" i="60"/>
  <c r="F36" i="60"/>
  <c r="H36" i="60"/>
  <c r="I36" i="60"/>
  <c r="B37" i="60"/>
  <c r="C37" i="60"/>
  <c r="I37" i="60"/>
  <c r="F37" i="60" s="1"/>
  <c r="B38" i="60"/>
  <c r="C38" i="60"/>
  <c r="F38" i="60"/>
  <c r="H38" i="60"/>
  <c r="I38" i="60"/>
  <c r="C39" i="60"/>
  <c r="H39" i="60"/>
  <c r="I39" i="60"/>
  <c r="F39" i="60" s="1"/>
  <c r="B40" i="60"/>
  <c r="C40" i="60"/>
  <c r="F40" i="60"/>
  <c r="H40" i="60"/>
  <c r="I40" i="60"/>
  <c r="C41" i="60"/>
  <c r="F41" i="60"/>
  <c r="H41" i="60"/>
  <c r="I41" i="60"/>
  <c r="B42" i="60"/>
  <c r="C42" i="60"/>
  <c r="I42" i="60"/>
  <c r="H42" i="60" s="1"/>
  <c r="B43" i="60"/>
  <c r="C43" i="60"/>
  <c r="F43" i="60"/>
  <c r="I43" i="60"/>
  <c r="H43" i="60" s="1"/>
  <c r="C44" i="60"/>
  <c r="F44" i="60"/>
  <c r="I44" i="60"/>
  <c r="H44" i="60" s="1"/>
  <c r="B45" i="60"/>
  <c r="C45" i="60"/>
  <c r="F45" i="60"/>
  <c r="I45" i="60"/>
  <c r="H45" i="60" s="1"/>
  <c r="C46" i="60"/>
  <c r="I46" i="60"/>
  <c r="F46" i="60" s="1"/>
  <c r="B47" i="60"/>
  <c r="C47" i="60"/>
  <c r="I47" i="60"/>
  <c r="H47" i="60" s="1"/>
  <c r="C48" i="60"/>
  <c r="F48" i="60"/>
  <c r="H48" i="60"/>
  <c r="I48" i="60"/>
  <c r="B49" i="60"/>
  <c r="C49" i="60"/>
  <c r="I49" i="60"/>
  <c r="F49" i="60" s="1"/>
  <c r="C50" i="60"/>
  <c r="F50" i="60"/>
  <c r="H50" i="60"/>
  <c r="I50" i="60"/>
  <c r="B51" i="60"/>
  <c r="C51" i="60"/>
  <c r="H51" i="60"/>
  <c r="I51" i="60"/>
  <c r="F51" i="60" s="1"/>
  <c r="B30" i="99"/>
  <c r="C30" i="99"/>
  <c r="C31" i="99"/>
  <c r="B32" i="99"/>
  <c r="C32" i="99"/>
  <c r="C33" i="99"/>
  <c r="B34" i="99"/>
  <c r="C34" i="99"/>
  <c r="B35" i="99"/>
  <c r="C35" i="99"/>
  <c r="B36" i="99"/>
  <c r="C36" i="99"/>
  <c r="C37" i="99"/>
  <c r="B38" i="99"/>
  <c r="C38" i="99"/>
  <c r="C39" i="99"/>
  <c r="B40" i="99"/>
  <c r="C40" i="99"/>
  <c r="B41" i="99"/>
  <c r="C41" i="99"/>
  <c r="C42" i="99"/>
  <c r="B43" i="99"/>
  <c r="C43" i="99"/>
  <c r="C44" i="99"/>
  <c r="B45" i="99"/>
  <c r="C45" i="99"/>
  <c r="C46" i="99"/>
  <c r="B47" i="99"/>
  <c r="C47" i="99"/>
  <c r="C48" i="99"/>
  <c r="B49" i="99"/>
  <c r="C49" i="99"/>
  <c r="B32" i="58"/>
  <c r="C32" i="58"/>
  <c r="F32" i="58"/>
  <c r="H32" i="58"/>
  <c r="J32" i="58"/>
  <c r="K32" i="58"/>
  <c r="L32" i="58"/>
  <c r="C33" i="58"/>
  <c r="F33" i="58"/>
  <c r="L33" i="58" s="1"/>
  <c r="H33" i="58"/>
  <c r="J33" i="58"/>
  <c r="K33" i="58"/>
  <c r="B34" i="58"/>
  <c r="C34" i="58"/>
  <c r="F34" i="58"/>
  <c r="H34" i="58"/>
  <c r="J34" i="58"/>
  <c r="K34" i="58"/>
  <c r="L34" i="58"/>
  <c r="C35" i="58"/>
  <c r="F35" i="58"/>
  <c r="L35" i="58" s="1"/>
  <c r="H35" i="58"/>
  <c r="J35" i="58"/>
  <c r="K35" i="58"/>
  <c r="B36" i="58"/>
  <c r="C36" i="58"/>
  <c r="F36" i="58"/>
  <c r="H36" i="58"/>
  <c r="J36" i="58"/>
  <c r="K36" i="58"/>
  <c r="L36" i="58" s="1"/>
  <c r="B37" i="58"/>
  <c r="C37" i="58"/>
  <c r="F37" i="58"/>
  <c r="H37" i="58"/>
  <c r="J37" i="58"/>
  <c r="K37" i="58"/>
  <c r="L37" i="58"/>
  <c r="B38" i="58"/>
  <c r="C38" i="58"/>
  <c r="F38" i="58"/>
  <c r="H38" i="58"/>
  <c r="J38" i="58"/>
  <c r="K38" i="58"/>
  <c r="L38" i="58" s="1"/>
  <c r="C39" i="58"/>
  <c r="F39" i="58"/>
  <c r="H39" i="58"/>
  <c r="J39" i="58"/>
  <c r="K39" i="58"/>
  <c r="L39" i="58"/>
  <c r="B40" i="58"/>
  <c r="C40" i="58"/>
  <c r="F40" i="58"/>
  <c r="H40" i="58"/>
  <c r="J40" i="58"/>
  <c r="K40" i="58"/>
  <c r="L40" i="58"/>
  <c r="C41" i="58"/>
  <c r="F41" i="58"/>
  <c r="H41" i="58"/>
  <c r="J41" i="58"/>
  <c r="K41" i="58"/>
  <c r="L41" i="58"/>
  <c r="B42" i="58"/>
  <c r="C42" i="58"/>
  <c r="F42" i="58"/>
  <c r="H42" i="58"/>
  <c r="J42" i="58"/>
  <c r="K42" i="58"/>
  <c r="L42" i="58" s="1"/>
  <c r="B43" i="58"/>
  <c r="C43" i="58"/>
  <c r="F43" i="58"/>
  <c r="L43" i="58" s="1"/>
  <c r="H43" i="58"/>
  <c r="J43" i="58"/>
  <c r="K43" i="58"/>
  <c r="C44" i="58"/>
  <c r="F44" i="58"/>
  <c r="H44" i="58"/>
  <c r="J44" i="58"/>
  <c r="K44" i="58"/>
  <c r="L44" i="58"/>
  <c r="B45" i="58"/>
  <c r="C45" i="58"/>
  <c r="F45" i="58"/>
  <c r="L45" i="58" s="1"/>
  <c r="H45" i="58"/>
  <c r="J45" i="58"/>
  <c r="K45" i="58"/>
  <c r="C46" i="58"/>
  <c r="F46" i="58"/>
  <c r="H46" i="58"/>
  <c r="J46" i="58"/>
  <c r="K46" i="58"/>
  <c r="L46" i="58"/>
  <c r="B47" i="58"/>
  <c r="C47" i="58"/>
  <c r="F47" i="58"/>
  <c r="L47" i="58" s="1"/>
  <c r="H47" i="58"/>
  <c r="J47" i="58"/>
  <c r="K47" i="58"/>
  <c r="C48" i="58"/>
  <c r="F48" i="58"/>
  <c r="H48" i="58"/>
  <c r="J48" i="58"/>
  <c r="K48" i="58"/>
  <c r="L48" i="58" s="1"/>
  <c r="B49" i="58"/>
  <c r="C49" i="58"/>
  <c r="F49" i="58"/>
  <c r="H49" i="58"/>
  <c r="J49" i="58"/>
  <c r="K49" i="58"/>
  <c r="L49" i="58"/>
  <c r="C50" i="58"/>
  <c r="F50" i="58"/>
  <c r="H50" i="58"/>
  <c r="J50" i="58"/>
  <c r="K50" i="58"/>
  <c r="L50" i="58" s="1"/>
  <c r="B51" i="58"/>
  <c r="C51" i="58"/>
  <c r="F51" i="58"/>
  <c r="H51" i="58"/>
  <c r="J51" i="58"/>
  <c r="K51" i="58"/>
  <c r="L51" i="58"/>
  <c r="B31" i="57"/>
  <c r="C31" i="57"/>
  <c r="F31" i="57"/>
  <c r="H31" i="57"/>
  <c r="J31" i="57"/>
  <c r="K31" i="57"/>
  <c r="L31" i="57" s="1"/>
  <c r="N31" i="57"/>
  <c r="P31" i="57"/>
  <c r="C32" i="57"/>
  <c r="F32" i="57"/>
  <c r="L32" i="57" s="1"/>
  <c r="H32" i="57"/>
  <c r="J32" i="57"/>
  <c r="K32" i="57"/>
  <c r="N32" i="57"/>
  <c r="P32" i="57"/>
  <c r="B33" i="57"/>
  <c r="C33" i="57"/>
  <c r="F33" i="57"/>
  <c r="H33" i="57"/>
  <c r="J33" i="57"/>
  <c r="K33" i="57"/>
  <c r="L33" i="57" s="1"/>
  <c r="N33" i="57"/>
  <c r="P33" i="57"/>
  <c r="C34" i="57"/>
  <c r="F34" i="57"/>
  <c r="H34" i="57"/>
  <c r="J34" i="57"/>
  <c r="K34" i="57"/>
  <c r="L34" i="57" s="1"/>
  <c r="N34" i="57"/>
  <c r="P34" i="57"/>
  <c r="B35" i="57"/>
  <c r="C35" i="57"/>
  <c r="F35" i="57"/>
  <c r="H35" i="57"/>
  <c r="J35" i="57"/>
  <c r="K35" i="57"/>
  <c r="L35" i="57" s="1"/>
  <c r="N35" i="57"/>
  <c r="P35" i="57"/>
  <c r="B36" i="57"/>
  <c r="C36" i="57"/>
  <c r="F36" i="57"/>
  <c r="L36" i="57" s="1"/>
  <c r="H36" i="57"/>
  <c r="J36" i="57"/>
  <c r="K36" i="57"/>
  <c r="N36" i="57"/>
  <c r="P36" i="57"/>
  <c r="B37" i="57"/>
  <c r="C37" i="57"/>
  <c r="F37" i="57"/>
  <c r="H37" i="57"/>
  <c r="J37" i="57"/>
  <c r="K37" i="57"/>
  <c r="L37" i="57" s="1"/>
  <c r="N37" i="57"/>
  <c r="P37" i="57"/>
  <c r="C38" i="57"/>
  <c r="F38" i="57"/>
  <c r="H38" i="57"/>
  <c r="J38" i="57"/>
  <c r="K38" i="57"/>
  <c r="L38" i="57" s="1"/>
  <c r="N38" i="57"/>
  <c r="P38" i="57"/>
  <c r="B39" i="57"/>
  <c r="C39" i="57"/>
  <c r="F39" i="57"/>
  <c r="H39" i="57"/>
  <c r="J39" i="57"/>
  <c r="K39" i="57"/>
  <c r="L39" i="57" s="1"/>
  <c r="N39" i="57"/>
  <c r="P39" i="57"/>
  <c r="C40" i="57"/>
  <c r="F40" i="57"/>
  <c r="L40" i="57" s="1"/>
  <c r="H40" i="57"/>
  <c r="J40" i="57"/>
  <c r="K40" i="57"/>
  <c r="N40" i="57"/>
  <c r="P40" i="57"/>
  <c r="B41" i="57"/>
  <c r="C41" i="57"/>
  <c r="F41" i="57"/>
  <c r="H41" i="57"/>
  <c r="J41" i="57"/>
  <c r="K41" i="57"/>
  <c r="L41" i="57" s="1"/>
  <c r="N41" i="57"/>
  <c r="P41" i="57"/>
  <c r="B42" i="57"/>
  <c r="C42" i="57"/>
  <c r="F42" i="57"/>
  <c r="H42" i="57"/>
  <c r="J42" i="57"/>
  <c r="K42" i="57"/>
  <c r="L42" i="57" s="1"/>
  <c r="N42" i="57"/>
  <c r="P42" i="57"/>
  <c r="C43" i="57"/>
  <c r="F43" i="57"/>
  <c r="H43" i="57"/>
  <c r="J43" i="57"/>
  <c r="K43" i="57"/>
  <c r="L43" i="57" s="1"/>
  <c r="N43" i="57"/>
  <c r="P43" i="57"/>
  <c r="B44" i="57"/>
  <c r="C44" i="57"/>
  <c r="F44" i="57"/>
  <c r="L44" i="57" s="1"/>
  <c r="H44" i="57"/>
  <c r="J44" i="57"/>
  <c r="K44" i="57"/>
  <c r="N44" i="57"/>
  <c r="P44" i="57"/>
  <c r="C45" i="57"/>
  <c r="F45" i="57"/>
  <c r="H45" i="57"/>
  <c r="J45" i="57"/>
  <c r="K45" i="57"/>
  <c r="L45" i="57" s="1"/>
  <c r="N45" i="57"/>
  <c r="P45" i="57"/>
  <c r="B46" i="57"/>
  <c r="C46" i="57"/>
  <c r="F46" i="57"/>
  <c r="H46" i="57"/>
  <c r="J46" i="57"/>
  <c r="K46" i="57"/>
  <c r="L46" i="57" s="1"/>
  <c r="N46" i="57"/>
  <c r="P46" i="57"/>
  <c r="C47" i="57"/>
  <c r="F47" i="57"/>
  <c r="H47" i="57"/>
  <c r="J47" i="57"/>
  <c r="K47" i="57"/>
  <c r="L47" i="57" s="1"/>
  <c r="N47" i="57"/>
  <c r="P47" i="57"/>
  <c r="B48" i="57"/>
  <c r="C48" i="57"/>
  <c r="F48" i="57"/>
  <c r="L48" i="57" s="1"/>
  <c r="H48" i="57"/>
  <c r="J48" i="57"/>
  <c r="K48" i="57"/>
  <c r="N48" i="57"/>
  <c r="P48" i="57"/>
  <c r="C49" i="57"/>
  <c r="F49" i="57"/>
  <c r="H49" i="57"/>
  <c r="J49" i="57"/>
  <c r="K49" i="57"/>
  <c r="L49" i="57" s="1"/>
  <c r="N49" i="57"/>
  <c r="P49" i="57"/>
  <c r="B50" i="57"/>
  <c r="C50" i="57"/>
  <c r="F50" i="57"/>
  <c r="H50" i="57"/>
  <c r="J50" i="57"/>
  <c r="K50" i="57"/>
  <c r="L50" i="57" s="1"/>
  <c r="N50" i="57"/>
  <c r="P50" i="57"/>
  <c r="F31" i="56"/>
  <c r="H31" i="56"/>
  <c r="J31" i="56"/>
  <c r="K31" i="56"/>
  <c r="L31" i="56" s="1"/>
  <c r="N31" i="56"/>
  <c r="P31" i="56"/>
  <c r="Q31" i="56"/>
  <c r="F32" i="56"/>
  <c r="H32" i="56"/>
  <c r="J32" i="56"/>
  <c r="K32" i="56"/>
  <c r="L32" i="56"/>
  <c r="N32" i="56"/>
  <c r="P32" i="56"/>
  <c r="Q32" i="56"/>
  <c r="R32" i="56" s="1"/>
  <c r="F33" i="56"/>
  <c r="H33" i="56"/>
  <c r="J33" i="56"/>
  <c r="K33" i="56"/>
  <c r="N33" i="56"/>
  <c r="P33" i="56"/>
  <c r="Q33" i="56"/>
  <c r="R33" i="56" s="1"/>
  <c r="F34" i="56"/>
  <c r="H34" i="56"/>
  <c r="J34" i="56"/>
  <c r="K34" i="56"/>
  <c r="R34" i="56" s="1"/>
  <c r="N34" i="56"/>
  <c r="P34" i="56"/>
  <c r="Q34" i="56"/>
  <c r="F35" i="56"/>
  <c r="H35" i="56"/>
  <c r="J35" i="56"/>
  <c r="K35" i="56"/>
  <c r="L35" i="56" s="1"/>
  <c r="N35" i="56"/>
  <c r="P35" i="56"/>
  <c r="Q35" i="56"/>
  <c r="R35" i="56"/>
  <c r="F36" i="56"/>
  <c r="L36" i="56" s="1"/>
  <c r="H36" i="56"/>
  <c r="J36" i="56"/>
  <c r="K36" i="56"/>
  <c r="N36" i="56"/>
  <c r="P36" i="56"/>
  <c r="Q36" i="56"/>
  <c r="R36" i="56"/>
  <c r="F37" i="56"/>
  <c r="H37" i="56"/>
  <c r="J37" i="56"/>
  <c r="K37" i="56"/>
  <c r="L37" i="56" s="1"/>
  <c r="N37" i="56"/>
  <c r="P37" i="56"/>
  <c r="Q37" i="56"/>
  <c r="F38" i="56"/>
  <c r="L38" i="56" s="1"/>
  <c r="H38" i="56"/>
  <c r="J38" i="56"/>
  <c r="K38" i="56"/>
  <c r="N38" i="56"/>
  <c r="P38" i="56"/>
  <c r="Q38" i="56"/>
  <c r="R38" i="56"/>
  <c r="F39" i="56"/>
  <c r="H39" i="56"/>
  <c r="J39" i="56"/>
  <c r="K39" i="56"/>
  <c r="N39" i="56"/>
  <c r="P39" i="56"/>
  <c r="Q39" i="56"/>
  <c r="R39" i="56" s="1"/>
  <c r="F40" i="56"/>
  <c r="H40" i="56"/>
  <c r="J40" i="56"/>
  <c r="K40" i="56"/>
  <c r="L40" i="56"/>
  <c r="N40" i="56"/>
  <c r="P40" i="56"/>
  <c r="Q40" i="56"/>
  <c r="R40" i="56" s="1"/>
  <c r="F41" i="56"/>
  <c r="H41" i="56"/>
  <c r="J41" i="56"/>
  <c r="K41" i="56"/>
  <c r="N41" i="56"/>
  <c r="P41" i="56"/>
  <c r="Q41" i="56"/>
  <c r="R41" i="56" s="1"/>
  <c r="F42" i="56"/>
  <c r="H42" i="56"/>
  <c r="J42" i="56"/>
  <c r="K42" i="56"/>
  <c r="R42" i="56" s="1"/>
  <c r="N42" i="56"/>
  <c r="P42" i="56"/>
  <c r="Q42" i="56"/>
  <c r="F43" i="56"/>
  <c r="H43" i="56"/>
  <c r="J43" i="56"/>
  <c r="K43" i="56"/>
  <c r="L43" i="56"/>
  <c r="N43" i="56"/>
  <c r="P43" i="56"/>
  <c r="Q43" i="56"/>
  <c r="F44" i="56"/>
  <c r="H44" i="56"/>
  <c r="J44" i="56"/>
  <c r="K44" i="56"/>
  <c r="L44" i="56" s="1"/>
  <c r="N44" i="56"/>
  <c r="P44" i="56"/>
  <c r="Q44" i="56"/>
  <c r="R44" i="56"/>
  <c r="F45" i="56"/>
  <c r="H45" i="56"/>
  <c r="J45" i="56"/>
  <c r="K45" i="56"/>
  <c r="N45" i="56"/>
  <c r="P45" i="56"/>
  <c r="Q45" i="56"/>
  <c r="R45" i="56" s="1"/>
  <c r="F46" i="56"/>
  <c r="H46" i="56"/>
  <c r="J46" i="56"/>
  <c r="K46" i="56"/>
  <c r="R46" i="56" s="1"/>
  <c r="N46" i="56"/>
  <c r="P46" i="56"/>
  <c r="Q46" i="56"/>
  <c r="F47" i="56"/>
  <c r="H47" i="56"/>
  <c r="J47" i="56"/>
  <c r="K47" i="56"/>
  <c r="L47" i="56" s="1"/>
  <c r="N47" i="56"/>
  <c r="P47" i="56"/>
  <c r="Q47" i="56"/>
  <c r="R47" i="56"/>
  <c r="F48" i="56"/>
  <c r="L48" i="56" s="1"/>
  <c r="H48" i="56"/>
  <c r="J48" i="56"/>
  <c r="K48" i="56"/>
  <c r="N48" i="56"/>
  <c r="P48" i="56"/>
  <c r="Q48" i="56"/>
  <c r="R48" i="56" s="1"/>
  <c r="F49" i="56"/>
  <c r="H49" i="56"/>
  <c r="J49" i="56"/>
  <c r="K49" i="56"/>
  <c r="L49" i="56" s="1"/>
  <c r="N49" i="56"/>
  <c r="P49" i="56"/>
  <c r="Q49" i="56"/>
  <c r="F50" i="56"/>
  <c r="L50" i="56" s="1"/>
  <c r="H50" i="56"/>
  <c r="J50" i="56"/>
  <c r="K50" i="56"/>
  <c r="N50" i="56"/>
  <c r="P50" i="56"/>
  <c r="Q50" i="56"/>
  <c r="R50" i="56"/>
  <c r="B31" i="52"/>
  <c r="C31" i="52"/>
  <c r="F31" i="52"/>
  <c r="H31" i="52"/>
  <c r="K31" i="52"/>
  <c r="M31" i="52"/>
  <c r="O31" i="52"/>
  <c r="P31" i="52"/>
  <c r="T31" i="52"/>
  <c r="Z31" i="52" s="1"/>
  <c r="V31" i="52"/>
  <c r="X31" i="52"/>
  <c r="Y31" i="52"/>
  <c r="C32" i="52"/>
  <c r="F32" i="52"/>
  <c r="H32" i="52"/>
  <c r="K32" i="52"/>
  <c r="M32" i="52"/>
  <c r="O32" i="52"/>
  <c r="P32" i="52"/>
  <c r="Q32" i="52" s="1"/>
  <c r="T32" i="52"/>
  <c r="Z32" i="52" s="1"/>
  <c r="V32" i="52"/>
  <c r="X32" i="52"/>
  <c r="Y32" i="52"/>
  <c r="B33" i="52"/>
  <c r="C33" i="52"/>
  <c r="F33" i="52"/>
  <c r="H33" i="52"/>
  <c r="K33" i="52"/>
  <c r="M33" i="52"/>
  <c r="O33" i="52"/>
  <c r="P33" i="52"/>
  <c r="T33" i="52"/>
  <c r="V33" i="52"/>
  <c r="X33" i="52"/>
  <c r="Y33" i="52"/>
  <c r="C34" i="52"/>
  <c r="F34" i="52"/>
  <c r="H34" i="52"/>
  <c r="K34" i="52"/>
  <c r="M34" i="52"/>
  <c r="O34" i="52"/>
  <c r="P34" i="52"/>
  <c r="T34" i="52"/>
  <c r="V34" i="52"/>
  <c r="X34" i="52"/>
  <c r="Y34" i="52"/>
  <c r="Z34" i="52" s="1"/>
  <c r="B35" i="52"/>
  <c r="C35" i="52"/>
  <c r="F35" i="52"/>
  <c r="H35" i="52"/>
  <c r="K35" i="52"/>
  <c r="M35" i="52"/>
  <c r="O35" i="52"/>
  <c r="P35" i="52"/>
  <c r="Q35" i="52"/>
  <c r="T35" i="52"/>
  <c r="Z35" i="52" s="1"/>
  <c r="V35" i="52"/>
  <c r="X35" i="52"/>
  <c r="Y35" i="52"/>
  <c r="B36" i="52"/>
  <c r="C36" i="52"/>
  <c r="F36" i="52"/>
  <c r="H36" i="52"/>
  <c r="K36" i="52"/>
  <c r="M36" i="52"/>
  <c r="O36" i="52"/>
  <c r="P36" i="52"/>
  <c r="Q36" i="52" s="1"/>
  <c r="T36" i="52"/>
  <c r="V36" i="52"/>
  <c r="X36" i="52"/>
  <c r="Y36" i="52"/>
  <c r="Z36" i="52" s="1"/>
  <c r="B37" i="52"/>
  <c r="C37" i="52"/>
  <c r="F37" i="52"/>
  <c r="H37" i="52"/>
  <c r="K37" i="52"/>
  <c r="M37" i="52"/>
  <c r="O37" i="52"/>
  <c r="P37" i="52"/>
  <c r="Q37" i="52" s="1"/>
  <c r="T37" i="52"/>
  <c r="Z37" i="52" s="1"/>
  <c r="V37" i="52"/>
  <c r="X37" i="52"/>
  <c r="Y37" i="52"/>
  <c r="C38" i="52"/>
  <c r="F38" i="52"/>
  <c r="H38" i="52"/>
  <c r="K38" i="52"/>
  <c r="M38" i="52"/>
  <c r="O38" i="52"/>
  <c r="P38" i="52"/>
  <c r="Q38" i="52" s="1"/>
  <c r="T38" i="52"/>
  <c r="Z38" i="52" s="1"/>
  <c r="V38" i="52"/>
  <c r="X38" i="52"/>
  <c r="Y38" i="52"/>
  <c r="B39" i="52"/>
  <c r="C39" i="52"/>
  <c r="F39" i="52"/>
  <c r="H39" i="52"/>
  <c r="K39" i="52"/>
  <c r="M39" i="52"/>
  <c r="O39" i="52"/>
  <c r="P39" i="52"/>
  <c r="Q39" i="52" s="1"/>
  <c r="T39" i="52"/>
  <c r="V39" i="52"/>
  <c r="X39" i="52"/>
  <c r="Y39" i="52"/>
  <c r="Z39" i="52"/>
  <c r="C40" i="52"/>
  <c r="F40" i="52"/>
  <c r="H40" i="52"/>
  <c r="K40" i="52"/>
  <c r="M40" i="52"/>
  <c r="O40" i="52"/>
  <c r="P40" i="52"/>
  <c r="Q40" i="52" s="1"/>
  <c r="T40" i="52"/>
  <c r="V40" i="52"/>
  <c r="X40" i="52"/>
  <c r="Y40" i="52"/>
  <c r="Z40" i="52"/>
  <c r="B41" i="52"/>
  <c r="C41" i="52"/>
  <c r="F41" i="52"/>
  <c r="H41" i="52"/>
  <c r="K41" i="52"/>
  <c r="M41" i="52"/>
  <c r="O41" i="52"/>
  <c r="P41" i="52"/>
  <c r="Q41" i="52" s="1"/>
  <c r="T41" i="52"/>
  <c r="V41" i="52"/>
  <c r="X41" i="52"/>
  <c r="Y41" i="52"/>
  <c r="Z41" i="52" s="1"/>
  <c r="B42" i="52"/>
  <c r="C42" i="52"/>
  <c r="F42" i="52"/>
  <c r="H42" i="52"/>
  <c r="K42" i="52"/>
  <c r="M42" i="52"/>
  <c r="O42" i="52"/>
  <c r="P42" i="52"/>
  <c r="T42" i="52"/>
  <c r="V42" i="52"/>
  <c r="X42" i="52"/>
  <c r="Y42" i="52"/>
  <c r="Z42" i="52" s="1"/>
  <c r="C43" i="52"/>
  <c r="F43" i="52"/>
  <c r="H43" i="52"/>
  <c r="K43" i="52"/>
  <c r="M43" i="52"/>
  <c r="O43" i="52"/>
  <c r="P43" i="52"/>
  <c r="T43" i="52"/>
  <c r="V43" i="52"/>
  <c r="X43" i="52"/>
  <c r="Y43" i="52"/>
  <c r="B44" i="52"/>
  <c r="C44" i="52"/>
  <c r="F44" i="52"/>
  <c r="H44" i="52"/>
  <c r="K44" i="52"/>
  <c r="Q44" i="52" s="1"/>
  <c r="M44" i="52"/>
  <c r="O44" i="52"/>
  <c r="P44" i="52"/>
  <c r="T44" i="52"/>
  <c r="Z44" i="52" s="1"/>
  <c r="V44" i="52"/>
  <c r="X44" i="52"/>
  <c r="Y44" i="52"/>
  <c r="C45" i="52"/>
  <c r="F45" i="52"/>
  <c r="H45" i="52"/>
  <c r="K45" i="52"/>
  <c r="M45" i="52"/>
  <c r="O45" i="52"/>
  <c r="P45" i="52"/>
  <c r="T45" i="52"/>
  <c r="V45" i="52"/>
  <c r="X45" i="52"/>
  <c r="Y45" i="52"/>
  <c r="Z45" i="52" s="1"/>
  <c r="B46" i="52"/>
  <c r="C46" i="52"/>
  <c r="F46" i="52"/>
  <c r="H46" i="52"/>
  <c r="K46" i="52"/>
  <c r="M46" i="52"/>
  <c r="O46" i="52"/>
  <c r="P46" i="52"/>
  <c r="T46" i="52"/>
  <c r="V46" i="52"/>
  <c r="X46" i="52"/>
  <c r="Y46" i="52"/>
  <c r="Z46" i="52" s="1"/>
  <c r="C47" i="52"/>
  <c r="F47" i="52"/>
  <c r="H47" i="52"/>
  <c r="K47" i="52"/>
  <c r="M47" i="52"/>
  <c r="O47" i="52"/>
  <c r="P47" i="52"/>
  <c r="Q47" i="52"/>
  <c r="T47" i="52"/>
  <c r="V47" i="52"/>
  <c r="X47" i="52"/>
  <c r="Y47" i="52"/>
  <c r="Z47" i="52"/>
  <c r="B48" i="52"/>
  <c r="C48" i="52"/>
  <c r="F48" i="52"/>
  <c r="H48" i="52"/>
  <c r="K48" i="52"/>
  <c r="M48" i="52"/>
  <c r="O48" i="52"/>
  <c r="P48" i="52"/>
  <c r="Q48" i="52" s="1"/>
  <c r="T48" i="52"/>
  <c r="V48" i="52"/>
  <c r="X48" i="52"/>
  <c r="Y48" i="52"/>
  <c r="Z48" i="52"/>
  <c r="C49" i="52"/>
  <c r="F49" i="52"/>
  <c r="H49" i="52"/>
  <c r="K49" i="52"/>
  <c r="M49" i="52"/>
  <c r="O49" i="52"/>
  <c r="P49" i="52"/>
  <c r="Q49" i="52" s="1"/>
  <c r="T49" i="52"/>
  <c r="V49" i="52"/>
  <c r="X49" i="52"/>
  <c r="Y49" i="52"/>
  <c r="B50" i="52"/>
  <c r="C50" i="52"/>
  <c r="F50" i="52"/>
  <c r="H50" i="52"/>
  <c r="K50" i="52"/>
  <c r="M50" i="52"/>
  <c r="O50" i="52"/>
  <c r="P50" i="52"/>
  <c r="Q50" i="52" s="1"/>
  <c r="T50" i="52"/>
  <c r="V50" i="52"/>
  <c r="X50" i="52"/>
  <c r="Y50" i="52"/>
  <c r="B30" i="51"/>
  <c r="C30" i="51"/>
  <c r="G30" i="51"/>
  <c r="J30" i="51"/>
  <c r="C31" i="51"/>
  <c r="G31" i="51"/>
  <c r="J31" i="51"/>
  <c r="B32" i="51"/>
  <c r="C32" i="51"/>
  <c r="G32" i="51"/>
  <c r="J32" i="51"/>
  <c r="C33" i="51"/>
  <c r="G33" i="51"/>
  <c r="J33" i="51"/>
  <c r="B34" i="51"/>
  <c r="C34" i="51"/>
  <c r="G34" i="51"/>
  <c r="J34" i="51"/>
  <c r="B35" i="51"/>
  <c r="C35" i="51"/>
  <c r="G35" i="51"/>
  <c r="J35" i="51"/>
  <c r="B36" i="51"/>
  <c r="C36" i="51"/>
  <c r="G36" i="51"/>
  <c r="J36" i="51"/>
  <c r="C37" i="51"/>
  <c r="G37" i="51"/>
  <c r="J37" i="51"/>
  <c r="B38" i="51"/>
  <c r="C38" i="51"/>
  <c r="G38" i="51"/>
  <c r="J38" i="51"/>
  <c r="C39" i="51"/>
  <c r="G39" i="51"/>
  <c r="J39" i="51"/>
  <c r="B40" i="51"/>
  <c r="C40" i="51"/>
  <c r="G40" i="51"/>
  <c r="J40" i="51"/>
  <c r="B41" i="51"/>
  <c r="C41" i="51"/>
  <c r="G41" i="51"/>
  <c r="J41" i="51"/>
  <c r="C42" i="51"/>
  <c r="G42" i="51"/>
  <c r="J42" i="51"/>
  <c r="B43" i="51"/>
  <c r="C43" i="51"/>
  <c r="G43" i="51"/>
  <c r="J43" i="51"/>
  <c r="C44" i="51"/>
  <c r="G44" i="51"/>
  <c r="J44" i="51"/>
  <c r="B45" i="51"/>
  <c r="C45" i="51"/>
  <c r="G45" i="51"/>
  <c r="J45" i="51"/>
  <c r="C46" i="51"/>
  <c r="G46" i="51"/>
  <c r="J46" i="51"/>
  <c r="B47" i="51"/>
  <c r="C47" i="51"/>
  <c r="G47" i="51"/>
  <c r="J47" i="51"/>
  <c r="C48" i="51"/>
  <c r="G48" i="51"/>
  <c r="J48" i="51"/>
  <c r="B49" i="51"/>
  <c r="C49" i="51"/>
  <c r="G49" i="51"/>
  <c r="J49" i="51"/>
  <c r="B31" i="50"/>
  <c r="C31" i="50"/>
  <c r="F31" i="50"/>
  <c r="I31" i="50"/>
  <c r="L31" i="50"/>
  <c r="O31" i="50"/>
  <c r="R31" i="50"/>
  <c r="U31" i="50"/>
  <c r="X31" i="50"/>
  <c r="C32" i="50"/>
  <c r="F32" i="50"/>
  <c r="I32" i="50"/>
  <c r="L32" i="50"/>
  <c r="O32" i="50"/>
  <c r="R32" i="50"/>
  <c r="U32" i="50"/>
  <c r="X32" i="50"/>
  <c r="B33" i="50"/>
  <c r="C33" i="50"/>
  <c r="F33" i="50"/>
  <c r="I33" i="50"/>
  <c r="L33" i="50"/>
  <c r="O33" i="50"/>
  <c r="R33" i="50"/>
  <c r="U33" i="50"/>
  <c r="X33" i="50"/>
  <c r="C34" i="50"/>
  <c r="F34" i="50"/>
  <c r="I34" i="50"/>
  <c r="L34" i="50"/>
  <c r="O34" i="50"/>
  <c r="R34" i="50"/>
  <c r="U34" i="50"/>
  <c r="X34" i="50"/>
  <c r="B35" i="50"/>
  <c r="C35" i="50"/>
  <c r="F35" i="50"/>
  <c r="I35" i="50"/>
  <c r="L35" i="50"/>
  <c r="O35" i="50"/>
  <c r="R35" i="50"/>
  <c r="U35" i="50"/>
  <c r="X35" i="50"/>
  <c r="B36" i="50"/>
  <c r="C36" i="50"/>
  <c r="F36" i="50"/>
  <c r="I36" i="50"/>
  <c r="L36" i="50"/>
  <c r="O36" i="50"/>
  <c r="R36" i="50"/>
  <c r="U36" i="50"/>
  <c r="X36" i="50"/>
  <c r="B37" i="50"/>
  <c r="C37" i="50"/>
  <c r="F37" i="50"/>
  <c r="I37" i="50"/>
  <c r="L37" i="50"/>
  <c r="O37" i="50"/>
  <c r="R37" i="50"/>
  <c r="U37" i="50"/>
  <c r="X37" i="50"/>
  <c r="C38" i="50"/>
  <c r="F38" i="50"/>
  <c r="I38" i="50"/>
  <c r="L38" i="50"/>
  <c r="O38" i="50"/>
  <c r="R38" i="50"/>
  <c r="U38" i="50"/>
  <c r="X38" i="50"/>
  <c r="B39" i="50"/>
  <c r="C39" i="50"/>
  <c r="F39" i="50"/>
  <c r="I39" i="50"/>
  <c r="L39" i="50"/>
  <c r="O39" i="50"/>
  <c r="R39" i="50"/>
  <c r="U39" i="50"/>
  <c r="X39" i="50"/>
  <c r="C40" i="50"/>
  <c r="F40" i="50"/>
  <c r="I40" i="50"/>
  <c r="L40" i="50"/>
  <c r="O40" i="50"/>
  <c r="R40" i="50"/>
  <c r="U40" i="50"/>
  <c r="X40" i="50"/>
  <c r="B41" i="50"/>
  <c r="C41" i="50"/>
  <c r="F41" i="50"/>
  <c r="I41" i="50"/>
  <c r="L41" i="50"/>
  <c r="O41" i="50"/>
  <c r="R41" i="50"/>
  <c r="U41" i="50"/>
  <c r="X41" i="50"/>
  <c r="B42" i="50"/>
  <c r="C42" i="50"/>
  <c r="F42" i="50"/>
  <c r="I42" i="50"/>
  <c r="L42" i="50"/>
  <c r="O42" i="50"/>
  <c r="R42" i="50"/>
  <c r="U42" i="50"/>
  <c r="X42" i="50"/>
  <c r="C43" i="50"/>
  <c r="F43" i="50"/>
  <c r="I43" i="50"/>
  <c r="L43" i="50"/>
  <c r="O43" i="50"/>
  <c r="R43" i="50"/>
  <c r="U43" i="50"/>
  <c r="X43" i="50"/>
  <c r="B44" i="50"/>
  <c r="C44" i="50"/>
  <c r="F44" i="50"/>
  <c r="I44" i="50"/>
  <c r="L44" i="50"/>
  <c r="O44" i="50"/>
  <c r="R44" i="50"/>
  <c r="U44" i="50"/>
  <c r="X44" i="50"/>
  <c r="C45" i="50"/>
  <c r="F45" i="50"/>
  <c r="I45" i="50"/>
  <c r="L45" i="50"/>
  <c r="O45" i="50"/>
  <c r="R45" i="50"/>
  <c r="U45" i="50"/>
  <c r="X45" i="50"/>
  <c r="B46" i="50"/>
  <c r="C46" i="50"/>
  <c r="F46" i="50"/>
  <c r="I46" i="50"/>
  <c r="L46" i="50"/>
  <c r="O46" i="50"/>
  <c r="R46" i="50"/>
  <c r="U46" i="50"/>
  <c r="X46" i="50"/>
  <c r="C47" i="50"/>
  <c r="F47" i="50"/>
  <c r="I47" i="50"/>
  <c r="L47" i="50"/>
  <c r="O47" i="50"/>
  <c r="R47" i="50"/>
  <c r="U47" i="50"/>
  <c r="X47" i="50"/>
  <c r="B48" i="50"/>
  <c r="C48" i="50"/>
  <c r="F48" i="50"/>
  <c r="I48" i="50"/>
  <c r="L48" i="50"/>
  <c r="O48" i="50"/>
  <c r="R48" i="50"/>
  <c r="U48" i="50"/>
  <c r="X48" i="50"/>
  <c r="C49" i="50"/>
  <c r="F49" i="50"/>
  <c r="I49" i="50"/>
  <c r="L49" i="50"/>
  <c r="O49" i="50"/>
  <c r="R49" i="50"/>
  <c r="U49" i="50"/>
  <c r="X49" i="50"/>
  <c r="B50" i="50"/>
  <c r="C50" i="50"/>
  <c r="F50" i="50"/>
  <c r="I50" i="50"/>
  <c r="L50" i="50"/>
  <c r="O50" i="50"/>
  <c r="R50" i="50"/>
  <c r="U50" i="50"/>
  <c r="X50" i="50"/>
  <c r="B30" i="49"/>
  <c r="C30" i="49"/>
  <c r="F30" i="49"/>
  <c r="I30" i="49"/>
  <c r="L30" i="49"/>
  <c r="N30" i="49"/>
  <c r="C31" i="49"/>
  <c r="F31" i="49"/>
  <c r="I31" i="49"/>
  <c r="L31" i="49"/>
  <c r="N31" i="49"/>
  <c r="B32" i="49"/>
  <c r="C32" i="49"/>
  <c r="F32" i="49"/>
  <c r="I32" i="49"/>
  <c r="L32" i="49"/>
  <c r="N32" i="49"/>
  <c r="C33" i="49"/>
  <c r="F33" i="49"/>
  <c r="I33" i="49"/>
  <c r="L33" i="49"/>
  <c r="N33" i="49"/>
  <c r="B34" i="49"/>
  <c r="C34" i="49"/>
  <c r="F34" i="49"/>
  <c r="I34" i="49"/>
  <c r="L34" i="49"/>
  <c r="N34" i="49"/>
  <c r="B35" i="49"/>
  <c r="C35" i="49"/>
  <c r="F35" i="49"/>
  <c r="I35" i="49"/>
  <c r="L35" i="49"/>
  <c r="N35" i="49"/>
  <c r="B36" i="49"/>
  <c r="C36" i="49"/>
  <c r="F36" i="49"/>
  <c r="I36" i="49"/>
  <c r="L36" i="49"/>
  <c r="N36" i="49"/>
  <c r="C37" i="49"/>
  <c r="F37" i="49"/>
  <c r="I37" i="49"/>
  <c r="L37" i="49"/>
  <c r="N37" i="49"/>
  <c r="B38" i="49"/>
  <c r="C38" i="49"/>
  <c r="F38" i="49"/>
  <c r="I38" i="49"/>
  <c r="L38" i="49"/>
  <c r="N38" i="49"/>
  <c r="C39" i="49"/>
  <c r="F39" i="49"/>
  <c r="I39" i="49"/>
  <c r="L39" i="49"/>
  <c r="N39" i="49"/>
  <c r="B40" i="49"/>
  <c r="C40" i="49"/>
  <c r="F40" i="49"/>
  <c r="I40" i="49"/>
  <c r="L40" i="49"/>
  <c r="N40" i="49"/>
  <c r="B41" i="49"/>
  <c r="C41" i="49"/>
  <c r="F41" i="49"/>
  <c r="I41" i="49"/>
  <c r="L41" i="49"/>
  <c r="N41" i="49"/>
  <c r="C42" i="49"/>
  <c r="F42" i="49"/>
  <c r="I42" i="49"/>
  <c r="L42" i="49"/>
  <c r="N42" i="49"/>
  <c r="B43" i="49"/>
  <c r="C43" i="49"/>
  <c r="F43" i="49"/>
  <c r="I43" i="49"/>
  <c r="L43" i="49"/>
  <c r="N43" i="49"/>
  <c r="C44" i="49"/>
  <c r="F44" i="49"/>
  <c r="I44" i="49"/>
  <c r="L44" i="49"/>
  <c r="N44" i="49"/>
  <c r="B45" i="49"/>
  <c r="C45" i="49"/>
  <c r="F45" i="49"/>
  <c r="I45" i="49"/>
  <c r="L45" i="49"/>
  <c r="N45" i="49"/>
  <c r="C46" i="49"/>
  <c r="F46" i="49"/>
  <c r="I46" i="49"/>
  <c r="L46" i="49"/>
  <c r="N46" i="49"/>
  <c r="B47" i="49"/>
  <c r="C47" i="49"/>
  <c r="F47" i="49"/>
  <c r="I47" i="49"/>
  <c r="L47" i="49"/>
  <c r="N47" i="49"/>
  <c r="C48" i="49"/>
  <c r="F48" i="49"/>
  <c r="I48" i="49"/>
  <c r="L48" i="49"/>
  <c r="N48" i="49"/>
  <c r="B49" i="49"/>
  <c r="C49" i="49"/>
  <c r="F49" i="49"/>
  <c r="I49" i="49"/>
  <c r="L49" i="49"/>
  <c r="N49" i="49"/>
  <c r="B32" i="48"/>
  <c r="C32" i="48"/>
  <c r="F32" i="48"/>
  <c r="I32" i="48"/>
  <c r="J32" i="48"/>
  <c r="K32" i="48"/>
  <c r="L32" i="48"/>
  <c r="C33" i="48"/>
  <c r="F33" i="48"/>
  <c r="I33" i="48"/>
  <c r="L33" i="48" s="1"/>
  <c r="J33" i="48"/>
  <c r="K33" i="48"/>
  <c r="B34" i="48"/>
  <c r="C34" i="48"/>
  <c r="F34" i="48"/>
  <c r="L34" i="48" s="1"/>
  <c r="I34" i="48"/>
  <c r="J34" i="48"/>
  <c r="K34" i="48"/>
  <c r="C35" i="48"/>
  <c r="F35" i="48"/>
  <c r="I35" i="48"/>
  <c r="L35" i="48" s="1"/>
  <c r="J35" i="48"/>
  <c r="K35" i="48"/>
  <c r="B36" i="48"/>
  <c r="C36" i="48"/>
  <c r="F36" i="48"/>
  <c r="I36" i="48"/>
  <c r="L36" i="48" s="1"/>
  <c r="J36" i="48"/>
  <c r="K36" i="48"/>
  <c r="B37" i="48"/>
  <c r="C37" i="48"/>
  <c r="F37" i="48"/>
  <c r="L37" i="48" s="1"/>
  <c r="I37" i="48"/>
  <c r="J37" i="48"/>
  <c r="K37" i="48"/>
  <c r="B38" i="48"/>
  <c r="C38" i="48"/>
  <c r="F38" i="48"/>
  <c r="I38" i="48"/>
  <c r="L38" i="48" s="1"/>
  <c r="J38" i="48"/>
  <c r="K38" i="48"/>
  <c r="C39" i="48"/>
  <c r="F39" i="48"/>
  <c r="I39" i="48"/>
  <c r="J39" i="48"/>
  <c r="K39" i="48"/>
  <c r="L39" i="48"/>
  <c r="B40" i="48"/>
  <c r="C40" i="48"/>
  <c r="F40" i="48"/>
  <c r="I40" i="48"/>
  <c r="L40" i="48" s="1"/>
  <c r="J40" i="48"/>
  <c r="K40" i="48"/>
  <c r="C41" i="48"/>
  <c r="F41" i="48"/>
  <c r="I41" i="48"/>
  <c r="L41" i="48" s="1"/>
  <c r="J41" i="48"/>
  <c r="K41" i="48"/>
  <c r="B42" i="48"/>
  <c r="C42" i="48"/>
  <c r="F42" i="48"/>
  <c r="I42" i="48"/>
  <c r="J42" i="48"/>
  <c r="K42" i="48"/>
  <c r="L42" i="48"/>
  <c r="B43" i="48"/>
  <c r="C43" i="48"/>
  <c r="F43" i="48"/>
  <c r="L43" i="48" s="1"/>
  <c r="I43" i="48"/>
  <c r="J43" i="48"/>
  <c r="K43" i="48"/>
  <c r="C44" i="48"/>
  <c r="F44" i="48"/>
  <c r="I44" i="48"/>
  <c r="J44" i="48"/>
  <c r="K44" i="48"/>
  <c r="L44" i="48"/>
  <c r="B45" i="48"/>
  <c r="C45" i="48"/>
  <c r="F45" i="48"/>
  <c r="I45" i="48"/>
  <c r="L45" i="48" s="1"/>
  <c r="J45" i="48"/>
  <c r="K45" i="48"/>
  <c r="C46" i="48"/>
  <c r="F46" i="48"/>
  <c r="L46" i="48" s="1"/>
  <c r="I46" i="48"/>
  <c r="J46" i="48"/>
  <c r="K46" i="48"/>
  <c r="B47" i="48"/>
  <c r="C47" i="48"/>
  <c r="F47" i="48"/>
  <c r="I47" i="48"/>
  <c r="L47" i="48" s="1"/>
  <c r="J47" i="48"/>
  <c r="K47" i="48"/>
  <c r="C48" i="48"/>
  <c r="F48" i="48"/>
  <c r="I48" i="48"/>
  <c r="L48" i="48" s="1"/>
  <c r="J48" i="48"/>
  <c r="K48" i="48"/>
  <c r="B49" i="48"/>
  <c r="C49" i="48"/>
  <c r="F49" i="48"/>
  <c r="L49" i="48" s="1"/>
  <c r="I49" i="48"/>
  <c r="J49" i="48"/>
  <c r="K49" i="48"/>
  <c r="C50" i="48"/>
  <c r="F50" i="48"/>
  <c r="I50" i="48"/>
  <c r="L50" i="48" s="1"/>
  <c r="J50" i="48"/>
  <c r="K50" i="48"/>
  <c r="B51" i="48"/>
  <c r="C51" i="48"/>
  <c r="F51" i="48"/>
  <c r="I51" i="48"/>
  <c r="J51" i="48"/>
  <c r="K51" i="48"/>
  <c r="L51" i="48"/>
  <c r="B31" i="100"/>
  <c r="C31" i="100"/>
  <c r="G31" i="100"/>
  <c r="I31" i="100"/>
  <c r="K31" i="100"/>
  <c r="C32" i="100"/>
  <c r="G32" i="100"/>
  <c r="I32" i="100"/>
  <c r="K32" i="100"/>
  <c r="B33" i="100"/>
  <c r="C33" i="100"/>
  <c r="G33" i="100"/>
  <c r="I33" i="100"/>
  <c r="K33" i="100"/>
  <c r="C34" i="100"/>
  <c r="G34" i="100"/>
  <c r="I34" i="100"/>
  <c r="K34" i="100"/>
  <c r="B35" i="100"/>
  <c r="C35" i="100"/>
  <c r="G35" i="100"/>
  <c r="I35" i="100"/>
  <c r="K35" i="100"/>
  <c r="B36" i="100"/>
  <c r="C36" i="100"/>
  <c r="G36" i="100"/>
  <c r="I36" i="100"/>
  <c r="K36" i="100"/>
  <c r="B37" i="100"/>
  <c r="C37" i="100"/>
  <c r="G37" i="100"/>
  <c r="I37" i="100"/>
  <c r="K37" i="100"/>
  <c r="C38" i="100"/>
  <c r="G38" i="100"/>
  <c r="I38" i="100"/>
  <c r="K38" i="100"/>
  <c r="B39" i="100"/>
  <c r="C39" i="100"/>
  <c r="G39" i="100"/>
  <c r="I39" i="100"/>
  <c r="K39" i="100"/>
  <c r="C40" i="100"/>
  <c r="G40" i="100"/>
  <c r="I40" i="100"/>
  <c r="K40" i="100"/>
  <c r="B41" i="100"/>
  <c r="C41" i="100"/>
  <c r="G41" i="100"/>
  <c r="I41" i="100"/>
  <c r="K41" i="100"/>
  <c r="B42" i="100"/>
  <c r="C42" i="100"/>
  <c r="G42" i="100"/>
  <c r="I42" i="100"/>
  <c r="K42" i="100"/>
  <c r="C43" i="100"/>
  <c r="G43" i="100"/>
  <c r="I43" i="100"/>
  <c r="K43" i="100"/>
  <c r="B44" i="100"/>
  <c r="C44" i="100"/>
  <c r="G44" i="100"/>
  <c r="I44" i="100"/>
  <c r="K44" i="100"/>
  <c r="C45" i="100"/>
  <c r="G45" i="100"/>
  <c r="I45" i="100"/>
  <c r="K45" i="100"/>
  <c r="B46" i="100"/>
  <c r="C46" i="100"/>
  <c r="G46" i="100"/>
  <c r="I46" i="100"/>
  <c r="K46" i="100"/>
  <c r="C47" i="100"/>
  <c r="G47" i="100"/>
  <c r="I47" i="100"/>
  <c r="K47" i="100"/>
  <c r="B48" i="100"/>
  <c r="C48" i="100"/>
  <c r="G48" i="100"/>
  <c r="I48" i="100"/>
  <c r="K48" i="100"/>
  <c r="C49" i="100"/>
  <c r="G49" i="100"/>
  <c r="I49" i="100"/>
  <c r="K49" i="100"/>
  <c r="B50" i="100"/>
  <c r="C50" i="100"/>
  <c r="G50" i="100"/>
  <c r="I50" i="100"/>
  <c r="K50" i="100"/>
  <c r="B31" i="46"/>
  <c r="C31" i="46"/>
  <c r="F31" i="46"/>
  <c r="I31" i="46"/>
  <c r="J31" i="46"/>
  <c r="K31" i="46"/>
  <c r="L31" i="46"/>
  <c r="C32" i="46"/>
  <c r="F32" i="46"/>
  <c r="I32" i="46"/>
  <c r="J32" i="46"/>
  <c r="L32" i="46" s="1"/>
  <c r="K32" i="46"/>
  <c r="B33" i="46"/>
  <c r="C33" i="46"/>
  <c r="F33" i="46"/>
  <c r="I33" i="46"/>
  <c r="J33" i="46"/>
  <c r="K33" i="46"/>
  <c r="L33" i="46"/>
  <c r="C34" i="46"/>
  <c r="F34" i="46"/>
  <c r="I34" i="46"/>
  <c r="J34" i="46"/>
  <c r="L34" i="46" s="1"/>
  <c r="K34" i="46"/>
  <c r="B35" i="46"/>
  <c r="C35" i="46"/>
  <c r="F35" i="46"/>
  <c r="I35" i="46"/>
  <c r="J35" i="46"/>
  <c r="K35" i="46"/>
  <c r="L35" i="46" s="1"/>
  <c r="B36" i="46"/>
  <c r="C36" i="46"/>
  <c r="F36" i="46"/>
  <c r="I36" i="46"/>
  <c r="J36" i="46"/>
  <c r="K36" i="46"/>
  <c r="L36" i="46" s="1"/>
  <c r="B37" i="46"/>
  <c r="C37" i="46"/>
  <c r="F37" i="46"/>
  <c r="I37" i="46"/>
  <c r="J37" i="46"/>
  <c r="K37" i="46"/>
  <c r="L37" i="46" s="1"/>
  <c r="C38" i="46"/>
  <c r="F38" i="46"/>
  <c r="I38" i="46"/>
  <c r="J38" i="46"/>
  <c r="K38" i="46"/>
  <c r="L38" i="46"/>
  <c r="B39" i="46"/>
  <c r="C39" i="46"/>
  <c r="F39" i="46"/>
  <c r="I39" i="46"/>
  <c r="J39" i="46"/>
  <c r="K39" i="46"/>
  <c r="L39" i="46" s="1"/>
  <c r="C40" i="46"/>
  <c r="F40" i="46"/>
  <c r="I40" i="46"/>
  <c r="J40" i="46"/>
  <c r="K40" i="46"/>
  <c r="L40" i="46"/>
  <c r="B41" i="46"/>
  <c r="C41" i="46"/>
  <c r="F41" i="46"/>
  <c r="I41" i="46"/>
  <c r="J41" i="46"/>
  <c r="K41" i="46"/>
  <c r="L41" i="46" s="1"/>
  <c r="B42" i="46"/>
  <c r="C42" i="46"/>
  <c r="F42" i="46"/>
  <c r="I42" i="46"/>
  <c r="J42" i="46"/>
  <c r="L42" i="46" s="1"/>
  <c r="K42" i="46"/>
  <c r="C43" i="46"/>
  <c r="F43" i="46"/>
  <c r="I43" i="46"/>
  <c r="J43" i="46"/>
  <c r="K43" i="46"/>
  <c r="L43" i="46"/>
  <c r="B44" i="46"/>
  <c r="C44" i="46"/>
  <c r="F44" i="46"/>
  <c r="I44" i="46"/>
  <c r="J44" i="46"/>
  <c r="L44" i="46" s="1"/>
  <c r="K44" i="46"/>
  <c r="C45" i="46"/>
  <c r="F45" i="46"/>
  <c r="I45" i="46"/>
  <c r="J45" i="46"/>
  <c r="K45" i="46"/>
  <c r="L45" i="46"/>
  <c r="B46" i="46"/>
  <c r="C46" i="46"/>
  <c r="F46" i="46"/>
  <c r="I46" i="46"/>
  <c r="J46" i="46"/>
  <c r="L46" i="46" s="1"/>
  <c r="K46" i="46"/>
  <c r="C47" i="46"/>
  <c r="F47" i="46"/>
  <c r="I47" i="46"/>
  <c r="J47" i="46"/>
  <c r="K47" i="46"/>
  <c r="L47" i="46" s="1"/>
  <c r="C48" i="46"/>
  <c r="F48" i="46"/>
  <c r="I48" i="46"/>
  <c r="J48" i="46"/>
  <c r="K48" i="46"/>
  <c r="L48" i="46" s="1"/>
  <c r="C49" i="46"/>
  <c r="F49" i="46"/>
  <c r="I49" i="46"/>
  <c r="J49" i="46"/>
  <c r="K49" i="46"/>
  <c r="L49" i="46" s="1"/>
  <c r="B50" i="46"/>
  <c r="C50" i="46"/>
  <c r="F50" i="46"/>
  <c r="I50" i="46"/>
  <c r="J50" i="46"/>
  <c r="K50" i="46"/>
  <c r="L50" i="46"/>
  <c r="B33" i="45"/>
  <c r="C33" i="45"/>
  <c r="F33" i="45"/>
  <c r="H33" i="45"/>
  <c r="J33" i="45"/>
  <c r="K33" i="45"/>
  <c r="L33" i="45"/>
  <c r="N33" i="45"/>
  <c r="P33" i="45"/>
  <c r="Q33" i="45"/>
  <c r="R33" i="45" s="1"/>
  <c r="C34" i="45"/>
  <c r="F34" i="45"/>
  <c r="H34" i="45"/>
  <c r="J34" i="45"/>
  <c r="K34" i="45"/>
  <c r="L34" i="45"/>
  <c r="N34" i="45"/>
  <c r="P34" i="45"/>
  <c r="Q34" i="45"/>
  <c r="R34" i="45"/>
  <c r="B35" i="45"/>
  <c r="C35" i="45"/>
  <c r="F35" i="45"/>
  <c r="H35" i="45"/>
  <c r="J35" i="45"/>
  <c r="K35" i="45"/>
  <c r="L35" i="45"/>
  <c r="N35" i="45"/>
  <c r="P35" i="45"/>
  <c r="Q35" i="45"/>
  <c r="R35" i="45" s="1"/>
  <c r="C36" i="45"/>
  <c r="F36" i="45"/>
  <c r="H36" i="45"/>
  <c r="J36" i="45"/>
  <c r="K36" i="45"/>
  <c r="L36" i="45" s="1"/>
  <c r="N36" i="45"/>
  <c r="P36" i="45"/>
  <c r="Q36" i="45"/>
  <c r="R36" i="45" s="1"/>
  <c r="C37" i="45"/>
  <c r="F37" i="45"/>
  <c r="L37" i="45" s="1"/>
  <c r="H37" i="45"/>
  <c r="J37" i="45"/>
  <c r="K37" i="45"/>
  <c r="N37" i="45"/>
  <c r="P37" i="45"/>
  <c r="Q37" i="45"/>
  <c r="R37" i="45"/>
  <c r="B38" i="45"/>
  <c r="C38" i="45"/>
  <c r="F38" i="45"/>
  <c r="H38" i="45"/>
  <c r="J38" i="45"/>
  <c r="K38" i="45"/>
  <c r="L38" i="45" s="1"/>
  <c r="N38" i="45"/>
  <c r="P38" i="45"/>
  <c r="Q38" i="45"/>
  <c r="R38" i="45"/>
  <c r="B39" i="45"/>
  <c r="C39" i="45"/>
  <c r="F39" i="45"/>
  <c r="H39" i="45"/>
  <c r="J39" i="45"/>
  <c r="K39" i="45"/>
  <c r="L39" i="45" s="1"/>
  <c r="N39" i="45"/>
  <c r="P39" i="45"/>
  <c r="Q39" i="45"/>
  <c r="R39" i="45"/>
  <c r="C40" i="45"/>
  <c r="F40" i="45"/>
  <c r="H40" i="45"/>
  <c r="J40" i="45"/>
  <c r="K40" i="45"/>
  <c r="L40" i="45" s="1"/>
  <c r="N40" i="45"/>
  <c r="P40" i="45"/>
  <c r="Q40" i="45"/>
  <c r="R40" i="45" s="1"/>
  <c r="B41" i="45"/>
  <c r="C41" i="45"/>
  <c r="F41" i="45"/>
  <c r="R41" i="45" s="1"/>
  <c r="H41" i="45"/>
  <c r="J41" i="45"/>
  <c r="K41" i="45"/>
  <c r="L41" i="45" s="1"/>
  <c r="N41" i="45"/>
  <c r="P41" i="45"/>
  <c r="Q41" i="45"/>
  <c r="C42" i="45"/>
  <c r="F42" i="45"/>
  <c r="L42" i="45" s="1"/>
  <c r="H42" i="45"/>
  <c r="J42" i="45"/>
  <c r="K42" i="45"/>
  <c r="N42" i="45"/>
  <c r="P42" i="45"/>
  <c r="Q42" i="45"/>
  <c r="R42" i="45" s="1"/>
  <c r="B43" i="45"/>
  <c r="C43" i="45"/>
  <c r="F43" i="45"/>
  <c r="H43" i="45"/>
  <c r="J43" i="45"/>
  <c r="K43" i="45"/>
  <c r="L43" i="45" s="1"/>
  <c r="N43" i="45"/>
  <c r="P43" i="45"/>
  <c r="Q43" i="45"/>
  <c r="R43" i="45" s="1"/>
  <c r="B44" i="45"/>
  <c r="C44" i="45"/>
  <c r="F44" i="45"/>
  <c r="H44" i="45"/>
  <c r="J44" i="45"/>
  <c r="K44" i="45"/>
  <c r="L44" i="45" s="1"/>
  <c r="N44" i="45"/>
  <c r="P44" i="45"/>
  <c r="Q44" i="45"/>
  <c r="R44" i="45" s="1"/>
  <c r="C45" i="45"/>
  <c r="F45" i="45"/>
  <c r="H45" i="45"/>
  <c r="J45" i="45"/>
  <c r="K45" i="45"/>
  <c r="L45" i="45"/>
  <c r="N45" i="45"/>
  <c r="P45" i="45"/>
  <c r="Q45" i="45"/>
  <c r="R45" i="45" s="1"/>
  <c r="B46" i="45"/>
  <c r="C46" i="45"/>
  <c r="F46" i="45"/>
  <c r="H46" i="45"/>
  <c r="J46" i="45"/>
  <c r="K46" i="45"/>
  <c r="L46" i="45"/>
  <c r="N46" i="45"/>
  <c r="P46" i="45"/>
  <c r="Q46" i="45"/>
  <c r="R46" i="45"/>
  <c r="C47" i="45"/>
  <c r="F47" i="45"/>
  <c r="H47" i="45"/>
  <c r="J47" i="45"/>
  <c r="K47" i="45"/>
  <c r="L47" i="45"/>
  <c r="N47" i="45"/>
  <c r="P47" i="45"/>
  <c r="Q47" i="45"/>
  <c r="R47" i="45" s="1"/>
  <c r="B48" i="45"/>
  <c r="C48" i="45"/>
  <c r="F48" i="45"/>
  <c r="H48" i="45"/>
  <c r="J48" i="45"/>
  <c r="K48" i="45"/>
  <c r="L48" i="45" s="1"/>
  <c r="N48" i="45"/>
  <c r="P48" i="45"/>
  <c r="Q48" i="45"/>
  <c r="R48" i="45" s="1"/>
  <c r="C49" i="45"/>
  <c r="F49" i="45"/>
  <c r="L49" i="45" s="1"/>
  <c r="H49" i="45"/>
  <c r="J49" i="45"/>
  <c r="K49" i="45"/>
  <c r="N49" i="45"/>
  <c r="P49" i="45"/>
  <c r="Q49" i="45"/>
  <c r="R49" i="45"/>
  <c r="B50" i="45"/>
  <c r="C50" i="45"/>
  <c r="F50" i="45"/>
  <c r="H50" i="45"/>
  <c r="J50" i="45"/>
  <c r="K50" i="45"/>
  <c r="L50" i="45" s="1"/>
  <c r="N50" i="45"/>
  <c r="P50" i="45"/>
  <c r="Q50" i="45"/>
  <c r="R50" i="45"/>
  <c r="C51" i="45"/>
  <c r="F51" i="45"/>
  <c r="H51" i="45"/>
  <c r="J51" i="45"/>
  <c r="K51" i="45"/>
  <c r="L51" i="45" s="1"/>
  <c r="N51" i="45"/>
  <c r="P51" i="45"/>
  <c r="Q51" i="45"/>
  <c r="R51" i="45"/>
  <c r="B52" i="45"/>
  <c r="C52" i="45"/>
  <c r="F52" i="45"/>
  <c r="H52" i="45"/>
  <c r="J52" i="45"/>
  <c r="K52" i="45"/>
  <c r="L52" i="45" s="1"/>
  <c r="N52" i="45"/>
  <c r="P52" i="45"/>
  <c r="Q52" i="45"/>
  <c r="R52" i="45" s="1"/>
  <c r="B32" i="44"/>
  <c r="C32" i="44"/>
  <c r="D32" i="44"/>
  <c r="T32" i="44" s="1"/>
  <c r="E32" i="44"/>
  <c r="F32" i="44"/>
  <c r="H32" i="44"/>
  <c r="J32" i="44"/>
  <c r="K32" i="44"/>
  <c r="L32" i="44"/>
  <c r="N32" i="44"/>
  <c r="P32" i="44"/>
  <c r="Q32" i="44"/>
  <c r="R32" i="44" s="1"/>
  <c r="V32" i="44"/>
  <c r="W32" i="44"/>
  <c r="X32" i="44"/>
  <c r="Z32" i="44"/>
  <c r="AB32" i="44"/>
  <c r="AC32" i="44"/>
  <c r="AD32" i="44"/>
  <c r="C33" i="44"/>
  <c r="D33" i="44"/>
  <c r="F33" i="44" s="1"/>
  <c r="E33" i="44"/>
  <c r="J33" i="44" s="1"/>
  <c r="K33" i="44"/>
  <c r="P33" i="44"/>
  <c r="Q33" i="44"/>
  <c r="V33" i="44"/>
  <c r="W33" i="44"/>
  <c r="AC33" i="44"/>
  <c r="B34" i="44"/>
  <c r="C34" i="44"/>
  <c r="D34" i="44"/>
  <c r="N34" i="44" s="1"/>
  <c r="E34" i="44"/>
  <c r="J34" i="44" s="1"/>
  <c r="H34" i="44"/>
  <c r="K34" i="44"/>
  <c r="Q34" i="44"/>
  <c r="V34" i="44"/>
  <c r="W34" i="44"/>
  <c r="Z34" i="44"/>
  <c r="AC34" i="44"/>
  <c r="C35" i="44"/>
  <c r="D35" i="44"/>
  <c r="N35" i="44" s="1"/>
  <c r="E35" i="44"/>
  <c r="P35" i="44" s="1"/>
  <c r="F35" i="44"/>
  <c r="H35" i="44"/>
  <c r="K35" i="44"/>
  <c r="L35" i="44"/>
  <c r="Q35" i="44"/>
  <c r="R35" i="44" s="1"/>
  <c r="W35" i="44"/>
  <c r="X35" i="44"/>
  <c r="Z35" i="44"/>
  <c r="AC35" i="44"/>
  <c r="AD35" i="44"/>
  <c r="B36" i="44"/>
  <c r="C36" i="44"/>
  <c r="D36" i="44"/>
  <c r="T36" i="44" s="1"/>
  <c r="E36" i="44"/>
  <c r="F36" i="44"/>
  <c r="H36" i="44"/>
  <c r="J36" i="44"/>
  <c r="K36" i="44"/>
  <c r="L36" i="44"/>
  <c r="N36" i="44"/>
  <c r="P36" i="44"/>
  <c r="Q36" i="44"/>
  <c r="R36" i="44" s="1"/>
  <c r="V36" i="44"/>
  <c r="W36" i="44"/>
  <c r="X36" i="44"/>
  <c r="Z36" i="44"/>
  <c r="AB36" i="44"/>
  <c r="AC36" i="44"/>
  <c r="AD36" i="44"/>
  <c r="B37" i="44"/>
  <c r="C37" i="44"/>
  <c r="D37" i="44"/>
  <c r="F37" i="44" s="1"/>
  <c r="E37" i="44"/>
  <c r="J37" i="44" s="1"/>
  <c r="K37" i="44"/>
  <c r="P37" i="44"/>
  <c r="Q37" i="44"/>
  <c r="R37" i="44" s="1"/>
  <c r="V37" i="44"/>
  <c r="W37" i="44"/>
  <c r="X37" i="44" s="1"/>
  <c r="AC37" i="44"/>
  <c r="B38" i="44"/>
  <c r="C38" i="44"/>
  <c r="D38" i="44"/>
  <c r="N38" i="44" s="1"/>
  <c r="E38" i="44"/>
  <c r="J38" i="44" s="1"/>
  <c r="H38" i="44"/>
  <c r="K38" i="44"/>
  <c r="Q38" i="44"/>
  <c r="V38" i="44"/>
  <c r="W38" i="44"/>
  <c r="Z38" i="44"/>
  <c r="AC38" i="44"/>
  <c r="C39" i="44"/>
  <c r="D39" i="44"/>
  <c r="N39" i="44" s="1"/>
  <c r="E39" i="44"/>
  <c r="P39" i="44" s="1"/>
  <c r="F39" i="44"/>
  <c r="H39" i="44"/>
  <c r="K39" i="44"/>
  <c r="L39" i="44"/>
  <c r="Q39" i="44"/>
  <c r="R39" i="44" s="1"/>
  <c r="W39" i="44"/>
  <c r="X39" i="44"/>
  <c r="Z39" i="44"/>
  <c r="AC39" i="44"/>
  <c r="AD39" i="44"/>
  <c r="B40" i="44"/>
  <c r="C40" i="44"/>
  <c r="D40" i="44"/>
  <c r="T40" i="44" s="1"/>
  <c r="E40" i="44"/>
  <c r="F40" i="44"/>
  <c r="H40" i="44"/>
  <c r="J40" i="44"/>
  <c r="K40" i="44"/>
  <c r="L40" i="44"/>
  <c r="N40" i="44"/>
  <c r="P40" i="44"/>
  <c r="Q40" i="44"/>
  <c r="R40" i="44" s="1"/>
  <c r="V40" i="44"/>
  <c r="W40" i="44"/>
  <c r="X40" i="44"/>
  <c r="Z40" i="44"/>
  <c r="AB40" i="44"/>
  <c r="AC40" i="44"/>
  <c r="AD40" i="44"/>
  <c r="C41" i="44"/>
  <c r="D41" i="44"/>
  <c r="F41" i="44" s="1"/>
  <c r="E41" i="44"/>
  <c r="J41" i="44" s="1"/>
  <c r="K41" i="44"/>
  <c r="P41" i="44"/>
  <c r="Q41" i="44"/>
  <c r="V41" i="44"/>
  <c r="W41" i="44"/>
  <c r="AC41" i="44"/>
  <c r="B42" i="44"/>
  <c r="C42" i="44"/>
  <c r="D42" i="44"/>
  <c r="N42" i="44" s="1"/>
  <c r="E42" i="44"/>
  <c r="J42" i="44" s="1"/>
  <c r="H42" i="44"/>
  <c r="K42" i="44"/>
  <c r="Q42" i="44"/>
  <c r="V42" i="44"/>
  <c r="W42" i="44"/>
  <c r="Z42" i="44"/>
  <c r="AC42" i="44"/>
  <c r="B43" i="44"/>
  <c r="C43" i="44"/>
  <c r="D43" i="44"/>
  <c r="N43" i="44" s="1"/>
  <c r="E43" i="44"/>
  <c r="P43" i="44" s="1"/>
  <c r="F43" i="44"/>
  <c r="H43" i="44"/>
  <c r="K43" i="44"/>
  <c r="L43" i="44"/>
  <c r="Q43" i="44"/>
  <c r="R43" i="44" s="1"/>
  <c r="W43" i="44"/>
  <c r="X43" i="44"/>
  <c r="Z43" i="44"/>
  <c r="AC43" i="44"/>
  <c r="AD43" i="44"/>
  <c r="C44" i="44"/>
  <c r="D44" i="44"/>
  <c r="T44" i="44" s="1"/>
  <c r="E44" i="44"/>
  <c r="F44" i="44"/>
  <c r="H44" i="44"/>
  <c r="J44" i="44"/>
  <c r="K44" i="44"/>
  <c r="L44" i="44"/>
  <c r="N44" i="44"/>
  <c r="P44" i="44"/>
  <c r="Q44" i="44"/>
  <c r="R44" i="44" s="1"/>
  <c r="V44" i="44"/>
  <c r="W44" i="44"/>
  <c r="X44" i="44"/>
  <c r="Z44" i="44"/>
  <c r="AB44" i="44"/>
  <c r="AC44" i="44"/>
  <c r="AD44" i="44"/>
  <c r="B45" i="44"/>
  <c r="C45" i="44"/>
  <c r="D45" i="44"/>
  <c r="F45" i="44" s="1"/>
  <c r="E45" i="44"/>
  <c r="J45" i="44" s="1"/>
  <c r="K45" i="44"/>
  <c r="P45" i="44"/>
  <c r="Q45" i="44"/>
  <c r="R45" i="44" s="1"/>
  <c r="V45" i="44"/>
  <c r="W45" i="44"/>
  <c r="X45" i="44" s="1"/>
  <c r="AC45" i="44"/>
  <c r="C46" i="44"/>
  <c r="D46" i="44"/>
  <c r="N46" i="44" s="1"/>
  <c r="E46" i="44"/>
  <c r="J46" i="44" s="1"/>
  <c r="H46" i="44"/>
  <c r="K46" i="44"/>
  <c r="Q46" i="44"/>
  <c r="V46" i="44"/>
  <c r="W46" i="44"/>
  <c r="Z46" i="44"/>
  <c r="AC46" i="44"/>
  <c r="B47" i="44"/>
  <c r="C47" i="44"/>
  <c r="D47" i="44"/>
  <c r="N47" i="44" s="1"/>
  <c r="E47" i="44"/>
  <c r="P47" i="44" s="1"/>
  <c r="F47" i="44"/>
  <c r="H47" i="44"/>
  <c r="K47" i="44"/>
  <c r="L47" i="44"/>
  <c r="Q47" i="44"/>
  <c r="R47" i="44" s="1"/>
  <c r="W47" i="44"/>
  <c r="X47" i="44"/>
  <c r="Z47" i="44"/>
  <c r="AC47" i="44"/>
  <c r="AD47" i="44"/>
  <c r="C48" i="44"/>
  <c r="D48" i="44"/>
  <c r="T48" i="44" s="1"/>
  <c r="E48" i="44"/>
  <c r="F48" i="44"/>
  <c r="H48" i="44"/>
  <c r="J48" i="44"/>
  <c r="K48" i="44"/>
  <c r="L48" i="44"/>
  <c r="N48" i="44"/>
  <c r="P48" i="44"/>
  <c r="Q48" i="44"/>
  <c r="R48" i="44" s="1"/>
  <c r="V48" i="44"/>
  <c r="W48" i="44"/>
  <c r="X48" i="44"/>
  <c r="Z48" i="44"/>
  <c r="AB48" i="44"/>
  <c r="AC48" i="44"/>
  <c r="AD48" i="44"/>
  <c r="B49" i="44"/>
  <c r="C49" i="44"/>
  <c r="D49" i="44"/>
  <c r="F49" i="44" s="1"/>
  <c r="E49" i="44"/>
  <c r="J49" i="44" s="1"/>
  <c r="K49" i="44"/>
  <c r="P49" i="44"/>
  <c r="Q49" i="44"/>
  <c r="V49" i="44"/>
  <c r="W49" i="44"/>
  <c r="AC49" i="44"/>
  <c r="C50" i="44"/>
  <c r="D50" i="44"/>
  <c r="N50" i="44" s="1"/>
  <c r="E50" i="44"/>
  <c r="J50" i="44" s="1"/>
  <c r="H50" i="44"/>
  <c r="K50" i="44"/>
  <c r="Q50" i="44"/>
  <c r="V50" i="44"/>
  <c r="W50" i="44"/>
  <c r="Z50" i="44"/>
  <c r="AC50" i="44"/>
  <c r="B51" i="44"/>
  <c r="C51" i="44"/>
  <c r="D51" i="44"/>
  <c r="N51" i="44" s="1"/>
  <c r="E51" i="44"/>
  <c r="P51" i="44" s="1"/>
  <c r="F51" i="44"/>
  <c r="H51" i="44"/>
  <c r="K51" i="44"/>
  <c r="L51" i="44"/>
  <c r="Q51" i="44"/>
  <c r="R51" i="44" s="1"/>
  <c r="W51" i="44"/>
  <c r="X51" i="44"/>
  <c r="Z51" i="44"/>
  <c r="AC51" i="44"/>
  <c r="AD51" i="44"/>
  <c r="B33" i="43"/>
  <c r="C33" i="43"/>
  <c r="D33" i="43"/>
  <c r="H33" i="43" s="1"/>
  <c r="E33" i="43"/>
  <c r="F33" i="43"/>
  <c r="J33" i="43"/>
  <c r="K33" i="43"/>
  <c r="L33" i="43"/>
  <c r="N33" i="43"/>
  <c r="P33" i="43"/>
  <c r="Q33" i="43"/>
  <c r="R33" i="43" s="1"/>
  <c r="S33" i="43"/>
  <c r="W33" i="43" s="1"/>
  <c r="X33" i="43" s="1"/>
  <c r="T33" i="43"/>
  <c r="U33" i="43"/>
  <c r="V33" i="43"/>
  <c r="Z33" i="43"/>
  <c r="AB33" i="43"/>
  <c r="AC33" i="43"/>
  <c r="AD33" i="43" s="1"/>
  <c r="C34" i="43"/>
  <c r="D34" i="43"/>
  <c r="F34" i="43" s="1"/>
  <c r="E34" i="43"/>
  <c r="J34" i="43" s="1"/>
  <c r="H34" i="43"/>
  <c r="K34" i="43"/>
  <c r="N34" i="43"/>
  <c r="P34" i="43"/>
  <c r="Q34" i="43"/>
  <c r="S34" i="43"/>
  <c r="T34" i="43"/>
  <c r="U34" i="43"/>
  <c r="V34" i="43" s="1"/>
  <c r="W34" i="43"/>
  <c r="Z34" i="43"/>
  <c r="AB34" i="43"/>
  <c r="AC34" i="43"/>
  <c r="B35" i="43"/>
  <c r="C35" i="43"/>
  <c r="D35" i="43"/>
  <c r="H35" i="43" s="1"/>
  <c r="E35" i="43"/>
  <c r="F35" i="43"/>
  <c r="J35" i="43"/>
  <c r="K35" i="43"/>
  <c r="L35" i="43"/>
  <c r="N35" i="43"/>
  <c r="P35" i="43"/>
  <c r="Q35" i="43"/>
  <c r="R35" i="43" s="1"/>
  <c r="S35" i="43"/>
  <c r="T35" i="43" s="1"/>
  <c r="U35" i="43"/>
  <c r="V35" i="43"/>
  <c r="Z35" i="43"/>
  <c r="AB35" i="43"/>
  <c r="AC35" i="43"/>
  <c r="AD35" i="43"/>
  <c r="C36" i="43"/>
  <c r="D36" i="43"/>
  <c r="F36" i="43" s="1"/>
  <c r="E36" i="43"/>
  <c r="J36" i="43" s="1"/>
  <c r="K36" i="43"/>
  <c r="L36" i="43" s="1"/>
  <c r="N36" i="43"/>
  <c r="P36" i="43"/>
  <c r="Q36" i="43"/>
  <c r="S36" i="43"/>
  <c r="T36" i="43"/>
  <c r="U36" i="43"/>
  <c r="V36" i="43"/>
  <c r="W36" i="43"/>
  <c r="AB36" i="43"/>
  <c r="AC36" i="43"/>
  <c r="B37" i="43"/>
  <c r="C37" i="43"/>
  <c r="D37" i="43"/>
  <c r="F37" i="43" s="1"/>
  <c r="E37" i="43"/>
  <c r="J37" i="43" s="1"/>
  <c r="H37" i="43"/>
  <c r="K37" i="43"/>
  <c r="P37" i="43"/>
  <c r="Q37" i="43"/>
  <c r="S37" i="43"/>
  <c r="W37" i="43" s="1"/>
  <c r="U37" i="43"/>
  <c r="V37" i="43" s="1"/>
  <c r="AC37" i="43"/>
  <c r="B38" i="43"/>
  <c r="C38" i="43"/>
  <c r="D38" i="43"/>
  <c r="H38" i="43" s="1"/>
  <c r="E38" i="43"/>
  <c r="AB38" i="43" s="1"/>
  <c r="J38" i="43"/>
  <c r="K38" i="43"/>
  <c r="Q38" i="43"/>
  <c r="S38" i="43"/>
  <c r="W38" i="43" s="1"/>
  <c r="T38" i="43"/>
  <c r="U38" i="43"/>
  <c r="V38" i="43"/>
  <c r="AC38" i="43"/>
  <c r="B39" i="43"/>
  <c r="C39" i="43"/>
  <c r="D39" i="43"/>
  <c r="Z39" i="43" s="1"/>
  <c r="E39" i="43"/>
  <c r="J39" i="43" s="1"/>
  <c r="K39" i="43"/>
  <c r="Q39" i="43"/>
  <c r="S39" i="43"/>
  <c r="W39" i="43" s="1"/>
  <c r="T39" i="43"/>
  <c r="U39" i="43"/>
  <c r="V39" i="43" s="1"/>
  <c r="AC39" i="43"/>
  <c r="C40" i="43"/>
  <c r="D40" i="43"/>
  <c r="Z40" i="43" s="1"/>
  <c r="E40" i="43"/>
  <c r="AB40" i="43" s="1"/>
  <c r="F40" i="43"/>
  <c r="L40" i="43" s="1"/>
  <c r="K40" i="43"/>
  <c r="Q40" i="43"/>
  <c r="R40" i="43" s="1"/>
  <c r="S40" i="43"/>
  <c r="W40" i="43" s="1"/>
  <c r="X40" i="43" s="1"/>
  <c r="T40" i="43"/>
  <c r="U40" i="43"/>
  <c r="V40" i="43"/>
  <c r="AC40" i="43"/>
  <c r="AD40" i="43" s="1"/>
  <c r="B41" i="43"/>
  <c r="C41" i="43"/>
  <c r="D41" i="43"/>
  <c r="N41" i="43" s="1"/>
  <c r="E41" i="43"/>
  <c r="AB41" i="43" s="1"/>
  <c r="F41" i="43"/>
  <c r="AD41" i="43" s="1"/>
  <c r="H41" i="43"/>
  <c r="K41" i="43"/>
  <c r="L41" i="43" s="1"/>
  <c r="Q41" i="43"/>
  <c r="S41" i="43"/>
  <c r="T41" i="43"/>
  <c r="U41" i="43"/>
  <c r="V41" i="43"/>
  <c r="W41" i="43"/>
  <c r="X41" i="43" s="1"/>
  <c r="AC41" i="43"/>
  <c r="C42" i="43"/>
  <c r="D42" i="43"/>
  <c r="N42" i="43" s="1"/>
  <c r="E42" i="43"/>
  <c r="P42" i="43" s="1"/>
  <c r="F42" i="43"/>
  <c r="AD42" i="43" s="1"/>
  <c r="H42" i="43"/>
  <c r="J42" i="43"/>
  <c r="K42" i="43"/>
  <c r="Q42" i="43"/>
  <c r="R42" i="43" s="1"/>
  <c r="S42" i="43"/>
  <c r="T42" i="43" s="1"/>
  <c r="U42" i="43"/>
  <c r="V42" i="43"/>
  <c r="W42" i="43"/>
  <c r="X42" i="43"/>
  <c r="Z42" i="43"/>
  <c r="AC42" i="43"/>
  <c r="B43" i="43"/>
  <c r="C43" i="43"/>
  <c r="D43" i="43"/>
  <c r="E43" i="43"/>
  <c r="P43" i="43" s="1"/>
  <c r="F43" i="43"/>
  <c r="R43" i="43" s="1"/>
  <c r="H43" i="43"/>
  <c r="J43" i="43"/>
  <c r="K43" i="43"/>
  <c r="L43" i="43" s="1"/>
  <c r="N43" i="43"/>
  <c r="Q43" i="43"/>
  <c r="S43" i="43"/>
  <c r="T43" i="43"/>
  <c r="U43" i="43"/>
  <c r="V43" i="43"/>
  <c r="W43" i="43"/>
  <c r="X43" i="43"/>
  <c r="Z43" i="43"/>
  <c r="AB43" i="43"/>
  <c r="AC43" i="43"/>
  <c r="AD43" i="43" s="1"/>
  <c r="B44" i="43"/>
  <c r="C44" i="43"/>
  <c r="D44" i="43"/>
  <c r="E44" i="43"/>
  <c r="F44" i="43" s="1"/>
  <c r="H44" i="43"/>
  <c r="J44" i="43"/>
  <c r="K44" i="43"/>
  <c r="N44" i="43"/>
  <c r="P44" i="43"/>
  <c r="Q44" i="43"/>
  <c r="S44" i="43"/>
  <c r="T44" i="43" s="1"/>
  <c r="U44" i="43"/>
  <c r="V44" i="43" s="1"/>
  <c r="W44" i="43"/>
  <c r="Z44" i="43"/>
  <c r="AB44" i="43"/>
  <c r="AC44" i="43"/>
  <c r="C45" i="43"/>
  <c r="D45" i="43"/>
  <c r="H45" i="43" s="1"/>
  <c r="E45" i="43"/>
  <c r="F45" i="43"/>
  <c r="J45" i="43"/>
  <c r="K45" i="43"/>
  <c r="L45" i="43"/>
  <c r="N45" i="43"/>
  <c r="P45" i="43"/>
  <c r="Q45" i="43"/>
  <c r="R45" i="43" s="1"/>
  <c r="S45" i="43"/>
  <c r="W45" i="43" s="1"/>
  <c r="X45" i="43" s="1"/>
  <c r="T45" i="43"/>
  <c r="U45" i="43"/>
  <c r="V45" i="43"/>
  <c r="Z45" i="43"/>
  <c r="AB45" i="43"/>
  <c r="AC45" i="43"/>
  <c r="AD45" i="43" s="1"/>
  <c r="B46" i="43"/>
  <c r="C46" i="43"/>
  <c r="D46" i="43"/>
  <c r="F46" i="43" s="1"/>
  <c r="E46" i="43"/>
  <c r="J46" i="43" s="1"/>
  <c r="H46" i="43"/>
  <c r="K46" i="43"/>
  <c r="N46" i="43"/>
  <c r="P46" i="43"/>
  <c r="Q46" i="43"/>
  <c r="S46" i="43"/>
  <c r="T46" i="43"/>
  <c r="U46" i="43"/>
  <c r="V46" i="43" s="1"/>
  <c r="W46" i="43"/>
  <c r="Z46" i="43"/>
  <c r="AB46" i="43"/>
  <c r="AC46" i="43"/>
  <c r="C47" i="43"/>
  <c r="D47" i="43"/>
  <c r="H47" i="43" s="1"/>
  <c r="E47" i="43"/>
  <c r="F47" i="43"/>
  <c r="J47" i="43"/>
  <c r="K47" i="43"/>
  <c r="L47" i="43"/>
  <c r="N47" i="43"/>
  <c r="P47" i="43"/>
  <c r="Q47" i="43"/>
  <c r="R47" i="43" s="1"/>
  <c r="S47" i="43"/>
  <c r="T47" i="43" s="1"/>
  <c r="U47" i="43"/>
  <c r="V47" i="43"/>
  <c r="Z47" i="43"/>
  <c r="AB47" i="43"/>
  <c r="AC47" i="43"/>
  <c r="AD47" i="43"/>
  <c r="B48" i="43"/>
  <c r="C48" i="43"/>
  <c r="D48" i="43"/>
  <c r="F48" i="43" s="1"/>
  <c r="E48" i="43"/>
  <c r="J48" i="43" s="1"/>
  <c r="K48" i="43"/>
  <c r="L48" i="43" s="1"/>
  <c r="N48" i="43"/>
  <c r="P48" i="43"/>
  <c r="Q48" i="43"/>
  <c r="S48" i="43"/>
  <c r="T48" i="43"/>
  <c r="U48" i="43"/>
  <c r="V48" i="43"/>
  <c r="W48" i="43"/>
  <c r="X48" i="43" s="1"/>
  <c r="AB48" i="43"/>
  <c r="AC48" i="43"/>
  <c r="C49" i="43"/>
  <c r="D49" i="43"/>
  <c r="F49" i="43" s="1"/>
  <c r="E49" i="43"/>
  <c r="J49" i="43" s="1"/>
  <c r="H49" i="43"/>
  <c r="K49" i="43"/>
  <c r="P49" i="43"/>
  <c r="Q49" i="43"/>
  <c r="S49" i="43"/>
  <c r="W49" i="43" s="1"/>
  <c r="U49" i="43"/>
  <c r="V49" i="43" s="1"/>
  <c r="AC49" i="43"/>
  <c r="B50" i="43"/>
  <c r="C50" i="43"/>
  <c r="D50" i="43"/>
  <c r="H50" i="43" s="1"/>
  <c r="E50" i="43"/>
  <c r="AB50" i="43" s="1"/>
  <c r="J50" i="43"/>
  <c r="K50" i="43"/>
  <c r="Q50" i="43"/>
  <c r="S50" i="43"/>
  <c r="W50" i="43" s="1"/>
  <c r="U50" i="43"/>
  <c r="V50" i="43"/>
  <c r="AC50" i="43"/>
  <c r="C51" i="43"/>
  <c r="D51" i="43"/>
  <c r="Z51" i="43" s="1"/>
  <c r="E51" i="43"/>
  <c r="J51" i="43" s="1"/>
  <c r="K51" i="43"/>
  <c r="Q51" i="43"/>
  <c r="S51" i="43"/>
  <c r="W51" i="43" s="1"/>
  <c r="T51" i="43"/>
  <c r="U51" i="43"/>
  <c r="V51" i="43" s="1"/>
  <c r="AC51" i="43"/>
  <c r="B52" i="43"/>
  <c r="C52" i="43"/>
  <c r="D52" i="43"/>
  <c r="Z52" i="43" s="1"/>
  <c r="E52" i="43"/>
  <c r="AB52" i="43" s="1"/>
  <c r="F52" i="43"/>
  <c r="L52" i="43" s="1"/>
  <c r="K52" i="43"/>
  <c r="Q52" i="43"/>
  <c r="R52" i="43" s="1"/>
  <c r="S52" i="43"/>
  <c r="W52" i="43" s="1"/>
  <c r="X52" i="43" s="1"/>
  <c r="T52" i="43"/>
  <c r="U52" i="43"/>
  <c r="V52" i="43"/>
  <c r="AC52" i="43"/>
  <c r="AD52" i="43" s="1"/>
  <c r="B31" i="42"/>
  <c r="C31" i="42"/>
  <c r="F31" i="42"/>
  <c r="C32" i="42"/>
  <c r="F32" i="42"/>
  <c r="B33" i="42"/>
  <c r="C33" i="42"/>
  <c r="F33" i="42"/>
  <c r="C34" i="42"/>
  <c r="F34" i="42"/>
  <c r="B35" i="42"/>
  <c r="C35" i="42"/>
  <c r="F35" i="42"/>
  <c r="B36" i="42"/>
  <c r="C36" i="42"/>
  <c r="F36" i="42"/>
  <c r="B37" i="42"/>
  <c r="C37" i="42"/>
  <c r="F37" i="42"/>
  <c r="C38" i="42"/>
  <c r="F38" i="42"/>
  <c r="B39" i="42"/>
  <c r="C39" i="42"/>
  <c r="F39" i="42"/>
  <c r="C40" i="42"/>
  <c r="F40" i="42"/>
  <c r="B41" i="42"/>
  <c r="C41" i="42"/>
  <c r="F41" i="42"/>
  <c r="B42" i="42"/>
  <c r="C42" i="42"/>
  <c r="F42" i="42"/>
  <c r="C43" i="42"/>
  <c r="F43" i="42"/>
  <c r="B44" i="42"/>
  <c r="C44" i="42"/>
  <c r="F44" i="42"/>
  <c r="C45" i="42"/>
  <c r="F45" i="42"/>
  <c r="B46" i="42"/>
  <c r="C46" i="42"/>
  <c r="F46" i="42"/>
  <c r="C47" i="42"/>
  <c r="F47" i="42"/>
  <c r="B48" i="42"/>
  <c r="C48" i="42"/>
  <c r="F48" i="42"/>
  <c r="C49" i="42"/>
  <c r="F49" i="42"/>
  <c r="B50" i="42"/>
  <c r="C50" i="42"/>
  <c r="F50" i="42"/>
  <c r="B31" i="41"/>
  <c r="C31" i="41"/>
  <c r="F31" i="41"/>
  <c r="H31" i="41"/>
  <c r="J31" i="41"/>
  <c r="K31" i="41"/>
  <c r="L31" i="41" s="1"/>
  <c r="C32" i="41"/>
  <c r="F32" i="41"/>
  <c r="H32" i="41"/>
  <c r="J32" i="41"/>
  <c r="K32" i="41"/>
  <c r="L32" i="41" s="1"/>
  <c r="B33" i="41"/>
  <c r="C33" i="41"/>
  <c r="F33" i="41"/>
  <c r="H33" i="41"/>
  <c r="J33" i="41"/>
  <c r="K33" i="41"/>
  <c r="L33" i="41"/>
  <c r="C34" i="41"/>
  <c r="F34" i="41"/>
  <c r="L34" i="41" s="1"/>
  <c r="H34" i="41"/>
  <c r="J34" i="41"/>
  <c r="K34" i="41"/>
  <c r="B35" i="41"/>
  <c r="C35" i="41"/>
  <c r="F35" i="41"/>
  <c r="H35" i="41"/>
  <c r="J35" i="41"/>
  <c r="K35" i="41"/>
  <c r="L35" i="41"/>
  <c r="B36" i="41"/>
  <c r="C36" i="41"/>
  <c r="F36" i="41"/>
  <c r="H36" i="41"/>
  <c r="J36" i="41"/>
  <c r="K36" i="41"/>
  <c r="L36" i="41"/>
  <c r="B37" i="41"/>
  <c r="C37" i="41"/>
  <c r="F37" i="41"/>
  <c r="H37" i="41"/>
  <c r="J37" i="41"/>
  <c r="K37" i="41"/>
  <c r="C38" i="41"/>
  <c r="F38" i="41"/>
  <c r="H38" i="41"/>
  <c r="J38" i="41"/>
  <c r="K38" i="41"/>
  <c r="L38" i="41" s="1"/>
  <c r="B39" i="41"/>
  <c r="C39" i="41"/>
  <c r="F39" i="41"/>
  <c r="H39" i="41"/>
  <c r="J39" i="41"/>
  <c r="K39" i="41"/>
  <c r="C40" i="41"/>
  <c r="F40" i="41"/>
  <c r="H40" i="41"/>
  <c r="J40" i="41"/>
  <c r="K40" i="41"/>
  <c r="L40" i="41" s="1"/>
  <c r="B41" i="41"/>
  <c r="C41" i="41"/>
  <c r="F41" i="41"/>
  <c r="H41" i="41"/>
  <c r="J41" i="41"/>
  <c r="K41" i="41"/>
  <c r="B42" i="41"/>
  <c r="C42" i="41"/>
  <c r="F42" i="41"/>
  <c r="H42" i="41"/>
  <c r="J42" i="41"/>
  <c r="K42" i="41"/>
  <c r="C43" i="41"/>
  <c r="F43" i="41"/>
  <c r="H43" i="41"/>
  <c r="J43" i="41"/>
  <c r="K43" i="41"/>
  <c r="B44" i="41"/>
  <c r="C44" i="41"/>
  <c r="F44" i="41"/>
  <c r="H44" i="41"/>
  <c r="J44" i="41"/>
  <c r="K44" i="41"/>
  <c r="L44" i="41" s="1"/>
  <c r="C45" i="41"/>
  <c r="F45" i="41"/>
  <c r="H45" i="41"/>
  <c r="J45" i="41"/>
  <c r="K45" i="41"/>
  <c r="L45" i="41" s="1"/>
  <c r="B46" i="41"/>
  <c r="C46" i="41"/>
  <c r="F46" i="41"/>
  <c r="H46" i="41"/>
  <c r="J46" i="41"/>
  <c r="K46" i="41"/>
  <c r="C47" i="41"/>
  <c r="F47" i="41"/>
  <c r="L47" i="41" s="1"/>
  <c r="H47" i="41"/>
  <c r="J47" i="41"/>
  <c r="K47" i="41"/>
  <c r="B48" i="41"/>
  <c r="C48" i="41"/>
  <c r="F48" i="41"/>
  <c r="H48" i="41"/>
  <c r="J48" i="41"/>
  <c r="K48" i="41"/>
  <c r="L48" i="41"/>
  <c r="C49" i="41"/>
  <c r="F49" i="41"/>
  <c r="H49" i="41"/>
  <c r="J49" i="41"/>
  <c r="K49" i="41"/>
  <c r="B50" i="41"/>
  <c r="C50" i="41"/>
  <c r="F50" i="41"/>
  <c r="H50" i="41"/>
  <c r="J50" i="41"/>
  <c r="K50" i="41"/>
  <c r="L50" i="41"/>
  <c r="B31" i="40"/>
  <c r="C31" i="40"/>
  <c r="F31" i="40"/>
  <c r="I31" i="40"/>
  <c r="C32" i="40"/>
  <c r="F32" i="40"/>
  <c r="I32" i="40"/>
  <c r="B33" i="40"/>
  <c r="C33" i="40"/>
  <c r="F33" i="40"/>
  <c r="I33" i="40"/>
  <c r="C34" i="40"/>
  <c r="F34" i="40"/>
  <c r="I34" i="40"/>
  <c r="B35" i="40"/>
  <c r="C35" i="40"/>
  <c r="F35" i="40"/>
  <c r="I35" i="40"/>
  <c r="B36" i="40"/>
  <c r="C36" i="40"/>
  <c r="F36" i="40"/>
  <c r="I36" i="40"/>
  <c r="B37" i="40"/>
  <c r="C37" i="40"/>
  <c r="F37" i="40"/>
  <c r="I37" i="40"/>
  <c r="C38" i="40"/>
  <c r="F38" i="40"/>
  <c r="I38" i="40"/>
  <c r="B39" i="40"/>
  <c r="C39" i="40"/>
  <c r="F39" i="40"/>
  <c r="I39" i="40"/>
  <c r="C40" i="40"/>
  <c r="F40" i="40"/>
  <c r="I40" i="40"/>
  <c r="B41" i="40"/>
  <c r="C41" i="40"/>
  <c r="F41" i="40"/>
  <c r="I41" i="40"/>
  <c r="B42" i="40"/>
  <c r="C42" i="40"/>
  <c r="F42" i="40"/>
  <c r="I42" i="40"/>
  <c r="C43" i="40"/>
  <c r="F43" i="40"/>
  <c r="I43" i="40"/>
  <c r="B44" i="40"/>
  <c r="C44" i="40"/>
  <c r="F44" i="40"/>
  <c r="I44" i="40"/>
  <c r="C45" i="40"/>
  <c r="F45" i="40"/>
  <c r="I45" i="40"/>
  <c r="B46" i="40"/>
  <c r="C46" i="40"/>
  <c r="F46" i="40"/>
  <c r="I46" i="40"/>
  <c r="C47" i="40"/>
  <c r="F47" i="40"/>
  <c r="I47" i="40"/>
  <c r="B48" i="40"/>
  <c r="C48" i="40"/>
  <c r="F48" i="40"/>
  <c r="I48" i="40"/>
  <c r="C49" i="40"/>
  <c r="F49" i="40"/>
  <c r="I49" i="40"/>
  <c r="B50" i="40"/>
  <c r="C50" i="40"/>
  <c r="F50" i="40"/>
  <c r="I50" i="40"/>
  <c r="B31" i="39"/>
  <c r="C31" i="39"/>
  <c r="D31" i="39"/>
  <c r="T31" i="39" s="1"/>
  <c r="E31" i="39"/>
  <c r="F31" i="39"/>
  <c r="J31" i="39"/>
  <c r="K31" i="39"/>
  <c r="L31" i="39" s="1"/>
  <c r="P31" i="39"/>
  <c r="Q31" i="39"/>
  <c r="R31" i="39" s="1"/>
  <c r="V31" i="39"/>
  <c r="W31" i="39"/>
  <c r="X31" i="39"/>
  <c r="C32" i="39"/>
  <c r="D32" i="39"/>
  <c r="N32" i="39" s="1"/>
  <c r="E32" i="39"/>
  <c r="P32" i="39" s="1"/>
  <c r="J32" i="39"/>
  <c r="K32" i="39"/>
  <c r="Q32" i="39"/>
  <c r="V32" i="39"/>
  <c r="W32" i="39"/>
  <c r="B33" i="39"/>
  <c r="C33" i="39"/>
  <c r="D33" i="39"/>
  <c r="E33" i="39"/>
  <c r="F33" i="39"/>
  <c r="H33" i="39"/>
  <c r="J33" i="39"/>
  <c r="K33" i="39"/>
  <c r="L33" i="39"/>
  <c r="N33" i="39"/>
  <c r="P33" i="39"/>
  <c r="Q33" i="39"/>
  <c r="R33" i="39"/>
  <c r="T33" i="39"/>
  <c r="V33" i="39"/>
  <c r="W33" i="39"/>
  <c r="X33" i="39"/>
  <c r="C34" i="39"/>
  <c r="D34" i="39"/>
  <c r="N34" i="39" s="1"/>
  <c r="E34" i="39"/>
  <c r="P34" i="39" s="1"/>
  <c r="F34" i="39"/>
  <c r="H34" i="39"/>
  <c r="K34" i="39"/>
  <c r="L34" i="39"/>
  <c r="Q34" i="39"/>
  <c r="R34" i="39" s="1"/>
  <c r="T34" i="39"/>
  <c r="W34" i="39"/>
  <c r="X34" i="39"/>
  <c r="B35" i="39"/>
  <c r="C35" i="39"/>
  <c r="D35" i="39"/>
  <c r="F35" i="39" s="1"/>
  <c r="L35" i="39" s="1"/>
  <c r="E35" i="39"/>
  <c r="J35" i="39" s="1"/>
  <c r="K35" i="39"/>
  <c r="Q35" i="39"/>
  <c r="R35" i="39" s="1"/>
  <c r="W35" i="39"/>
  <c r="B36" i="39"/>
  <c r="C36" i="39"/>
  <c r="D36" i="39"/>
  <c r="F36" i="39" s="1"/>
  <c r="L36" i="39" s="1"/>
  <c r="E36" i="39"/>
  <c r="V36" i="39" s="1"/>
  <c r="H36" i="39"/>
  <c r="J36" i="39"/>
  <c r="K36" i="39"/>
  <c r="N36" i="39"/>
  <c r="P36" i="39"/>
  <c r="Q36" i="39"/>
  <c r="T36" i="39"/>
  <c r="W36" i="39"/>
  <c r="B37" i="39"/>
  <c r="C37" i="39"/>
  <c r="D37" i="39"/>
  <c r="N37" i="39" s="1"/>
  <c r="E37" i="39"/>
  <c r="J37" i="39" s="1"/>
  <c r="F37" i="39"/>
  <c r="L37" i="39" s="1"/>
  <c r="H37" i="39"/>
  <c r="K37" i="39"/>
  <c r="P37" i="39"/>
  <c r="Q37" i="39"/>
  <c r="T37" i="39"/>
  <c r="W37" i="39"/>
  <c r="C38" i="39"/>
  <c r="D38" i="39"/>
  <c r="E38" i="39"/>
  <c r="V38" i="39" s="1"/>
  <c r="H38" i="39"/>
  <c r="K38" i="39"/>
  <c r="N38" i="39"/>
  <c r="Q38" i="39"/>
  <c r="T38" i="39"/>
  <c r="W38" i="39"/>
  <c r="B39" i="39"/>
  <c r="C39" i="39"/>
  <c r="D39" i="39"/>
  <c r="N39" i="39" s="1"/>
  <c r="E39" i="39"/>
  <c r="P39" i="39" s="1"/>
  <c r="K39" i="39"/>
  <c r="Q39" i="39"/>
  <c r="W39" i="39"/>
  <c r="C40" i="39"/>
  <c r="D40" i="39"/>
  <c r="F40" i="39" s="1"/>
  <c r="R40" i="39" s="1"/>
  <c r="E40" i="39"/>
  <c r="J40" i="39"/>
  <c r="K40" i="39"/>
  <c r="L40" i="39" s="1"/>
  <c r="P40" i="39"/>
  <c r="Q40" i="39"/>
  <c r="V40" i="39"/>
  <c r="W40" i="39"/>
  <c r="X40" i="39" s="1"/>
  <c r="B41" i="39"/>
  <c r="C41" i="39"/>
  <c r="D41" i="39"/>
  <c r="T41" i="39" s="1"/>
  <c r="E41" i="39"/>
  <c r="P41" i="39" s="1"/>
  <c r="H41" i="39"/>
  <c r="J41" i="39"/>
  <c r="K41" i="39"/>
  <c r="N41" i="39"/>
  <c r="Q41" i="39"/>
  <c r="V41" i="39"/>
  <c r="W41" i="39"/>
  <c r="B42" i="39"/>
  <c r="C42" i="39"/>
  <c r="D42" i="39"/>
  <c r="H42" i="39" s="1"/>
  <c r="E42" i="39"/>
  <c r="J42" i="39" s="1"/>
  <c r="F42" i="39"/>
  <c r="R42" i="39" s="1"/>
  <c r="K42" i="39"/>
  <c r="L42" i="39" s="1"/>
  <c r="N42" i="39"/>
  <c r="Q42" i="39"/>
  <c r="W42" i="39"/>
  <c r="X42" i="39"/>
  <c r="C43" i="39"/>
  <c r="D43" i="39"/>
  <c r="T43" i="39" s="1"/>
  <c r="E43" i="39"/>
  <c r="F43" i="39"/>
  <c r="J43" i="39"/>
  <c r="K43" i="39"/>
  <c r="L43" i="39" s="1"/>
  <c r="P43" i="39"/>
  <c r="Q43" i="39"/>
  <c r="R43" i="39" s="1"/>
  <c r="V43" i="39"/>
  <c r="W43" i="39"/>
  <c r="X43" i="39"/>
  <c r="B44" i="39"/>
  <c r="C44" i="39"/>
  <c r="D44" i="39"/>
  <c r="N44" i="39" s="1"/>
  <c r="E44" i="39"/>
  <c r="P44" i="39" s="1"/>
  <c r="J44" i="39"/>
  <c r="K44" i="39"/>
  <c r="Q44" i="39"/>
  <c r="V44" i="39"/>
  <c r="W44" i="39"/>
  <c r="C45" i="39"/>
  <c r="D45" i="39"/>
  <c r="E45" i="39"/>
  <c r="F45" i="39"/>
  <c r="H45" i="39"/>
  <c r="J45" i="39"/>
  <c r="K45" i="39"/>
  <c r="L45" i="39"/>
  <c r="N45" i="39"/>
  <c r="P45" i="39"/>
  <c r="Q45" i="39"/>
  <c r="R45" i="39"/>
  <c r="T45" i="39"/>
  <c r="V45" i="39"/>
  <c r="W45" i="39"/>
  <c r="X45" i="39"/>
  <c r="B46" i="39"/>
  <c r="C46" i="39"/>
  <c r="D46" i="39"/>
  <c r="N46" i="39" s="1"/>
  <c r="E46" i="39"/>
  <c r="P46" i="39" s="1"/>
  <c r="F46" i="39"/>
  <c r="H46" i="39"/>
  <c r="K46" i="39"/>
  <c r="L46" i="39"/>
  <c r="Q46" i="39"/>
  <c r="R46" i="39" s="1"/>
  <c r="T46" i="39"/>
  <c r="W46" i="39"/>
  <c r="X46" i="39"/>
  <c r="C47" i="39"/>
  <c r="D47" i="39"/>
  <c r="F47" i="39" s="1"/>
  <c r="L47" i="39" s="1"/>
  <c r="E47" i="39"/>
  <c r="J47" i="39" s="1"/>
  <c r="K47" i="39"/>
  <c r="Q47" i="39"/>
  <c r="R47" i="39" s="1"/>
  <c r="W47" i="39"/>
  <c r="X47" i="39" s="1"/>
  <c r="B48" i="39"/>
  <c r="C48" i="39"/>
  <c r="D48" i="39"/>
  <c r="F48" i="39" s="1"/>
  <c r="L48" i="39" s="1"/>
  <c r="E48" i="39"/>
  <c r="V48" i="39" s="1"/>
  <c r="H48" i="39"/>
  <c r="J48" i="39"/>
  <c r="K48" i="39"/>
  <c r="N48" i="39"/>
  <c r="P48" i="39"/>
  <c r="Q48" i="39"/>
  <c r="T48" i="39"/>
  <c r="W48" i="39"/>
  <c r="C49" i="39"/>
  <c r="D49" i="39"/>
  <c r="N49" i="39" s="1"/>
  <c r="E49" i="39"/>
  <c r="J49" i="39" s="1"/>
  <c r="F49" i="39"/>
  <c r="L49" i="39" s="1"/>
  <c r="H49" i="39"/>
  <c r="K49" i="39"/>
  <c r="P49" i="39"/>
  <c r="Q49" i="39"/>
  <c r="T49" i="39"/>
  <c r="W49" i="39"/>
  <c r="X49" i="39"/>
  <c r="B50" i="39"/>
  <c r="C50" i="39"/>
  <c r="D50" i="39"/>
  <c r="E50" i="39"/>
  <c r="V50" i="39" s="1"/>
  <c r="H50" i="39"/>
  <c r="K50" i="39"/>
  <c r="N50" i="39"/>
  <c r="Q50" i="39"/>
  <c r="T50" i="39"/>
  <c r="W50" i="39"/>
  <c r="B31" i="98"/>
  <c r="C31" i="98"/>
  <c r="D31" i="98"/>
  <c r="T31" i="98" s="1"/>
  <c r="E31" i="98"/>
  <c r="F31" i="98"/>
  <c r="H31" i="98"/>
  <c r="J31" i="98"/>
  <c r="K31" i="98"/>
  <c r="L31" i="98"/>
  <c r="N31" i="98"/>
  <c r="P31" i="98"/>
  <c r="Q31" i="98"/>
  <c r="R31" i="98" s="1"/>
  <c r="V31" i="98"/>
  <c r="W31" i="98"/>
  <c r="X31" i="98"/>
  <c r="C32" i="98"/>
  <c r="D32" i="98"/>
  <c r="T32" i="98" s="1"/>
  <c r="E32" i="98"/>
  <c r="V32" i="98" s="1"/>
  <c r="K32" i="98"/>
  <c r="N32" i="98"/>
  <c r="P32" i="98"/>
  <c r="Q32" i="98"/>
  <c r="R32" i="98"/>
  <c r="W32" i="98"/>
  <c r="B33" i="98"/>
  <c r="C33" i="98"/>
  <c r="D33" i="98"/>
  <c r="H33" i="98" s="1"/>
  <c r="E33" i="98"/>
  <c r="F33" i="98"/>
  <c r="J33" i="98"/>
  <c r="K33" i="98"/>
  <c r="L33" i="98" s="1"/>
  <c r="N33" i="98"/>
  <c r="P33" i="98"/>
  <c r="Q33" i="98"/>
  <c r="T33" i="98"/>
  <c r="V33" i="98"/>
  <c r="W33" i="98"/>
  <c r="X33" i="98"/>
  <c r="C34" i="98"/>
  <c r="D34" i="98"/>
  <c r="T34" i="98" s="1"/>
  <c r="E34" i="98"/>
  <c r="J34" i="98" s="1"/>
  <c r="K34" i="98"/>
  <c r="N34" i="98"/>
  <c r="P34" i="98"/>
  <c r="Q34" i="98"/>
  <c r="R34" i="98" s="1"/>
  <c r="V34" i="98"/>
  <c r="W34" i="98"/>
  <c r="B35" i="98"/>
  <c r="C35" i="98"/>
  <c r="D35" i="98"/>
  <c r="F35" i="98" s="1"/>
  <c r="L35" i="98" s="1"/>
  <c r="E35" i="98"/>
  <c r="J35" i="98" s="1"/>
  <c r="K35" i="98"/>
  <c r="N35" i="98"/>
  <c r="P35" i="98"/>
  <c r="Q35" i="98"/>
  <c r="R35" i="98"/>
  <c r="W35" i="98"/>
  <c r="X35" i="98" s="1"/>
  <c r="B36" i="98"/>
  <c r="C36" i="98"/>
  <c r="D36" i="98"/>
  <c r="E36" i="98"/>
  <c r="V36" i="98" s="1"/>
  <c r="F36" i="98"/>
  <c r="H36" i="98"/>
  <c r="J36" i="98"/>
  <c r="K36" i="98"/>
  <c r="L36" i="98" s="1"/>
  <c r="N36" i="98"/>
  <c r="P36" i="98"/>
  <c r="Q36" i="98"/>
  <c r="R36" i="98" s="1"/>
  <c r="T36" i="98"/>
  <c r="W36" i="98"/>
  <c r="X36" i="98"/>
  <c r="B37" i="98"/>
  <c r="C37" i="98"/>
  <c r="D37" i="98"/>
  <c r="T37" i="98" s="1"/>
  <c r="E37" i="98"/>
  <c r="J37" i="98"/>
  <c r="K37" i="98"/>
  <c r="N37" i="98"/>
  <c r="P37" i="98"/>
  <c r="Q37" i="98"/>
  <c r="R37" i="98" s="1"/>
  <c r="V37" i="98"/>
  <c r="W37" i="98"/>
  <c r="C38" i="98"/>
  <c r="D38" i="98"/>
  <c r="E38" i="98"/>
  <c r="V38" i="98" s="1"/>
  <c r="H38" i="98"/>
  <c r="J38" i="98"/>
  <c r="K38" i="98"/>
  <c r="N38" i="98"/>
  <c r="P38" i="98"/>
  <c r="Q38" i="98"/>
  <c r="R38" i="98"/>
  <c r="T38" i="98"/>
  <c r="W38" i="98"/>
  <c r="B39" i="98"/>
  <c r="C39" i="98"/>
  <c r="D39" i="98"/>
  <c r="H39" i="98" s="1"/>
  <c r="E39" i="98"/>
  <c r="V39" i="98" s="1"/>
  <c r="F39" i="98"/>
  <c r="K39" i="98"/>
  <c r="L39" i="98" s="1"/>
  <c r="N39" i="98"/>
  <c r="P39" i="98"/>
  <c r="Q39" i="98"/>
  <c r="T39" i="98"/>
  <c r="W39" i="98"/>
  <c r="X39" i="98"/>
  <c r="C40" i="98"/>
  <c r="D40" i="98"/>
  <c r="F40" i="98" s="1"/>
  <c r="L40" i="98" s="1"/>
  <c r="E40" i="98"/>
  <c r="J40" i="98" s="1"/>
  <c r="K40" i="98"/>
  <c r="N40" i="98"/>
  <c r="P40" i="98"/>
  <c r="Q40" i="98"/>
  <c r="R40" i="98" s="1"/>
  <c r="V40" i="98"/>
  <c r="W40" i="98"/>
  <c r="B41" i="98"/>
  <c r="C41" i="98"/>
  <c r="D41" i="98"/>
  <c r="T41" i="98" s="1"/>
  <c r="E41" i="98"/>
  <c r="V41" i="98" s="1"/>
  <c r="H41" i="98"/>
  <c r="J41" i="98"/>
  <c r="K41" i="98"/>
  <c r="N41" i="98"/>
  <c r="P41" i="98"/>
  <c r="Q41" i="98"/>
  <c r="R41" i="98"/>
  <c r="W41" i="98"/>
  <c r="B42" i="98"/>
  <c r="C42" i="98"/>
  <c r="D42" i="98"/>
  <c r="E42" i="98"/>
  <c r="J42" i="98" s="1"/>
  <c r="F42" i="98"/>
  <c r="X42" i="98" s="1"/>
  <c r="H42" i="98"/>
  <c r="K42" i="98"/>
  <c r="L42" i="98" s="1"/>
  <c r="N42" i="98"/>
  <c r="P42" i="98"/>
  <c r="Q42" i="98"/>
  <c r="R42" i="98"/>
  <c r="T42" i="98"/>
  <c r="W42" i="98"/>
  <c r="C43" i="98"/>
  <c r="D43" i="98"/>
  <c r="T43" i="98" s="1"/>
  <c r="E43" i="98"/>
  <c r="F43" i="98"/>
  <c r="H43" i="98"/>
  <c r="J43" i="98"/>
  <c r="K43" i="98"/>
  <c r="L43" i="98"/>
  <c r="N43" i="98"/>
  <c r="P43" i="98"/>
  <c r="Q43" i="98"/>
  <c r="R43" i="98" s="1"/>
  <c r="V43" i="98"/>
  <c r="W43" i="98"/>
  <c r="X43" i="98"/>
  <c r="B44" i="98"/>
  <c r="C44" i="98"/>
  <c r="D44" i="98"/>
  <c r="T44" i="98" s="1"/>
  <c r="E44" i="98"/>
  <c r="V44" i="98" s="1"/>
  <c r="K44" i="98"/>
  <c r="N44" i="98"/>
  <c r="P44" i="98"/>
  <c r="Q44" i="98"/>
  <c r="R44" i="98"/>
  <c r="W44" i="98"/>
  <c r="C45" i="98"/>
  <c r="D45" i="98"/>
  <c r="H45" i="98" s="1"/>
  <c r="E45" i="98"/>
  <c r="F45" i="98"/>
  <c r="J45" i="98"/>
  <c r="K45" i="98"/>
  <c r="L45" i="98" s="1"/>
  <c r="N45" i="98"/>
  <c r="P45" i="98"/>
  <c r="Q45" i="98"/>
  <c r="T45" i="98"/>
  <c r="V45" i="98"/>
  <c r="W45" i="98"/>
  <c r="X45" i="98"/>
  <c r="B46" i="98"/>
  <c r="C46" i="98"/>
  <c r="D46" i="98"/>
  <c r="T46" i="98" s="1"/>
  <c r="E46" i="98"/>
  <c r="J46" i="98" s="1"/>
  <c r="H46" i="98"/>
  <c r="K46" i="98"/>
  <c r="N46" i="98"/>
  <c r="P46" i="98"/>
  <c r="Q46" i="98"/>
  <c r="R46" i="98" s="1"/>
  <c r="V46" i="98"/>
  <c r="W46" i="98"/>
  <c r="C47" i="98"/>
  <c r="D47" i="98"/>
  <c r="F47" i="98" s="1"/>
  <c r="L47" i="98" s="1"/>
  <c r="E47" i="98"/>
  <c r="J47" i="98" s="1"/>
  <c r="K47" i="98"/>
  <c r="N47" i="98"/>
  <c r="P47" i="98"/>
  <c r="Q47" i="98"/>
  <c r="R47" i="98"/>
  <c r="W47" i="98"/>
  <c r="X47" i="98" s="1"/>
  <c r="B48" i="98"/>
  <c r="C48" i="98"/>
  <c r="D48" i="98"/>
  <c r="E48" i="98"/>
  <c r="V48" i="98" s="1"/>
  <c r="F48" i="98"/>
  <c r="H48" i="98"/>
  <c r="J48" i="98"/>
  <c r="K48" i="98"/>
  <c r="L48" i="98" s="1"/>
  <c r="N48" i="98"/>
  <c r="P48" i="98"/>
  <c r="Q48" i="98"/>
  <c r="R48" i="98" s="1"/>
  <c r="T48" i="98"/>
  <c r="W48" i="98"/>
  <c r="X48" i="98"/>
  <c r="C49" i="98"/>
  <c r="D49" i="98"/>
  <c r="T49" i="98" s="1"/>
  <c r="E49" i="98"/>
  <c r="J49" i="98"/>
  <c r="K49" i="98"/>
  <c r="N49" i="98"/>
  <c r="P49" i="98"/>
  <c r="Q49" i="98"/>
  <c r="R49" i="98" s="1"/>
  <c r="V49" i="98"/>
  <c r="W49" i="98"/>
  <c r="B50" i="98"/>
  <c r="C50" i="98"/>
  <c r="D50" i="98"/>
  <c r="E50" i="98"/>
  <c r="V50" i="98" s="1"/>
  <c r="H50" i="98"/>
  <c r="J50" i="98"/>
  <c r="K50" i="98"/>
  <c r="N50" i="98"/>
  <c r="P50" i="98"/>
  <c r="Q50" i="98"/>
  <c r="R50" i="98"/>
  <c r="T50" i="98"/>
  <c r="W50" i="98"/>
  <c r="B32" i="97"/>
  <c r="C32" i="97"/>
  <c r="C33" i="97"/>
  <c r="B34" i="97"/>
  <c r="C34" i="97"/>
  <c r="C35" i="97"/>
  <c r="B36" i="97"/>
  <c r="C36" i="97"/>
  <c r="B37" i="97"/>
  <c r="C37" i="97"/>
  <c r="B38" i="97"/>
  <c r="C38" i="97"/>
  <c r="C39" i="97"/>
  <c r="B40" i="97"/>
  <c r="C40" i="97"/>
  <c r="C41" i="97"/>
  <c r="B42" i="97"/>
  <c r="C42" i="97"/>
  <c r="B43" i="97"/>
  <c r="C43" i="97"/>
  <c r="C44" i="97"/>
  <c r="B45" i="97"/>
  <c r="C45" i="97"/>
  <c r="C46" i="97"/>
  <c r="B47" i="97"/>
  <c r="C47" i="97"/>
  <c r="C48" i="97"/>
  <c r="B49" i="97"/>
  <c r="C49" i="97"/>
  <c r="C50" i="97"/>
  <c r="B51" i="97"/>
  <c r="C51" i="97"/>
  <c r="B32" i="96"/>
  <c r="C32" i="96"/>
  <c r="C33" i="96"/>
  <c r="B34" i="96"/>
  <c r="C34" i="96"/>
  <c r="C35" i="96"/>
  <c r="B36" i="96"/>
  <c r="C36" i="96"/>
  <c r="B37" i="96"/>
  <c r="C37" i="96"/>
  <c r="B38" i="96"/>
  <c r="C38" i="96"/>
  <c r="C39" i="96"/>
  <c r="B40" i="96"/>
  <c r="C40" i="96"/>
  <c r="C41" i="96"/>
  <c r="B42" i="96"/>
  <c r="C42" i="96"/>
  <c r="B43" i="96"/>
  <c r="C43" i="96"/>
  <c r="C44" i="96"/>
  <c r="B45" i="96"/>
  <c r="C45" i="96"/>
  <c r="C46" i="96"/>
  <c r="B47" i="96"/>
  <c r="C47" i="96"/>
  <c r="C48" i="96"/>
  <c r="B49" i="96"/>
  <c r="C49" i="96"/>
  <c r="C50" i="96"/>
  <c r="B51" i="96"/>
  <c r="C51" i="96"/>
  <c r="B32" i="95"/>
  <c r="C32" i="95"/>
  <c r="F32" i="95"/>
  <c r="H32" i="95" s="1"/>
  <c r="K32" i="95"/>
  <c r="M32" i="95" s="1"/>
  <c r="N32" i="95"/>
  <c r="O32" i="95"/>
  <c r="Q32" i="95"/>
  <c r="C33" i="95"/>
  <c r="F33" i="95"/>
  <c r="H33" i="95"/>
  <c r="K33" i="95"/>
  <c r="M33" i="95"/>
  <c r="N33" i="95"/>
  <c r="O33" i="95"/>
  <c r="P33" i="95"/>
  <c r="Q33" i="95"/>
  <c r="R33" i="95"/>
  <c r="B34" i="95"/>
  <c r="C34" i="95"/>
  <c r="F34" i="95"/>
  <c r="H34" i="95"/>
  <c r="K34" i="95"/>
  <c r="M34" i="95" s="1"/>
  <c r="R34" i="95" s="1"/>
  <c r="N34" i="95"/>
  <c r="O34" i="95"/>
  <c r="P34" i="95"/>
  <c r="Q34" i="95"/>
  <c r="C35" i="95"/>
  <c r="F35" i="95"/>
  <c r="H35" i="95" s="1"/>
  <c r="R35" i="95" s="1"/>
  <c r="K35" i="95"/>
  <c r="M35" i="95"/>
  <c r="N35" i="95"/>
  <c r="O35" i="95"/>
  <c r="Q35" i="95"/>
  <c r="B36" i="95"/>
  <c r="C36" i="95"/>
  <c r="F36" i="95"/>
  <c r="H36" i="95" s="1"/>
  <c r="R36" i="95" s="1"/>
  <c r="K36" i="95"/>
  <c r="M36" i="95"/>
  <c r="N36" i="95"/>
  <c r="O36" i="95"/>
  <c r="P36" i="95"/>
  <c r="Q36" i="95"/>
  <c r="B37" i="95"/>
  <c r="C37" i="95"/>
  <c r="F37" i="95"/>
  <c r="P37" i="95" s="1"/>
  <c r="K37" i="95"/>
  <c r="M37" i="95" s="1"/>
  <c r="N37" i="95"/>
  <c r="O37" i="95"/>
  <c r="Q37" i="95"/>
  <c r="B38" i="95"/>
  <c r="C38" i="95"/>
  <c r="F38" i="95"/>
  <c r="P38" i="95" s="1"/>
  <c r="H38" i="95"/>
  <c r="K38" i="95"/>
  <c r="M38" i="95" s="1"/>
  <c r="N38" i="95"/>
  <c r="O38" i="95"/>
  <c r="Q38" i="95"/>
  <c r="C39" i="95"/>
  <c r="F39" i="95"/>
  <c r="P39" i="95" s="1"/>
  <c r="K39" i="95"/>
  <c r="M39" i="95" s="1"/>
  <c r="N39" i="95"/>
  <c r="O39" i="95"/>
  <c r="Q39" i="95"/>
  <c r="B40" i="95"/>
  <c r="C40" i="95"/>
  <c r="F40" i="95"/>
  <c r="P40" i="95" s="1"/>
  <c r="H40" i="95"/>
  <c r="R40" i="95" s="1"/>
  <c r="K40" i="95"/>
  <c r="M40" i="95"/>
  <c r="N40" i="95"/>
  <c r="O40" i="95"/>
  <c r="Q40" i="95"/>
  <c r="C41" i="95"/>
  <c r="F41" i="95"/>
  <c r="H41" i="95"/>
  <c r="K41" i="95"/>
  <c r="M41" i="95" s="1"/>
  <c r="N41" i="95"/>
  <c r="O41" i="95"/>
  <c r="Q41" i="95"/>
  <c r="B42" i="95"/>
  <c r="C42" i="95"/>
  <c r="F42" i="95"/>
  <c r="H42" i="95" s="1"/>
  <c r="R42" i="95" s="1"/>
  <c r="K42" i="95"/>
  <c r="M42" i="95"/>
  <c r="N42" i="95"/>
  <c r="O42" i="95"/>
  <c r="Q42" i="95"/>
  <c r="B43" i="95"/>
  <c r="C43" i="95"/>
  <c r="F43" i="95"/>
  <c r="H43" i="95"/>
  <c r="R43" i="95" s="1"/>
  <c r="K43" i="95"/>
  <c r="M43" i="95"/>
  <c r="N43" i="95"/>
  <c r="O43" i="95"/>
  <c r="P43" i="95"/>
  <c r="Q43" i="95"/>
  <c r="C44" i="95"/>
  <c r="F44" i="95"/>
  <c r="H44" i="95" s="1"/>
  <c r="R44" i="95" s="1"/>
  <c r="K44" i="95"/>
  <c r="M44" i="95" s="1"/>
  <c r="N44" i="95"/>
  <c r="O44" i="95"/>
  <c r="Q44" i="95"/>
  <c r="B45" i="95"/>
  <c r="C45" i="95"/>
  <c r="F45" i="95"/>
  <c r="H45" i="95"/>
  <c r="K45" i="95"/>
  <c r="M45" i="95"/>
  <c r="N45" i="95"/>
  <c r="O45" i="95"/>
  <c r="P45" i="95"/>
  <c r="Q45" i="95"/>
  <c r="R45" i="95"/>
  <c r="C46" i="95"/>
  <c r="F46" i="95"/>
  <c r="H46" i="95"/>
  <c r="K46" i="95"/>
  <c r="M46" i="95" s="1"/>
  <c r="R46" i="95" s="1"/>
  <c r="N46" i="95"/>
  <c r="O46" i="95"/>
  <c r="P46" i="95"/>
  <c r="Q46" i="95"/>
  <c r="B47" i="95"/>
  <c r="C47" i="95"/>
  <c r="F47" i="95"/>
  <c r="H47" i="95" s="1"/>
  <c r="R47" i="95" s="1"/>
  <c r="K47" i="95"/>
  <c r="M47" i="95"/>
  <c r="N47" i="95"/>
  <c r="O47" i="95"/>
  <c r="Q47" i="95"/>
  <c r="C48" i="95"/>
  <c r="F48" i="95"/>
  <c r="H48" i="95" s="1"/>
  <c r="R48" i="95" s="1"/>
  <c r="K48" i="95"/>
  <c r="M48" i="95"/>
  <c r="N48" i="95"/>
  <c r="O48" i="95"/>
  <c r="P48" i="95"/>
  <c r="Q48" i="95"/>
  <c r="B49" i="95"/>
  <c r="C49" i="95"/>
  <c r="F49" i="95"/>
  <c r="P49" i="95" s="1"/>
  <c r="K49" i="95"/>
  <c r="M49" i="95" s="1"/>
  <c r="N49" i="95"/>
  <c r="O49" i="95"/>
  <c r="Q49" i="95"/>
  <c r="C50" i="95"/>
  <c r="F50" i="95"/>
  <c r="P50" i="95" s="1"/>
  <c r="H50" i="95"/>
  <c r="R50" i="95" s="1"/>
  <c r="K50" i="95"/>
  <c r="M50" i="95" s="1"/>
  <c r="N50" i="95"/>
  <c r="O50" i="95"/>
  <c r="Q50" i="95"/>
  <c r="B51" i="95"/>
  <c r="C51" i="95"/>
  <c r="F51" i="95"/>
  <c r="P51" i="95" s="1"/>
  <c r="K51" i="95"/>
  <c r="M51" i="95" s="1"/>
  <c r="N51" i="95"/>
  <c r="O51" i="95"/>
  <c r="Q51" i="95"/>
  <c r="B32" i="94"/>
  <c r="C32" i="94"/>
  <c r="D32" i="94"/>
  <c r="F32" i="94" s="1"/>
  <c r="E32" i="94"/>
  <c r="H32" i="94" s="1"/>
  <c r="X32" i="94"/>
  <c r="C33" i="94"/>
  <c r="D33" i="94"/>
  <c r="G33" i="94" s="1"/>
  <c r="E33" i="94"/>
  <c r="H33" i="94" s="1"/>
  <c r="F33" i="94"/>
  <c r="X33" i="94"/>
  <c r="B34" i="94"/>
  <c r="C34" i="94"/>
  <c r="D34" i="94"/>
  <c r="E34" i="94"/>
  <c r="F34" i="94"/>
  <c r="G34" i="94"/>
  <c r="I34" i="94" s="1"/>
  <c r="H34" i="94"/>
  <c r="X34" i="94"/>
  <c r="C35" i="94"/>
  <c r="D35" i="94"/>
  <c r="E35" i="94"/>
  <c r="F35" i="94"/>
  <c r="G35" i="94"/>
  <c r="I35" i="94" s="1"/>
  <c r="H35" i="94"/>
  <c r="X35" i="94"/>
  <c r="B36" i="94"/>
  <c r="C36" i="94"/>
  <c r="D36" i="94"/>
  <c r="F36" i="94" s="1"/>
  <c r="E36" i="94"/>
  <c r="H36" i="94" s="1"/>
  <c r="X36" i="94"/>
  <c r="B37" i="94"/>
  <c r="C37" i="94"/>
  <c r="D37" i="94"/>
  <c r="F37" i="94" s="1"/>
  <c r="E37" i="94"/>
  <c r="H37" i="94"/>
  <c r="X37" i="94"/>
  <c r="B38" i="94"/>
  <c r="C38" i="94"/>
  <c r="D38" i="94"/>
  <c r="F38" i="94" s="1"/>
  <c r="E38" i="94"/>
  <c r="H38" i="94" s="1"/>
  <c r="X38" i="94"/>
  <c r="C39" i="94"/>
  <c r="D39" i="94"/>
  <c r="E39" i="94"/>
  <c r="H39" i="94" s="1"/>
  <c r="F39" i="94"/>
  <c r="G39" i="94"/>
  <c r="X39" i="94"/>
  <c r="B40" i="94"/>
  <c r="C40" i="94"/>
  <c r="D40" i="94"/>
  <c r="E40" i="94"/>
  <c r="H40" i="94" s="1"/>
  <c r="F40" i="94"/>
  <c r="G40" i="94"/>
  <c r="I40" i="94" s="1"/>
  <c r="X40" i="94"/>
  <c r="C41" i="94"/>
  <c r="D41" i="94"/>
  <c r="F41" i="94" s="1"/>
  <c r="E41" i="94"/>
  <c r="H41" i="94"/>
  <c r="X41" i="94"/>
  <c r="B42" i="94"/>
  <c r="C42" i="94"/>
  <c r="D42" i="94"/>
  <c r="F42" i="94" s="1"/>
  <c r="E42" i="94"/>
  <c r="G42" i="94"/>
  <c r="H42" i="94"/>
  <c r="I42" i="94"/>
  <c r="O42" i="94" s="1"/>
  <c r="X42" i="94"/>
  <c r="B43" i="94"/>
  <c r="C43" i="94"/>
  <c r="D43" i="94"/>
  <c r="G43" i="94" s="1"/>
  <c r="E43" i="94"/>
  <c r="H43" i="94" s="1"/>
  <c r="X43" i="94"/>
  <c r="C44" i="94"/>
  <c r="D44" i="94"/>
  <c r="G44" i="94" s="1"/>
  <c r="E44" i="94"/>
  <c r="F44" i="94" s="1"/>
  <c r="X44" i="94"/>
  <c r="B45" i="94"/>
  <c r="C45" i="94"/>
  <c r="D45" i="94"/>
  <c r="G45" i="94" s="1"/>
  <c r="I45" i="94" s="1"/>
  <c r="E45" i="94"/>
  <c r="H45" i="94" s="1"/>
  <c r="F45" i="94"/>
  <c r="X45" i="94"/>
  <c r="C46" i="94"/>
  <c r="D46" i="94"/>
  <c r="E46" i="94"/>
  <c r="F46" i="94"/>
  <c r="G46" i="94"/>
  <c r="I46" i="94" s="1"/>
  <c r="H46" i="94"/>
  <c r="X46" i="94"/>
  <c r="B47" i="94"/>
  <c r="C47" i="94"/>
  <c r="D47" i="94"/>
  <c r="E47" i="94"/>
  <c r="F47" i="94"/>
  <c r="G47" i="94"/>
  <c r="I47" i="94" s="1"/>
  <c r="H47" i="94"/>
  <c r="X47" i="94"/>
  <c r="C48" i="94"/>
  <c r="D48" i="94"/>
  <c r="F48" i="94" s="1"/>
  <c r="E48" i="94"/>
  <c r="H48" i="94" s="1"/>
  <c r="X48" i="94"/>
  <c r="B49" i="94"/>
  <c r="C49" i="94"/>
  <c r="D49" i="94"/>
  <c r="F49" i="94" s="1"/>
  <c r="E49" i="94"/>
  <c r="H49" i="94"/>
  <c r="X49" i="94"/>
  <c r="C50" i="94"/>
  <c r="D50" i="94"/>
  <c r="F50" i="94" s="1"/>
  <c r="E50" i="94"/>
  <c r="H50" i="94" s="1"/>
  <c r="X50" i="94"/>
  <c r="B51" i="94"/>
  <c r="C51" i="94"/>
  <c r="D51" i="94"/>
  <c r="E51" i="94"/>
  <c r="H51" i="94" s="1"/>
  <c r="F51" i="94"/>
  <c r="G51" i="94"/>
  <c r="X51" i="94"/>
  <c r="B32" i="93"/>
  <c r="C32" i="93"/>
  <c r="D32" i="93"/>
  <c r="E32" i="93" s="1"/>
  <c r="G32" i="93" s="1"/>
  <c r="C33" i="93"/>
  <c r="D33" i="93"/>
  <c r="E33" i="93" s="1"/>
  <c r="G33" i="93" s="1"/>
  <c r="B34" i="93"/>
  <c r="C34" i="93"/>
  <c r="D34" i="93"/>
  <c r="E34" i="93"/>
  <c r="G34" i="93" s="1"/>
  <c r="C35" i="93"/>
  <c r="D35" i="93"/>
  <c r="E35" i="93"/>
  <c r="G35" i="93"/>
  <c r="B36" i="93"/>
  <c r="C36" i="93"/>
  <c r="D36" i="93"/>
  <c r="E36" i="93"/>
  <c r="G36" i="93" s="1"/>
  <c r="B37" i="93"/>
  <c r="C37" i="93"/>
  <c r="D37" i="93"/>
  <c r="E37" i="93" s="1"/>
  <c r="G37" i="93" s="1"/>
  <c r="B38" i="93"/>
  <c r="C38" i="93"/>
  <c r="D38" i="93"/>
  <c r="E38" i="93"/>
  <c r="G38" i="93" s="1"/>
  <c r="C39" i="93"/>
  <c r="D39" i="93"/>
  <c r="E39" i="93" s="1"/>
  <c r="G39" i="93" s="1"/>
  <c r="B40" i="93"/>
  <c r="C40" i="93"/>
  <c r="D40" i="93"/>
  <c r="E40" i="93"/>
  <c r="G40" i="93" s="1"/>
  <c r="C41" i="93"/>
  <c r="D41" i="93"/>
  <c r="E41" i="93" s="1"/>
  <c r="G41" i="93" s="1"/>
  <c r="B42" i="93"/>
  <c r="C42" i="93"/>
  <c r="D42" i="93"/>
  <c r="E42" i="93" s="1"/>
  <c r="G42" i="93" s="1"/>
  <c r="B43" i="93"/>
  <c r="C43" i="93"/>
  <c r="D43" i="93"/>
  <c r="E43" i="93" s="1"/>
  <c r="G43" i="93" s="1"/>
  <c r="C44" i="93"/>
  <c r="D44" i="93"/>
  <c r="E44" i="93" s="1"/>
  <c r="G44" i="93" s="1"/>
  <c r="B45" i="93"/>
  <c r="C45" i="93"/>
  <c r="D45" i="93"/>
  <c r="E45" i="93" s="1"/>
  <c r="G45" i="93" s="1"/>
  <c r="C46" i="93"/>
  <c r="D46" i="93"/>
  <c r="E46" i="93" s="1"/>
  <c r="G46" i="93" s="1"/>
  <c r="B47" i="93"/>
  <c r="C47" i="93"/>
  <c r="D47" i="93"/>
  <c r="E47" i="93"/>
  <c r="G47" i="93"/>
  <c r="C48" i="93"/>
  <c r="D48" i="93"/>
  <c r="E48" i="93"/>
  <c r="G48" i="93" s="1"/>
  <c r="B49" i="93"/>
  <c r="C49" i="93"/>
  <c r="D49" i="93"/>
  <c r="E49" i="93"/>
  <c r="G49" i="93" s="1"/>
  <c r="C50" i="93"/>
  <c r="D50" i="93"/>
  <c r="E50" i="93"/>
  <c r="G50" i="93" s="1"/>
  <c r="B51" i="93"/>
  <c r="C51" i="93"/>
  <c r="D51" i="93"/>
  <c r="E51" i="93" s="1"/>
  <c r="G51" i="93" s="1"/>
  <c r="B46" i="34"/>
  <c r="C46" i="34"/>
  <c r="D46" i="34"/>
  <c r="U46" i="34"/>
  <c r="V46" i="34" s="1"/>
  <c r="C47" i="34"/>
  <c r="D47" i="34"/>
  <c r="F47" i="34"/>
  <c r="L47" i="34"/>
  <c r="N47" i="34"/>
  <c r="U47" i="34"/>
  <c r="V47" i="34" s="1"/>
  <c r="B48" i="34"/>
  <c r="C48" i="34"/>
  <c r="D48" i="34"/>
  <c r="F48" i="34"/>
  <c r="L48" i="34"/>
  <c r="N48" i="34"/>
  <c r="U48" i="34"/>
  <c r="P48" i="34" s="1"/>
  <c r="C49" i="34"/>
  <c r="D49" i="34"/>
  <c r="V49" i="34" s="1"/>
  <c r="F49" i="34"/>
  <c r="H49" i="34"/>
  <c r="J49" i="34"/>
  <c r="L49" i="34"/>
  <c r="N49" i="34"/>
  <c r="P49" i="34"/>
  <c r="U49" i="34"/>
  <c r="R49" i="34" s="1"/>
  <c r="B50" i="34"/>
  <c r="C50" i="34"/>
  <c r="D50" i="34"/>
  <c r="L50" i="34"/>
  <c r="U50" i="34"/>
  <c r="P50" i="34" s="1"/>
  <c r="V50" i="34"/>
  <c r="B31" i="34"/>
  <c r="C31" i="34"/>
  <c r="D31" i="34"/>
  <c r="U31" i="34"/>
  <c r="C32" i="34"/>
  <c r="D32" i="34"/>
  <c r="U32" i="34"/>
  <c r="L32" i="34" s="1"/>
  <c r="B33" i="34"/>
  <c r="C33" i="34"/>
  <c r="D33" i="34"/>
  <c r="P33" i="34"/>
  <c r="U33" i="34"/>
  <c r="T33" i="34" s="1"/>
  <c r="C34" i="34"/>
  <c r="D34" i="34"/>
  <c r="U34" i="34"/>
  <c r="R34" i="34" s="1"/>
  <c r="B35" i="34"/>
  <c r="C35" i="34"/>
  <c r="D35" i="34"/>
  <c r="U35" i="34"/>
  <c r="R35" i="34" s="1"/>
  <c r="B36" i="34"/>
  <c r="C36" i="34"/>
  <c r="D36" i="34"/>
  <c r="U36" i="34"/>
  <c r="P36" i="34" s="1"/>
  <c r="B37" i="34"/>
  <c r="C37" i="34"/>
  <c r="D37" i="34"/>
  <c r="U37" i="34"/>
  <c r="N37" i="34" s="1"/>
  <c r="V37" i="34"/>
  <c r="C38" i="34"/>
  <c r="D38" i="34"/>
  <c r="U38" i="34"/>
  <c r="J38" i="34" s="1"/>
  <c r="B39" i="34"/>
  <c r="C39" i="34"/>
  <c r="D39" i="34"/>
  <c r="U39" i="34"/>
  <c r="H39" i="34" s="1"/>
  <c r="C40" i="34"/>
  <c r="D40" i="34"/>
  <c r="U40" i="34"/>
  <c r="F40" i="34" s="1"/>
  <c r="B41" i="34"/>
  <c r="C41" i="34"/>
  <c r="D41" i="34"/>
  <c r="U41" i="34"/>
  <c r="F41" i="34" s="1"/>
  <c r="B42" i="34"/>
  <c r="C42" i="34"/>
  <c r="D42" i="34"/>
  <c r="U42" i="34"/>
  <c r="F42" i="34" s="1"/>
  <c r="V42" i="34"/>
  <c r="C43" i="34"/>
  <c r="D43" i="34"/>
  <c r="U43" i="34"/>
  <c r="B44" i="34"/>
  <c r="C44" i="34"/>
  <c r="D44" i="34"/>
  <c r="J44" i="34"/>
  <c r="U44" i="34"/>
  <c r="L44" i="34" s="1"/>
  <c r="C45" i="34"/>
  <c r="D45" i="34"/>
  <c r="U45" i="34"/>
  <c r="T45" i="34" s="1"/>
  <c r="B32" i="33"/>
  <c r="F32" i="33"/>
  <c r="H32" i="33"/>
  <c r="J32" i="33"/>
  <c r="L32" i="33"/>
  <c r="F33" i="33"/>
  <c r="H33" i="33"/>
  <c r="J33" i="33"/>
  <c r="L33" i="33"/>
  <c r="B34" i="33"/>
  <c r="F34" i="33"/>
  <c r="H34" i="33"/>
  <c r="J34" i="33"/>
  <c r="L34" i="33"/>
  <c r="C35" i="33"/>
  <c r="F35" i="33"/>
  <c r="H35" i="33"/>
  <c r="J35" i="33"/>
  <c r="L35" i="33"/>
  <c r="B36" i="33"/>
  <c r="C36" i="33"/>
  <c r="F36" i="33"/>
  <c r="H36" i="33"/>
  <c r="J36" i="33"/>
  <c r="L36" i="33"/>
  <c r="B37" i="33"/>
  <c r="F37" i="33"/>
  <c r="H37" i="33"/>
  <c r="J37" i="33"/>
  <c r="L37" i="33"/>
  <c r="B38" i="33"/>
  <c r="F38" i="33"/>
  <c r="H38" i="33"/>
  <c r="J38" i="33"/>
  <c r="L38" i="33"/>
  <c r="F39" i="33"/>
  <c r="H39" i="33"/>
  <c r="J39" i="33"/>
  <c r="L39" i="33"/>
  <c r="B40" i="33"/>
  <c r="C40" i="33"/>
  <c r="F40" i="33"/>
  <c r="H40" i="33"/>
  <c r="J40" i="33"/>
  <c r="L40" i="33"/>
  <c r="F41" i="33"/>
  <c r="H41" i="33"/>
  <c r="J41" i="33"/>
  <c r="L41" i="33"/>
  <c r="B42" i="33"/>
  <c r="F42" i="33"/>
  <c r="H42" i="33"/>
  <c r="J42" i="33"/>
  <c r="L42" i="33"/>
  <c r="B43" i="33"/>
  <c r="F43" i="33"/>
  <c r="H43" i="33"/>
  <c r="J43" i="33"/>
  <c r="L43" i="33"/>
  <c r="F44" i="33"/>
  <c r="H44" i="33"/>
  <c r="J44" i="33"/>
  <c r="L44" i="33"/>
  <c r="B45" i="33"/>
  <c r="C45" i="33"/>
  <c r="F45" i="33"/>
  <c r="H45" i="33"/>
  <c r="J45" i="33"/>
  <c r="L45" i="33"/>
  <c r="F46" i="33"/>
  <c r="H46" i="33"/>
  <c r="J46" i="33"/>
  <c r="L46" i="33"/>
  <c r="B47" i="33"/>
  <c r="F47" i="33"/>
  <c r="H47" i="33"/>
  <c r="J47" i="33"/>
  <c r="L47" i="33"/>
  <c r="F48" i="33"/>
  <c r="H48" i="33"/>
  <c r="J48" i="33"/>
  <c r="L48" i="33"/>
  <c r="B49" i="33"/>
  <c r="F49" i="33"/>
  <c r="H49" i="33"/>
  <c r="J49" i="33"/>
  <c r="L49" i="33"/>
  <c r="F50" i="33"/>
  <c r="H50" i="33"/>
  <c r="J50" i="33"/>
  <c r="L50" i="33"/>
  <c r="B51" i="33"/>
  <c r="F51" i="33"/>
  <c r="H51" i="33"/>
  <c r="J51" i="33"/>
  <c r="L51" i="33"/>
  <c r="B31" i="32"/>
  <c r="C31" i="32"/>
  <c r="C32" i="33" s="1"/>
  <c r="F31" i="32"/>
  <c r="H31" i="32"/>
  <c r="L31" i="32"/>
  <c r="N31" i="32"/>
  <c r="P31" i="32"/>
  <c r="R31" i="32"/>
  <c r="T31" i="32"/>
  <c r="U31" i="32"/>
  <c r="X31" i="32" s="1"/>
  <c r="Z31" i="32"/>
  <c r="AB31" i="32"/>
  <c r="AD31" i="32"/>
  <c r="C32" i="32"/>
  <c r="C33" i="33" s="1"/>
  <c r="F32" i="32"/>
  <c r="H32" i="32"/>
  <c r="J32" i="32"/>
  <c r="L32" i="32"/>
  <c r="U32" i="32"/>
  <c r="R32" i="32" s="1"/>
  <c r="AB32" i="32"/>
  <c r="AD32" i="32"/>
  <c r="B33" i="32"/>
  <c r="C33" i="32"/>
  <c r="C34" i="33" s="1"/>
  <c r="U33" i="32"/>
  <c r="J33" i="32" s="1"/>
  <c r="V33" i="32"/>
  <c r="X33" i="32"/>
  <c r="Z33" i="32"/>
  <c r="C34" i="32"/>
  <c r="F34" i="32"/>
  <c r="H34" i="32"/>
  <c r="L34" i="32"/>
  <c r="N34" i="32"/>
  <c r="P34" i="32"/>
  <c r="R34" i="32"/>
  <c r="T34" i="32"/>
  <c r="U34" i="32"/>
  <c r="X34" i="32" s="1"/>
  <c r="Z34" i="32"/>
  <c r="AB34" i="32"/>
  <c r="AD34" i="32"/>
  <c r="B35" i="32"/>
  <c r="C35" i="32"/>
  <c r="F35" i="32"/>
  <c r="H35" i="32"/>
  <c r="J35" i="32"/>
  <c r="L35" i="32"/>
  <c r="U35" i="32"/>
  <c r="R35" i="32" s="1"/>
  <c r="AB35" i="32"/>
  <c r="AD35" i="32"/>
  <c r="B36" i="32"/>
  <c r="C36" i="32"/>
  <c r="C37" i="33" s="1"/>
  <c r="U36" i="32"/>
  <c r="J36" i="32" s="1"/>
  <c r="V36" i="32"/>
  <c r="X36" i="32"/>
  <c r="Z36" i="32"/>
  <c r="B37" i="32"/>
  <c r="C37" i="32"/>
  <c r="C38" i="33" s="1"/>
  <c r="F37" i="32"/>
  <c r="H37" i="32"/>
  <c r="L37" i="32"/>
  <c r="N37" i="32"/>
  <c r="P37" i="32"/>
  <c r="R37" i="32"/>
  <c r="T37" i="32"/>
  <c r="U37" i="32"/>
  <c r="X37" i="32" s="1"/>
  <c r="Z37" i="32"/>
  <c r="AB37" i="32"/>
  <c r="AD37" i="32"/>
  <c r="C38" i="32"/>
  <c r="C39" i="33" s="1"/>
  <c r="H38" i="32"/>
  <c r="J38" i="32"/>
  <c r="L38" i="32"/>
  <c r="U38" i="32"/>
  <c r="R38" i="32" s="1"/>
  <c r="AD38" i="32"/>
  <c r="B39" i="32"/>
  <c r="C39" i="32"/>
  <c r="N39" i="32"/>
  <c r="U39" i="32"/>
  <c r="J39" i="32" s="1"/>
  <c r="V39" i="32"/>
  <c r="X39" i="32"/>
  <c r="Z39" i="32"/>
  <c r="C40" i="32"/>
  <c r="C41" i="33" s="1"/>
  <c r="F40" i="32"/>
  <c r="H40" i="32"/>
  <c r="L40" i="32"/>
  <c r="N40" i="32"/>
  <c r="P40" i="32"/>
  <c r="R40" i="32"/>
  <c r="T40" i="32"/>
  <c r="U40" i="32"/>
  <c r="X40" i="32" s="1"/>
  <c r="Z40" i="32"/>
  <c r="AB40" i="32"/>
  <c r="AD40" i="32"/>
  <c r="B41" i="32"/>
  <c r="C41" i="32"/>
  <c r="C42" i="33" s="1"/>
  <c r="F41" i="32"/>
  <c r="H41" i="32"/>
  <c r="J41" i="32"/>
  <c r="L41" i="32"/>
  <c r="U41" i="32"/>
  <c r="R41" i="32" s="1"/>
  <c r="AB41" i="32"/>
  <c r="AD41" i="32"/>
  <c r="B42" i="32"/>
  <c r="C42" i="32"/>
  <c r="C43" i="33" s="1"/>
  <c r="U42" i="32"/>
  <c r="J42" i="32" s="1"/>
  <c r="V42" i="32"/>
  <c r="X42" i="32"/>
  <c r="Z42" i="32"/>
  <c r="C43" i="32"/>
  <c r="C44" i="33" s="1"/>
  <c r="F43" i="32"/>
  <c r="H43" i="32"/>
  <c r="L43" i="32"/>
  <c r="N43" i="32"/>
  <c r="P43" i="32"/>
  <c r="R43" i="32"/>
  <c r="T43" i="32"/>
  <c r="U43" i="32"/>
  <c r="X43" i="32" s="1"/>
  <c r="Z43" i="32"/>
  <c r="AB43" i="32"/>
  <c r="AD43" i="32"/>
  <c r="B44" i="32"/>
  <c r="C44" i="32"/>
  <c r="H44" i="32"/>
  <c r="J44" i="32"/>
  <c r="L44" i="32"/>
  <c r="U44" i="32"/>
  <c r="R44" i="32" s="1"/>
  <c r="AD44" i="32"/>
  <c r="C45" i="32"/>
  <c r="C46" i="33" s="1"/>
  <c r="U45" i="32"/>
  <c r="J45" i="32" s="1"/>
  <c r="V45" i="32"/>
  <c r="X45" i="32"/>
  <c r="Z45" i="32"/>
  <c r="B46" i="32"/>
  <c r="C46" i="32"/>
  <c r="C47" i="33" s="1"/>
  <c r="F46" i="32"/>
  <c r="H46" i="32"/>
  <c r="L46" i="32"/>
  <c r="N46" i="32"/>
  <c r="P46" i="32"/>
  <c r="R46" i="32"/>
  <c r="T46" i="32"/>
  <c r="U46" i="32"/>
  <c r="X46" i="32" s="1"/>
  <c r="Z46" i="32"/>
  <c r="AB46" i="32"/>
  <c r="AD46" i="32"/>
  <c r="C47" i="32"/>
  <c r="C48" i="33" s="1"/>
  <c r="F47" i="32"/>
  <c r="H47" i="32"/>
  <c r="J47" i="32"/>
  <c r="L47" i="32"/>
  <c r="U47" i="32"/>
  <c r="R47" i="32" s="1"/>
  <c r="AB47" i="32"/>
  <c r="AD47" i="32"/>
  <c r="B48" i="32"/>
  <c r="C48" i="32"/>
  <c r="C49" i="33" s="1"/>
  <c r="U48" i="32"/>
  <c r="J48" i="32" s="1"/>
  <c r="V48" i="32"/>
  <c r="X48" i="32"/>
  <c r="Z48" i="32"/>
  <c r="C49" i="32"/>
  <c r="C50" i="33" s="1"/>
  <c r="F49" i="32"/>
  <c r="H49" i="32"/>
  <c r="L49" i="32"/>
  <c r="N49" i="32"/>
  <c r="P49" i="32"/>
  <c r="R49" i="32"/>
  <c r="T49" i="32"/>
  <c r="U49" i="32"/>
  <c r="X49" i="32" s="1"/>
  <c r="Z49" i="32"/>
  <c r="AB49" i="32"/>
  <c r="AD49" i="32"/>
  <c r="B50" i="32"/>
  <c r="C50" i="32"/>
  <c r="C51" i="33" s="1"/>
  <c r="F50" i="32"/>
  <c r="H50" i="32"/>
  <c r="J50" i="32"/>
  <c r="L50" i="32"/>
  <c r="U50" i="32"/>
  <c r="R50" i="32" s="1"/>
  <c r="AB50" i="32"/>
  <c r="AD50" i="32"/>
  <c r="B30" i="92"/>
  <c r="C30" i="92"/>
  <c r="D30" i="92"/>
  <c r="F30" i="92" s="1"/>
  <c r="H30" i="92"/>
  <c r="C31" i="92"/>
  <c r="D31" i="92"/>
  <c r="H31" i="92" s="1"/>
  <c r="F31" i="92"/>
  <c r="B32" i="92"/>
  <c r="C32" i="92"/>
  <c r="D32" i="92"/>
  <c r="F32" i="92"/>
  <c r="H32" i="92"/>
  <c r="C33" i="92"/>
  <c r="D33" i="92"/>
  <c r="F33" i="92" s="1"/>
  <c r="B34" i="92"/>
  <c r="C34" i="92"/>
  <c r="D34" i="92"/>
  <c r="H34" i="92" s="1"/>
  <c r="B35" i="92"/>
  <c r="C35" i="92"/>
  <c r="D35" i="92"/>
  <c r="F35" i="92"/>
  <c r="H35" i="92"/>
  <c r="B36" i="92"/>
  <c r="C36" i="92"/>
  <c r="D36" i="92"/>
  <c r="F36" i="92" s="1"/>
  <c r="C37" i="92"/>
  <c r="D37" i="92"/>
  <c r="F37" i="92" s="1"/>
  <c r="B38" i="92"/>
  <c r="C38" i="92"/>
  <c r="D38" i="92"/>
  <c r="F38" i="92"/>
  <c r="H38" i="92"/>
  <c r="C39" i="92"/>
  <c r="D39" i="92"/>
  <c r="F39" i="92" s="1"/>
  <c r="H39" i="92"/>
  <c r="B40" i="92"/>
  <c r="C40" i="92"/>
  <c r="D40" i="92"/>
  <c r="H40" i="92" s="1"/>
  <c r="F40" i="92"/>
  <c r="B41" i="92"/>
  <c r="C41" i="92"/>
  <c r="D41" i="92"/>
  <c r="F41" i="92" s="1"/>
  <c r="C42" i="92"/>
  <c r="D42" i="92"/>
  <c r="F42" i="92" s="1"/>
  <c r="H42" i="92"/>
  <c r="B43" i="92"/>
  <c r="C43" i="92"/>
  <c r="D43" i="92"/>
  <c r="H43" i="92" s="1"/>
  <c r="F43" i="92"/>
  <c r="C44" i="92"/>
  <c r="D44" i="92"/>
  <c r="F44" i="92"/>
  <c r="H44" i="92"/>
  <c r="B45" i="92"/>
  <c r="C45" i="92"/>
  <c r="D45" i="92"/>
  <c r="F45" i="92" s="1"/>
  <c r="C46" i="92"/>
  <c r="D46" i="92"/>
  <c r="H46" i="92" s="1"/>
  <c r="B47" i="92"/>
  <c r="C47" i="92"/>
  <c r="D47" i="92"/>
  <c r="F47" i="92"/>
  <c r="H47" i="92"/>
  <c r="C48" i="92"/>
  <c r="D48" i="92"/>
  <c r="F48" i="92" s="1"/>
  <c r="B49" i="92"/>
  <c r="C49" i="92"/>
  <c r="D49" i="92"/>
  <c r="F49" i="92" s="1"/>
  <c r="B30" i="30"/>
  <c r="B31" i="30"/>
  <c r="C31" i="30"/>
  <c r="F31" i="30"/>
  <c r="H31" i="30"/>
  <c r="J31" i="30"/>
  <c r="L31" i="30"/>
  <c r="N31" i="30"/>
  <c r="C32" i="30"/>
  <c r="F32" i="30"/>
  <c r="H32" i="30"/>
  <c r="J32" i="30"/>
  <c r="L32" i="30"/>
  <c r="N32" i="30"/>
  <c r="B33" i="30"/>
  <c r="C33" i="30"/>
  <c r="F33" i="30"/>
  <c r="H33" i="30"/>
  <c r="J33" i="30"/>
  <c r="L33" i="30"/>
  <c r="N33" i="30"/>
  <c r="C34" i="30"/>
  <c r="F34" i="30"/>
  <c r="H34" i="30"/>
  <c r="J34" i="30"/>
  <c r="L34" i="30"/>
  <c r="N34" i="30"/>
  <c r="B35" i="30"/>
  <c r="C35" i="30"/>
  <c r="F35" i="30"/>
  <c r="H35" i="30"/>
  <c r="J35" i="30"/>
  <c r="L35" i="30"/>
  <c r="N35" i="30"/>
  <c r="B36" i="30"/>
  <c r="C36" i="30"/>
  <c r="F36" i="30"/>
  <c r="H36" i="30"/>
  <c r="J36" i="30"/>
  <c r="L36" i="30"/>
  <c r="N36" i="30"/>
  <c r="B37" i="30"/>
  <c r="C37" i="30"/>
  <c r="F37" i="30"/>
  <c r="H37" i="30"/>
  <c r="J37" i="30"/>
  <c r="L37" i="30"/>
  <c r="N37" i="30"/>
  <c r="C38" i="30"/>
  <c r="F38" i="30"/>
  <c r="H38" i="30"/>
  <c r="J38" i="30"/>
  <c r="L38" i="30"/>
  <c r="N38" i="30"/>
  <c r="B39" i="30"/>
  <c r="C39" i="30"/>
  <c r="F39" i="30"/>
  <c r="H39" i="30"/>
  <c r="J39" i="30"/>
  <c r="L39" i="30"/>
  <c r="N39" i="30"/>
  <c r="C40" i="30"/>
  <c r="F40" i="30"/>
  <c r="H40" i="30"/>
  <c r="J40" i="30"/>
  <c r="L40" i="30"/>
  <c r="N40" i="30"/>
  <c r="B41" i="30"/>
  <c r="C41" i="30"/>
  <c r="F41" i="30"/>
  <c r="H41" i="30"/>
  <c r="J41" i="30"/>
  <c r="L41" i="30"/>
  <c r="N41" i="30"/>
  <c r="B42" i="30"/>
  <c r="C42" i="30"/>
  <c r="F42" i="30"/>
  <c r="H42" i="30"/>
  <c r="J42" i="30"/>
  <c r="L42" i="30"/>
  <c r="N42" i="30"/>
  <c r="C43" i="30"/>
  <c r="F43" i="30"/>
  <c r="H43" i="30"/>
  <c r="J43" i="30"/>
  <c r="L43" i="30"/>
  <c r="N43" i="30"/>
  <c r="B44" i="30"/>
  <c r="C44" i="30"/>
  <c r="F44" i="30"/>
  <c r="H44" i="30"/>
  <c r="J44" i="30"/>
  <c r="L44" i="30"/>
  <c r="N44" i="30"/>
  <c r="C45" i="30"/>
  <c r="F45" i="30"/>
  <c r="H45" i="30"/>
  <c r="J45" i="30"/>
  <c r="L45" i="30"/>
  <c r="N45" i="30"/>
  <c r="B46" i="30"/>
  <c r="C46" i="30"/>
  <c r="F46" i="30"/>
  <c r="H46" i="30"/>
  <c r="J46" i="30"/>
  <c r="L46" i="30"/>
  <c r="N46" i="30"/>
  <c r="C47" i="30"/>
  <c r="F47" i="30"/>
  <c r="H47" i="30"/>
  <c r="J47" i="30"/>
  <c r="L47" i="30"/>
  <c r="N47" i="30"/>
  <c r="B48" i="30"/>
  <c r="C48" i="30"/>
  <c r="F48" i="30"/>
  <c r="H48" i="30"/>
  <c r="J48" i="30"/>
  <c r="L48" i="30"/>
  <c r="N48" i="30"/>
  <c r="C49" i="30"/>
  <c r="F49" i="30"/>
  <c r="H49" i="30"/>
  <c r="J49" i="30"/>
  <c r="L49" i="30"/>
  <c r="N49" i="30"/>
  <c r="B50" i="30"/>
  <c r="C50" i="30"/>
  <c r="F50" i="30"/>
  <c r="H50" i="30"/>
  <c r="J50" i="30"/>
  <c r="L50" i="30"/>
  <c r="N50" i="30"/>
  <c r="B31" i="29"/>
  <c r="C31" i="29"/>
  <c r="F31" i="29"/>
  <c r="H31" i="29"/>
  <c r="J31" i="29"/>
  <c r="L31" i="29"/>
  <c r="N31" i="29"/>
  <c r="C32" i="29"/>
  <c r="F32" i="29"/>
  <c r="H32" i="29"/>
  <c r="J32" i="29"/>
  <c r="L32" i="29"/>
  <c r="N32" i="29"/>
  <c r="B33" i="29"/>
  <c r="C33" i="29"/>
  <c r="F33" i="29"/>
  <c r="H33" i="29"/>
  <c r="J33" i="29"/>
  <c r="L33" i="29"/>
  <c r="N33" i="29"/>
  <c r="C34" i="29"/>
  <c r="F34" i="29"/>
  <c r="H34" i="29"/>
  <c r="J34" i="29"/>
  <c r="L34" i="29"/>
  <c r="N34" i="29"/>
  <c r="B35" i="29"/>
  <c r="C35" i="29"/>
  <c r="F35" i="29"/>
  <c r="H35" i="29"/>
  <c r="J35" i="29"/>
  <c r="L35" i="29"/>
  <c r="N35" i="29"/>
  <c r="B36" i="29"/>
  <c r="C36" i="29"/>
  <c r="F36" i="29"/>
  <c r="H36" i="29"/>
  <c r="J36" i="29"/>
  <c r="L36" i="29"/>
  <c r="N36" i="29"/>
  <c r="B37" i="29"/>
  <c r="C37" i="29"/>
  <c r="F37" i="29"/>
  <c r="H37" i="29"/>
  <c r="J37" i="29"/>
  <c r="L37" i="29"/>
  <c r="N37" i="29"/>
  <c r="C38" i="29"/>
  <c r="F38" i="29"/>
  <c r="H38" i="29"/>
  <c r="J38" i="29"/>
  <c r="L38" i="29"/>
  <c r="N38" i="29"/>
  <c r="B39" i="29"/>
  <c r="C39" i="29"/>
  <c r="F39" i="29"/>
  <c r="H39" i="29"/>
  <c r="J39" i="29"/>
  <c r="L39" i="29"/>
  <c r="N39" i="29"/>
  <c r="C40" i="29"/>
  <c r="F40" i="29"/>
  <c r="H40" i="29"/>
  <c r="J40" i="29"/>
  <c r="L40" i="29"/>
  <c r="N40" i="29"/>
  <c r="B41" i="29"/>
  <c r="C41" i="29"/>
  <c r="F41" i="29"/>
  <c r="H41" i="29"/>
  <c r="J41" i="29"/>
  <c r="L41" i="29"/>
  <c r="N41" i="29"/>
  <c r="B42" i="29"/>
  <c r="C42" i="29"/>
  <c r="F42" i="29"/>
  <c r="H42" i="29"/>
  <c r="J42" i="29"/>
  <c r="L42" i="29"/>
  <c r="N42" i="29"/>
  <c r="C43" i="29"/>
  <c r="F43" i="29"/>
  <c r="H43" i="29"/>
  <c r="J43" i="29"/>
  <c r="L43" i="29"/>
  <c r="N43" i="29"/>
  <c r="B44" i="29"/>
  <c r="C44" i="29"/>
  <c r="F44" i="29"/>
  <c r="H44" i="29"/>
  <c r="J44" i="29"/>
  <c r="L44" i="29"/>
  <c r="N44" i="29"/>
  <c r="C45" i="29"/>
  <c r="F45" i="29"/>
  <c r="H45" i="29"/>
  <c r="J45" i="29"/>
  <c r="L45" i="29"/>
  <c r="N45" i="29"/>
  <c r="B46" i="29"/>
  <c r="C46" i="29"/>
  <c r="F46" i="29"/>
  <c r="H46" i="29"/>
  <c r="J46" i="29"/>
  <c r="L46" i="29"/>
  <c r="N46" i="29"/>
  <c r="C47" i="29"/>
  <c r="F47" i="29"/>
  <c r="H47" i="29"/>
  <c r="J47" i="29"/>
  <c r="L47" i="29"/>
  <c r="N47" i="29"/>
  <c r="B48" i="29"/>
  <c r="C48" i="29"/>
  <c r="F48" i="29"/>
  <c r="H48" i="29"/>
  <c r="J48" i="29"/>
  <c r="L48" i="29"/>
  <c r="N48" i="29"/>
  <c r="C49" i="29"/>
  <c r="F49" i="29"/>
  <c r="H49" i="29"/>
  <c r="J49" i="29"/>
  <c r="L49" i="29"/>
  <c r="N49" i="29"/>
  <c r="B50" i="29"/>
  <c r="C50" i="29"/>
  <c r="F50" i="29"/>
  <c r="H50" i="29"/>
  <c r="J50" i="29"/>
  <c r="L50" i="29"/>
  <c r="N50" i="29"/>
  <c r="B31" i="28"/>
  <c r="C31" i="28"/>
  <c r="D31" i="28"/>
  <c r="F31" i="28" s="1"/>
  <c r="N31" i="28"/>
  <c r="O31" i="28"/>
  <c r="P31" i="28"/>
  <c r="C32" i="28"/>
  <c r="D32" i="28"/>
  <c r="F32" i="28" s="1"/>
  <c r="J32" i="28"/>
  <c r="N32" i="28"/>
  <c r="O32" i="28"/>
  <c r="P32" i="28" s="1"/>
  <c r="B33" i="28"/>
  <c r="C33" i="28"/>
  <c r="D33" i="28"/>
  <c r="H33" i="28" s="1"/>
  <c r="F33" i="28"/>
  <c r="O33" i="28"/>
  <c r="P33" i="28" s="1"/>
  <c r="C34" i="28"/>
  <c r="D34" i="28"/>
  <c r="L34" i="28" s="1"/>
  <c r="F34" i="28"/>
  <c r="H34" i="28"/>
  <c r="J34" i="28"/>
  <c r="O34" i="28"/>
  <c r="B35" i="28"/>
  <c r="C35" i="28"/>
  <c r="D35" i="28"/>
  <c r="H35" i="28" s="1"/>
  <c r="F35" i="28"/>
  <c r="O35" i="28"/>
  <c r="B36" i="28"/>
  <c r="C36" i="28"/>
  <c r="D36" i="28"/>
  <c r="L36" i="28" s="1"/>
  <c r="F36" i="28"/>
  <c r="H36" i="28"/>
  <c r="J36" i="28"/>
  <c r="N36" i="28"/>
  <c r="O36" i="28"/>
  <c r="P36" i="28" s="1"/>
  <c r="B37" i="28"/>
  <c r="C37" i="28"/>
  <c r="D37" i="28"/>
  <c r="H37" i="28" s="1"/>
  <c r="F37" i="28"/>
  <c r="L37" i="28"/>
  <c r="N37" i="28"/>
  <c r="O37" i="28"/>
  <c r="P37" i="28" s="1"/>
  <c r="C38" i="28"/>
  <c r="D38" i="28"/>
  <c r="F38" i="28" s="1"/>
  <c r="J38" i="28"/>
  <c r="O38" i="28"/>
  <c r="P38" i="28" s="1"/>
  <c r="B39" i="28"/>
  <c r="C39" i="28"/>
  <c r="D39" i="28"/>
  <c r="H39" i="28" s="1"/>
  <c r="O39" i="28"/>
  <c r="P39" i="28" s="1"/>
  <c r="C40" i="28"/>
  <c r="D40" i="28"/>
  <c r="L40" i="28" s="1"/>
  <c r="F40" i="28"/>
  <c r="O40" i="28"/>
  <c r="B41" i="28"/>
  <c r="C41" i="28"/>
  <c r="D41" i="28"/>
  <c r="H41" i="28" s="1"/>
  <c r="O41" i="28"/>
  <c r="B42" i="28"/>
  <c r="C42" i="28"/>
  <c r="D42" i="28"/>
  <c r="L42" i="28" s="1"/>
  <c r="F42" i="28"/>
  <c r="O42" i="28"/>
  <c r="C43" i="28"/>
  <c r="D43" i="28"/>
  <c r="F43" i="28"/>
  <c r="H43" i="28"/>
  <c r="J43" i="28"/>
  <c r="L43" i="28"/>
  <c r="N43" i="28"/>
  <c r="O43" i="28"/>
  <c r="P43" i="28" s="1"/>
  <c r="B44" i="28"/>
  <c r="C44" i="28"/>
  <c r="D44" i="28"/>
  <c r="F44" i="28" s="1"/>
  <c r="O44" i="28"/>
  <c r="P44" i="28"/>
  <c r="C45" i="28"/>
  <c r="D45" i="28"/>
  <c r="H45" i="28" s="1"/>
  <c r="O45" i="28"/>
  <c r="P45" i="28" s="1"/>
  <c r="B46" i="28"/>
  <c r="C46" i="28"/>
  <c r="D46" i="28"/>
  <c r="L46" i="28" s="1"/>
  <c r="O46" i="28"/>
  <c r="C47" i="28"/>
  <c r="D47" i="28"/>
  <c r="H47" i="28" s="1"/>
  <c r="F47" i="28"/>
  <c r="O47" i="28"/>
  <c r="B48" i="28"/>
  <c r="C48" i="28"/>
  <c r="D48" i="28"/>
  <c r="F48" i="28" s="1"/>
  <c r="L48" i="28"/>
  <c r="N48" i="28"/>
  <c r="O48" i="28"/>
  <c r="P48" i="28" s="1"/>
  <c r="C49" i="28"/>
  <c r="D49" i="28"/>
  <c r="N49" i="28" s="1"/>
  <c r="F49" i="28"/>
  <c r="H49" i="28"/>
  <c r="J49" i="28"/>
  <c r="L49" i="28"/>
  <c r="O49" i="28"/>
  <c r="P49" i="28"/>
  <c r="B50" i="28"/>
  <c r="C50" i="28"/>
  <c r="D50" i="28"/>
  <c r="F50" i="28" s="1"/>
  <c r="J50" i="28"/>
  <c r="O50" i="28"/>
  <c r="P50" i="28"/>
  <c r="B31" i="91"/>
  <c r="C31" i="91"/>
  <c r="F31" i="91"/>
  <c r="H31" i="91"/>
  <c r="J31" i="91"/>
  <c r="M31" i="91"/>
  <c r="O31" i="91"/>
  <c r="Q31" i="91"/>
  <c r="S31" i="91"/>
  <c r="C32" i="91"/>
  <c r="F32" i="91"/>
  <c r="H32" i="91"/>
  <c r="J32" i="91"/>
  <c r="M32" i="91"/>
  <c r="O32" i="91"/>
  <c r="Q32" i="91"/>
  <c r="S32" i="91"/>
  <c r="B33" i="91"/>
  <c r="C33" i="91"/>
  <c r="F33" i="91"/>
  <c r="H33" i="91"/>
  <c r="J33" i="91"/>
  <c r="M33" i="91"/>
  <c r="O33" i="91"/>
  <c r="Q33" i="91"/>
  <c r="S33" i="91"/>
  <c r="C34" i="91"/>
  <c r="F34" i="91"/>
  <c r="H34" i="91"/>
  <c r="J34" i="91"/>
  <c r="M34" i="91"/>
  <c r="O34" i="91"/>
  <c r="Q34" i="91"/>
  <c r="S34" i="91"/>
  <c r="B35" i="91"/>
  <c r="C35" i="91"/>
  <c r="F35" i="91"/>
  <c r="H35" i="91"/>
  <c r="J35" i="91"/>
  <c r="M35" i="91"/>
  <c r="O35" i="91"/>
  <c r="Q35" i="91"/>
  <c r="S35" i="91"/>
  <c r="B36" i="91"/>
  <c r="C36" i="91"/>
  <c r="F36" i="91"/>
  <c r="H36" i="91"/>
  <c r="J36" i="91"/>
  <c r="M36" i="91"/>
  <c r="O36" i="91"/>
  <c r="Q36" i="91"/>
  <c r="S36" i="91"/>
  <c r="B37" i="91"/>
  <c r="C37" i="91"/>
  <c r="F37" i="91"/>
  <c r="H37" i="91"/>
  <c r="J37" i="91"/>
  <c r="M37" i="91"/>
  <c r="O37" i="91"/>
  <c r="Q37" i="91"/>
  <c r="S37" i="91"/>
  <c r="C38" i="91"/>
  <c r="F38" i="91"/>
  <c r="H38" i="91"/>
  <c r="J38" i="91"/>
  <c r="M38" i="91"/>
  <c r="O38" i="91"/>
  <c r="Q38" i="91"/>
  <c r="S38" i="91"/>
  <c r="B39" i="91"/>
  <c r="C39" i="91"/>
  <c r="F39" i="91"/>
  <c r="H39" i="91"/>
  <c r="J39" i="91"/>
  <c r="M39" i="91"/>
  <c r="O39" i="91"/>
  <c r="Q39" i="91"/>
  <c r="S39" i="91"/>
  <c r="C40" i="91"/>
  <c r="F40" i="91"/>
  <c r="H40" i="91"/>
  <c r="J40" i="91"/>
  <c r="M40" i="91"/>
  <c r="O40" i="91"/>
  <c r="Q40" i="91"/>
  <c r="S40" i="91"/>
  <c r="B41" i="91"/>
  <c r="C41" i="91"/>
  <c r="F41" i="91"/>
  <c r="H41" i="91"/>
  <c r="J41" i="91"/>
  <c r="M41" i="91"/>
  <c r="O41" i="91"/>
  <c r="Q41" i="91"/>
  <c r="S41" i="91"/>
  <c r="B42" i="91"/>
  <c r="C42" i="91"/>
  <c r="F42" i="91"/>
  <c r="H42" i="91"/>
  <c r="J42" i="91"/>
  <c r="M42" i="91"/>
  <c r="O42" i="91"/>
  <c r="Q42" i="91"/>
  <c r="S42" i="91"/>
  <c r="C43" i="91"/>
  <c r="F43" i="91"/>
  <c r="H43" i="91"/>
  <c r="J43" i="91"/>
  <c r="M43" i="91"/>
  <c r="O43" i="91"/>
  <c r="Q43" i="91"/>
  <c r="S43" i="91"/>
  <c r="B44" i="91"/>
  <c r="C44" i="91"/>
  <c r="F44" i="91"/>
  <c r="H44" i="91"/>
  <c r="J44" i="91"/>
  <c r="M44" i="91"/>
  <c r="O44" i="91"/>
  <c r="Q44" i="91"/>
  <c r="S44" i="91"/>
  <c r="C45" i="91"/>
  <c r="F45" i="91"/>
  <c r="H45" i="91"/>
  <c r="J45" i="91"/>
  <c r="M45" i="91"/>
  <c r="O45" i="91"/>
  <c r="Q45" i="91"/>
  <c r="S45" i="91"/>
  <c r="B46" i="91"/>
  <c r="C46" i="91"/>
  <c r="F46" i="91"/>
  <c r="H46" i="91"/>
  <c r="J46" i="91"/>
  <c r="M46" i="91"/>
  <c r="O46" i="91"/>
  <c r="Q46" i="91"/>
  <c r="S46" i="91"/>
  <c r="C47" i="91"/>
  <c r="F47" i="91"/>
  <c r="H47" i="91"/>
  <c r="J47" i="91"/>
  <c r="M47" i="91"/>
  <c r="O47" i="91"/>
  <c r="Q47" i="91"/>
  <c r="S47" i="91"/>
  <c r="B48" i="91"/>
  <c r="C48" i="91"/>
  <c r="F48" i="91"/>
  <c r="H48" i="91"/>
  <c r="J48" i="91"/>
  <c r="M48" i="91"/>
  <c r="O48" i="91"/>
  <c r="Q48" i="91"/>
  <c r="S48" i="91"/>
  <c r="C49" i="91"/>
  <c r="F49" i="91"/>
  <c r="H49" i="91"/>
  <c r="J49" i="91"/>
  <c r="M49" i="91"/>
  <c r="O49" i="91"/>
  <c r="Q49" i="91"/>
  <c r="S49" i="91"/>
  <c r="B50" i="91"/>
  <c r="C50" i="91"/>
  <c r="F50" i="91"/>
  <c r="H50" i="91"/>
  <c r="J50" i="91"/>
  <c r="M50" i="91"/>
  <c r="O50" i="91"/>
  <c r="Q50" i="91"/>
  <c r="S50" i="91"/>
  <c r="B30" i="90"/>
  <c r="C30" i="90"/>
  <c r="M30" i="90"/>
  <c r="C31" i="90"/>
  <c r="M31" i="90"/>
  <c r="B32" i="90"/>
  <c r="C32" i="90"/>
  <c r="M32" i="90"/>
  <c r="C33" i="90"/>
  <c r="M33" i="90"/>
  <c r="B34" i="90"/>
  <c r="C34" i="90"/>
  <c r="M34" i="90"/>
  <c r="B35" i="90"/>
  <c r="C35" i="90"/>
  <c r="M35" i="90"/>
  <c r="B36" i="90"/>
  <c r="C36" i="90"/>
  <c r="M36" i="90"/>
  <c r="C37" i="90"/>
  <c r="M37" i="90"/>
  <c r="B38" i="90"/>
  <c r="C38" i="90"/>
  <c r="M38" i="90"/>
  <c r="C39" i="90"/>
  <c r="M39" i="90"/>
  <c r="B40" i="90"/>
  <c r="C40" i="90"/>
  <c r="M40" i="90"/>
  <c r="B41" i="90"/>
  <c r="C41" i="90"/>
  <c r="M41" i="90"/>
  <c r="C42" i="90"/>
  <c r="M42" i="90"/>
  <c r="B43" i="90"/>
  <c r="C43" i="90"/>
  <c r="M43" i="90"/>
  <c r="C44" i="90"/>
  <c r="M44" i="90"/>
  <c r="B45" i="90"/>
  <c r="C45" i="90"/>
  <c r="M45" i="90"/>
  <c r="C46" i="90"/>
  <c r="M46" i="90"/>
  <c r="B47" i="90"/>
  <c r="C47" i="90"/>
  <c r="M47" i="90"/>
  <c r="C48" i="90"/>
  <c r="M48" i="90"/>
  <c r="B49" i="90"/>
  <c r="C49" i="90"/>
  <c r="M49" i="90"/>
  <c r="B30" i="89"/>
  <c r="C30" i="89"/>
  <c r="D30" i="89"/>
  <c r="H30" i="89"/>
  <c r="C31" i="89"/>
  <c r="D31" i="89"/>
  <c r="H31" i="89"/>
  <c r="B32" i="89"/>
  <c r="C32" i="89"/>
  <c r="D32" i="89"/>
  <c r="H32" i="89"/>
  <c r="C33" i="89"/>
  <c r="D33" i="89"/>
  <c r="H33" i="89"/>
  <c r="B34" i="89"/>
  <c r="C34" i="89"/>
  <c r="D34" i="89"/>
  <c r="H34" i="89"/>
  <c r="B35" i="89"/>
  <c r="C35" i="89"/>
  <c r="D35" i="89"/>
  <c r="H35" i="89"/>
  <c r="B36" i="89"/>
  <c r="C36" i="89"/>
  <c r="D36" i="89"/>
  <c r="H36" i="89"/>
  <c r="C37" i="89"/>
  <c r="D37" i="89"/>
  <c r="H37" i="89"/>
  <c r="B38" i="89"/>
  <c r="C38" i="89"/>
  <c r="D38" i="89"/>
  <c r="H38" i="89"/>
  <c r="C39" i="89"/>
  <c r="D39" i="89"/>
  <c r="H39" i="89"/>
  <c r="B40" i="89"/>
  <c r="C40" i="89"/>
  <c r="D40" i="89"/>
  <c r="H40" i="89"/>
  <c r="B41" i="89"/>
  <c r="C41" i="89"/>
  <c r="D41" i="89"/>
  <c r="H41" i="89"/>
  <c r="C42" i="89"/>
  <c r="D42" i="89"/>
  <c r="H42" i="89"/>
  <c r="B43" i="89"/>
  <c r="C43" i="89"/>
  <c r="D43" i="89"/>
  <c r="H43" i="89"/>
  <c r="C44" i="89"/>
  <c r="D44" i="89"/>
  <c r="H44" i="89"/>
  <c r="B45" i="89"/>
  <c r="C45" i="89"/>
  <c r="D45" i="89"/>
  <c r="H45" i="89"/>
  <c r="C46" i="89"/>
  <c r="D46" i="89"/>
  <c r="H46" i="89"/>
  <c r="B47" i="89"/>
  <c r="C47" i="89"/>
  <c r="D47" i="89"/>
  <c r="H47" i="89"/>
  <c r="C48" i="89"/>
  <c r="D48" i="89"/>
  <c r="H48" i="89"/>
  <c r="B49" i="89"/>
  <c r="C49" i="89"/>
  <c r="D49" i="89"/>
  <c r="H49" i="89"/>
  <c r="B32" i="24"/>
  <c r="C32" i="24"/>
  <c r="F32" i="24"/>
  <c r="I32" i="24"/>
  <c r="J32" i="24"/>
  <c r="K32" i="24"/>
  <c r="L32" i="24"/>
  <c r="C33" i="24"/>
  <c r="F33" i="24"/>
  <c r="I33" i="24"/>
  <c r="J33" i="24"/>
  <c r="L33" i="24" s="1"/>
  <c r="K33" i="24"/>
  <c r="B34" i="24"/>
  <c r="C34" i="24"/>
  <c r="F34" i="24"/>
  <c r="I34" i="24"/>
  <c r="J34" i="24"/>
  <c r="L34" i="24" s="1"/>
  <c r="K34" i="24"/>
  <c r="C35" i="24"/>
  <c r="F35" i="24"/>
  <c r="I35" i="24"/>
  <c r="J35" i="24"/>
  <c r="L35" i="24" s="1"/>
  <c r="K35" i="24"/>
  <c r="B36" i="24"/>
  <c r="C36" i="24"/>
  <c r="F36" i="24"/>
  <c r="I36" i="24"/>
  <c r="J36" i="24"/>
  <c r="K36" i="24"/>
  <c r="L36" i="24" s="1"/>
  <c r="B37" i="24"/>
  <c r="C37" i="24"/>
  <c r="F37" i="24"/>
  <c r="I37" i="24"/>
  <c r="J37" i="24"/>
  <c r="K37" i="24"/>
  <c r="L37" i="24"/>
  <c r="B38" i="24"/>
  <c r="C38" i="24"/>
  <c r="F38" i="24"/>
  <c r="I38" i="24"/>
  <c r="J38" i="24"/>
  <c r="K38" i="24"/>
  <c r="L38" i="24" s="1"/>
  <c r="C39" i="24"/>
  <c r="F39" i="24"/>
  <c r="I39" i="24"/>
  <c r="J39" i="24"/>
  <c r="K39" i="24"/>
  <c r="L39" i="24"/>
  <c r="B40" i="24"/>
  <c r="C40" i="24"/>
  <c r="F40" i="24"/>
  <c r="I40" i="24"/>
  <c r="J40" i="24"/>
  <c r="K40" i="24"/>
  <c r="L40" i="24"/>
  <c r="C41" i="24"/>
  <c r="F41" i="24"/>
  <c r="I41" i="24"/>
  <c r="J41" i="24"/>
  <c r="L41" i="24" s="1"/>
  <c r="K41" i="24"/>
  <c r="B42" i="24"/>
  <c r="C42" i="24"/>
  <c r="F42" i="24"/>
  <c r="I42" i="24"/>
  <c r="J42" i="24"/>
  <c r="L42" i="24" s="1"/>
  <c r="K42" i="24"/>
  <c r="B43" i="24"/>
  <c r="C43" i="24"/>
  <c r="F43" i="24"/>
  <c r="I43" i="24"/>
  <c r="J43" i="24"/>
  <c r="K43" i="24"/>
  <c r="L43" i="24"/>
  <c r="C44" i="24"/>
  <c r="F44" i="24"/>
  <c r="I44" i="24"/>
  <c r="J44" i="24"/>
  <c r="K44" i="24"/>
  <c r="L44" i="24"/>
  <c r="B45" i="24"/>
  <c r="C45" i="24"/>
  <c r="F45" i="24"/>
  <c r="I45" i="24"/>
  <c r="J45" i="24"/>
  <c r="L45" i="24" s="1"/>
  <c r="K45" i="24"/>
  <c r="C46" i="24"/>
  <c r="F46" i="24"/>
  <c r="I46" i="24"/>
  <c r="J46" i="24"/>
  <c r="L46" i="24" s="1"/>
  <c r="K46" i="24"/>
  <c r="B47" i="24"/>
  <c r="C47" i="24"/>
  <c r="F47" i="24"/>
  <c r="I47" i="24"/>
  <c r="J47" i="24"/>
  <c r="L47" i="24" s="1"/>
  <c r="K47" i="24"/>
  <c r="C48" i="24"/>
  <c r="F48" i="24"/>
  <c r="I48" i="24"/>
  <c r="J48" i="24"/>
  <c r="K48" i="24"/>
  <c r="L48" i="24" s="1"/>
  <c r="B49" i="24"/>
  <c r="C49" i="24"/>
  <c r="F49" i="24"/>
  <c r="I49" i="24"/>
  <c r="J49" i="24"/>
  <c r="K49" i="24"/>
  <c r="L49" i="24"/>
  <c r="C50" i="24"/>
  <c r="F50" i="24"/>
  <c r="I50" i="24"/>
  <c r="J50" i="24"/>
  <c r="K50" i="24"/>
  <c r="L50" i="24" s="1"/>
  <c r="B51" i="24"/>
  <c r="C51" i="24"/>
  <c r="F51" i="24"/>
  <c r="I51" i="24"/>
  <c r="J51" i="24"/>
  <c r="K51" i="24"/>
  <c r="L51" i="24"/>
  <c r="E54" i="20"/>
  <c r="H54" i="20"/>
  <c r="K54" i="20"/>
  <c r="L54" i="20"/>
  <c r="N54" i="20" s="1"/>
  <c r="M54" i="20"/>
  <c r="E55" i="20"/>
  <c r="H55" i="20"/>
  <c r="K55" i="20"/>
  <c r="L55" i="20"/>
  <c r="M55" i="20"/>
  <c r="N55" i="20"/>
  <c r="E56" i="20"/>
  <c r="H56" i="20"/>
  <c r="K56" i="20"/>
  <c r="L56" i="20"/>
  <c r="N56" i="20" s="1"/>
  <c r="M56" i="20"/>
  <c r="E57" i="20"/>
  <c r="H57" i="20"/>
  <c r="K57" i="20"/>
  <c r="L57" i="20"/>
  <c r="M57" i="20"/>
  <c r="N57" i="20"/>
  <c r="E58" i="20"/>
  <c r="H58" i="20"/>
  <c r="K58" i="20"/>
  <c r="L58" i="20"/>
  <c r="N58" i="20" s="1"/>
  <c r="M58" i="20"/>
  <c r="E59" i="20"/>
  <c r="H59" i="20"/>
  <c r="K59" i="20"/>
  <c r="L59" i="20"/>
  <c r="M59" i="20"/>
  <c r="N59" i="20"/>
  <c r="E60" i="20"/>
  <c r="H60" i="20"/>
  <c r="K60" i="20"/>
  <c r="L60" i="20"/>
  <c r="N60" i="20" s="1"/>
  <c r="M60" i="20"/>
  <c r="E61" i="20"/>
  <c r="H61" i="20"/>
  <c r="K61" i="20"/>
  <c r="L61" i="20"/>
  <c r="M61" i="20"/>
  <c r="N61" i="20"/>
  <c r="E62" i="20"/>
  <c r="H62" i="20"/>
  <c r="K62" i="20"/>
  <c r="L62" i="20"/>
  <c r="N62" i="20" s="1"/>
  <c r="M62" i="20"/>
  <c r="E63" i="20"/>
  <c r="H63" i="20"/>
  <c r="K63" i="20"/>
  <c r="L63" i="20"/>
  <c r="M63" i="20"/>
  <c r="N63" i="20"/>
  <c r="E64" i="20"/>
  <c r="H64" i="20"/>
  <c r="K64" i="20"/>
  <c r="L64" i="20"/>
  <c r="N64" i="20" s="1"/>
  <c r="M64" i="20"/>
  <c r="E65" i="20"/>
  <c r="H65" i="20"/>
  <c r="K65" i="20"/>
  <c r="L65" i="20"/>
  <c r="M65" i="20"/>
  <c r="N65" i="20"/>
  <c r="E66" i="20"/>
  <c r="H66" i="20"/>
  <c r="K66" i="20"/>
  <c r="L66" i="20"/>
  <c r="N66" i="20" s="1"/>
  <c r="M66" i="20"/>
  <c r="E67" i="20"/>
  <c r="H67" i="20"/>
  <c r="K67" i="20"/>
  <c r="L67" i="20"/>
  <c r="M67" i="20"/>
  <c r="N67" i="20"/>
  <c r="E68" i="20"/>
  <c r="H68" i="20"/>
  <c r="K68" i="20"/>
  <c r="L68" i="20"/>
  <c r="N68" i="20" s="1"/>
  <c r="M68" i="20"/>
  <c r="E69" i="20"/>
  <c r="H69" i="20"/>
  <c r="K69" i="20"/>
  <c r="L69" i="20"/>
  <c r="M69" i="20"/>
  <c r="N69" i="20"/>
  <c r="E70" i="20"/>
  <c r="H70" i="20"/>
  <c r="K70" i="20"/>
  <c r="L70" i="20"/>
  <c r="N70" i="20" s="1"/>
  <c r="M70" i="20"/>
  <c r="E71" i="20"/>
  <c r="H71" i="20"/>
  <c r="K71" i="20"/>
  <c r="L71" i="20"/>
  <c r="M71" i="20"/>
  <c r="N71" i="20"/>
  <c r="E72" i="20"/>
  <c r="H72" i="20"/>
  <c r="K72" i="20"/>
  <c r="L72" i="20"/>
  <c r="N72" i="20" s="1"/>
  <c r="M72" i="20"/>
  <c r="E73" i="20"/>
  <c r="H73" i="20"/>
  <c r="K73" i="20"/>
  <c r="L73" i="20"/>
  <c r="M73" i="20"/>
  <c r="N73" i="20"/>
  <c r="E74" i="20"/>
  <c r="H74" i="20"/>
  <c r="K74" i="20"/>
  <c r="L74" i="20"/>
  <c r="N74" i="20" s="1"/>
  <c r="M74" i="20"/>
  <c r="E75" i="20"/>
  <c r="H75" i="20"/>
  <c r="K75" i="20"/>
  <c r="L75" i="20"/>
  <c r="M75" i="20"/>
  <c r="N75" i="20"/>
  <c r="E76" i="20"/>
  <c r="H76" i="20"/>
  <c r="K76" i="20"/>
  <c r="L76" i="20"/>
  <c r="N76" i="20" s="1"/>
  <c r="M76" i="20"/>
  <c r="E77" i="20"/>
  <c r="H77" i="20"/>
  <c r="K77" i="20"/>
  <c r="L77" i="20"/>
  <c r="M77" i="20"/>
  <c r="N77" i="20"/>
  <c r="E78" i="20"/>
  <c r="H78" i="20"/>
  <c r="K78" i="20"/>
  <c r="L78" i="20"/>
  <c r="N78" i="20" s="1"/>
  <c r="M78" i="20"/>
  <c r="B31" i="20"/>
  <c r="E31" i="20"/>
  <c r="H31" i="20"/>
  <c r="K31" i="20"/>
  <c r="L31" i="20"/>
  <c r="M31" i="20"/>
  <c r="B32" i="20"/>
  <c r="E32" i="20"/>
  <c r="H32" i="20"/>
  <c r="K32" i="20"/>
  <c r="L32" i="20"/>
  <c r="M32" i="20"/>
  <c r="B33" i="20"/>
  <c r="E33" i="20"/>
  <c r="H33" i="20"/>
  <c r="K33" i="20"/>
  <c r="L33" i="20"/>
  <c r="M33" i="20"/>
  <c r="B34" i="20"/>
  <c r="E34" i="20"/>
  <c r="H34" i="20"/>
  <c r="K34" i="20"/>
  <c r="L34" i="20"/>
  <c r="M34" i="20"/>
  <c r="B35" i="20"/>
  <c r="E35" i="20"/>
  <c r="H35" i="20"/>
  <c r="K35" i="20"/>
  <c r="L35" i="20"/>
  <c r="M35" i="20"/>
  <c r="B36" i="20"/>
  <c r="E36" i="20"/>
  <c r="H36" i="20"/>
  <c r="K36" i="20"/>
  <c r="L36" i="20"/>
  <c r="M36" i="20"/>
  <c r="B37" i="20"/>
  <c r="E37" i="20"/>
  <c r="H37" i="20"/>
  <c r="K37" i="20"/>
  <c r="L37" i="20"/>
  <c r="M37" i="20"/>
  <c r="B38" i="20"/>
  <c r="E38" i="20"/>
  <c r="H38" i="20"/>
  <c r="K38" i="20"/>
  <c r="L38" i="20"/>
  <c r="M38" i="20"/>
  <c r="B39" i="20"/>
  <c r="E39" i="20"/>
  <c r="H39" i="20"/>
  <c r="K39" i="20"/>
  <c r="L39" i="20"/>
  <c r="M39" i="20"/>
  <c r="B40" i="20"/>
  <c r="E40" i="20"/>
  <c r="H40" i="20"/>
  <c r="K40" i="20"/>
  <c r="L40" i="20"/>
  <c r="M40" i="20"/>
  <c r="B41" i="20"/>
  <c r="E41" i="20"/>
  <c r="H41" i="20"/>
  <c r="K41" i="20"/>
  <c r="L41" i="20"/>
  <c r="M41" i="20"/>
  <c r="B42" i="20"/>
  <c r="E42" i="20"/>
  <c r="H42" i="20"/>
  <c r="K42" i="20"/>
  <c r="L42" i="20"/>
  <c r="M42" i="20"/>
  <c r="B43" i="20"/>
  <c r="E43" i="20"/>
  <c r="H43" i="20"/>
  <c r="K43" i="20"/>
  <c r="L43" i="20"/>
  <c r="M43" i="20"/>
  <c r="B44" i="20"/>
  <c r="E44" i="20"/>
  <c r="H44" i="20"/>
  <c r="K44" i="20"/>
  <c r="L44" i="20"/>
  <c r="M44" i="20"/>
  <c r="B45" i="20"/>
  <c r="E45" i="20"/>
  <c r="H45" i="20"/>
  <c r="K45" i="20"/>
  <c r="L45" i="20"/>
  <c r="M45" i="20"/>
  <c r="B46" i="20"/>
  <c r="E46" i="20"/>
  <c r="H46" i="20"/>
  <c r="K46" i="20"/>
  <c r="L46" i="20"/>
  <c r="M46" i="20"/>
  <c r="B47" i="20"/>
  <c r="E47" i="20"/>
  <c r="H47" i="20"/>
  <c r="K47" i="20"/>
  <c r="L47" i="20"/>
  <c r="M47" i="20"/>
  <c r="B48" i="20"/>
  <c r="E48" i="20"/>
  <c r="H48" i="20"/>
  <c r="K48" i="20"/>
  <c r="L48" i="20"/>
  <c r="M48" i="20"/>
  <c r="B49" i="20"/>
  <c r="E49" i="20"/>
  <c r="H49" i="20"/>
  <c r="K49" i="20"/>
  <c r="L49" i="20"/>
  <c r="M49" i="20"/>
  <c r="B50" i="20"/>
  <c r="E50" i="20"/>
  <c r="H50" i="20"/>
  <c r="K50" i="20"/>
  <c r="L50" i="20"/>
  <c r="M50" i="20"/>
  <c r="E54" i="19"/>
  <c r="H54" i="19"/>
  <c r="I54" i="19"/>
  <c r="K54" i="19" s="1"/>
  <c r="J54" i="19"/>
  <c r="E55" i="19"/>
  <c r="H55" i="19"/>
  <c r="I55" i="19"/>
  <c r="K55" i="19" s="1"/>
  <c r="J55" i="19"/>
  <c r="E56" i="19"/>
  <c r="H56" i="19"/>
  <c r="I56" i="19"/>
  <c r="K56" i="19" s="1"/>
  <c r="J56" i="19"/>
  <c r="E57" i="19"/>
  <c r="H57" i="19"/>
  <c r="I57" i="19"/>
  <c r="J57" i="19"/>
  <c r="K57" i="19"/>
  <c r="E58" i="19"/>
  <c r="H58" i="19"/>
  <c r="I58" i="19"/>
  <c r="K58" i="19" s="1"/>
  <c r="J58" i="19"/>
  <c r="E59" i="19"/>
  <c r="H59" i="19"/>
  <c r="I59" i="19"/>
  <c r="J59" i="19"/>
  <c r="K59" i="19"/>
  <c r="E60" i="19"/>
  <c r="H60" i="19"/>
  <c r="I60" i="19"/>
  <c r="J60" i="19"/>
  <c r="K60" i="19" s="1"/>
  <c r="E61" i="19"/>
  <c r="H61" i="19"/>
  <c r="I61" i="19"/>
  <c r="J61" i="19"/>
  <c r="K61" i="19"/>
  <c r="E62" i="19"/>
  <c r="H62" i="19"/>
  <c r="I62" i="19"/>
  <c r="K62" i="19" s="1"/>
  <c r="J62" i="19"/>
  <c r="E63" i="19"/>
  <c r="H63" i="19"/>
  <c r="I63" i="19"/>
  <c r="K63" i="19" s="1"/>
  <c r="J63" i="19"/>
  <c r="E64" i="19"/>
  <c r="H64" i="19"/>
  <c r="I64" i="19"/>
  <c r="J64" i="19"/>
  <c r="K64" i="19"/>
  <c r="E65" i="19"/>
  <c r="H65" i="19"/>
  <c r="I65" i="19"/>
  <c r="J65" i="19"/>
  <c r="K65" i="19"/>
  <c r="E66" i="19"/>
  <c r="H66" i="19"/>
  <c r="I66" i="19"/>
  <c r="K66" i="19" s="1"/>
  <c r="J66" i="19"/>
  <c r="E67" i="19"/>
  <c r="H67" i="19"/>
  <c r="I67" i="19"/>
  <c r="K67" i="19" s="1"/>
  <c r="J67" i="19"/>
  <c r="E68" i="19"/>
  <c r="H68" i="19"/>
  <c r="I68" i="19"/>
  <c r="K68" i="19" s="1"/>
  <c r="J68" i="19"/>
  <c r="E69" i="19"/>
  <c r="H69" i="19"/>
  <c r="I69" i="19"/>
  <c r="J69" i="19"/>
  <c r="K69" i="19"/>
  <c r="E70" i="19"/>
  <c r="H70" i="19"/>
  <c r="I70" i="19"/>
  <c r="K70" i="19" s="1"/>
  <c r="J70" i="19"/>
  <c r="E71" i="19"/>
  <c r="H71" i="19"/>
  <c r="I71" i="19"/>
  <c r="J71" i="19"/>
  <c r="K71" i="19"/>
  <c r="E72" i="19"/>
  <c r="H72" i="19"/>
  <c r="I72" i="19"/>
  <c r="J72" i="19"/>
  <c r="K72" i="19" s="1"/>
  <c r="E73" i="19"/>
  <c r="H73" i="19"/>
  <c r="I73" i="19"/>
  <c r="J73" i="19"/>
  <c r="K73" i="19"/>
  <c r="E74" i="19"/>
  <c r="H74" i="19"/>
  <c r="I74" i="19"/>
  <c r="K74" i="19" s="1"/>
  <c r="J74" i="19"/>
  <c r="E75" i="19"/>
  <c r="H75" i="19"/>
  <c r="I75" i="19"/>
  <c r="K75" i="19" s="1"/>
  <c r="J75" i="19"/>
  <c r="E76" i="19"/>
  <c r="H76" i="19"/>
  <c r="I76" i="19"/>
  <c r="J76" i="19"/>
  <c r="K76" i="19"/>
  <c r="E77" i="19"/>
  <c r="H77" i="19"/>
  <c r="I77" i="19"/>
  <c r="J77" i="19"/>
  <c r="K77" i="19"/>
  <c r="E78" i="19"/>
  <c r="H78" i="19"/>
  <c r="I78" i="19"/>
  <c r="K78" i="19" s="1"/>
  <c r="J78" i="19"/>
  <c r="B31" i="19"/>
  <c r="E31" i="19"/>
  <c r="H31" i="19"/>
  <c r="I31" i="19"/>
  <c r="J31" i="19"/>
  <c r="K31" i="19" s="1"/>
  <c r="B32" i="19"/>
  <c r="E32" i="19"/>
  <c r="H32" i="19"/>
  <c r="I32" i="19"/>
  <c r="J32" i="19"/>
  <c r="B33" i="19"/>
  <c r="E33" i="19"/>
  <c r="H33" i="19"/>
  <c r="I33" i="19"/>
  <c r="J33" i="19"/>
  <c r="B34" i="19"/>
  <c r="E34" i="19"/>
  <c r="H34" i="19"/>
  <c r="I34" i="19"/>
  <c r="J34" i="19"/>
  <c r="B35" i="19"/>
  <c r="E35" i="19"/>
  <c r="H35" i="19"/>
  <c r="I35" i="19"/>
  <c r="J35" i="19"/>
  <c r="B36" i="19"/>
  <c r="E36" i="19"/>
  <c r="H36" i="19"/>
  <c r="I36" i="19"/>
  <c r="J36" i="19"/>
  <c r="B37" i="19"/>
  <c r="E37" i="19"/>
  <c r="H37" i="19"/>
  <c r="I37" i="19"/>
  <c r="J37" i="19"/>
  <c r="B38" i="19"/>
  <c r="E38" i="19"/>
  <c r="H38" i="19"/>
  <c r="I38" i="19"/>
  <c r="J38" i="19"/>
  <c r="B39" i="19"/>
  <c r="E39" i="19"/>
  <c r="H39" i="19"/>
  <c r="I39" i="19"/>
  <c r="J39" i="19"/>
  <c r="B40" i="19"/>
  <c r="E40" i="19"/>
  <c r="H40" i="19"/>
  <c r="I40" i="19"/>
  <c r="J40" i="19"/>
  <c r="B41" i="19"/>
  <c r="E41" i="19"/>
  <c r="H41" i="19"/>
  <c r="I41" i="19"/>
  <c r="J41" i="19"/>
  <c r="B42" i="19"/>
  <c r="E42" i="19"/>
  <c r="H42" i="19"/>
  <c r="I42" i="19"/>
  <c r="J42" i="19"/>
  <c r="B43" i="19"/>
  <c r="E43" i="19"/>
  <c r="H43" i="19"/>
  <c r="I43" i="19"/>
  <c r="J43" i="19"/>
  <c r="B44" i="19"/>
  <c r="E44" i="19"/>
  <c r="H44" i="19"/>
  <c r="I44" i="19"/>
  <c r="J44" i="19"/>
  <c r="B45" i="19"/>
  <c r="E45" i="19"/>
  <c r="H45" i="19"/>
  <c r="I45" i="19"/>
  <c r="J45" i="19"/>
  <c r="B46" i="19"/>
  <c r="E46" i="19"/>
  <c r="H46" i="19"/>
  <c r="I46" i="19"/>
  <c r="J46" i="19"/>
  <c r="B47" i="19"/>
  <c r="E47" i="19"/>
  <c r="H47" i="19"/>
  <c r="I47" i="19"/>
  <c r="J47" i="19"/>
  <c r="B48" i="19"/>
  <c r="E48" i="19"/>
  <c r="H48" i="19"/>
  <c r="I48" i="19"/>
  <c r="J48" i="19"/>
  <c r="B49" i="19"/>
  <c r="E49" i="19"/>
  <c r="H49" i="19"/>
  <c r="I49" i="19"/>
  <c r="J49" i="19"/>
  <c r="B50" i="19"/>
  <c r="E50" i="19"/>
  <c r="H50" i="19"/>
  <c r="I50" i="19"/>
  <c r="J50" i="19"/>
  <c r="E54" i="18"/>
  <c r="H54" i="18"/>
  <c r="K54" i="18"/>
  <c r="N54" i="18"/>
  <c r="E55" i="18"/>
  <c r="H55" i="18"/>
  <c r="K55" i="18"/>
  <c r="N55" i="18"/>
  <c r="E56" i="18"/>
  <c r="H56" i="18"/>
  <c r="K56" i="18"/>
  <c r="N56" i="18"/>
  <c r="E57" i="18"/>
  <c r="H57" i="18"/>
  <c r="K57" i="18"/>
  <c r="N57" i="18"/>
  <c r="E58" i="18"/>
  <c r="H58" i="18"/>
  <c r="K58" i="18"/>
  <c r="N58" i="18"/>
  <c r="E59" i="18"/>
  <c r="H59" i="18"/>
  <c r="K59" i="18"/>
  <c r="N59" i="18"/>
  <c r="E60" i="18"/>
  <c r="H60" i="18"/>
  <c r="K60" i="18"/>
  <c r="N60" i="18"/>
  <c r="E61" i="18"/>
  <c r="H61" i="18"/>
  <c r="K61" i="18"/>
  <c r="N61" i="18"/>
  <c r="E62" i="18"/>
  <c r="H62" i="18"/>
  <c r="K62" i="18"/>
  <c r="N62" i="18"/>
  <c r="E63" i="18"/>
  <c r="H63" i="18"/>
  <c r="K63" i="18"/>
  <c r="N63" i="18"/>
  <c r="E64" i="18"/>
  <c r="H64" i="18"/>
  <c r="K64" i="18"/>
  <c r="N64" i="18"/>
  <c r="E65" i="18"/>
  <c r="H65" i="18"/>
  <c r="K65" i="18"/>
  <c r="N65" i="18"/>
  <c r="E66" i="18"/>
  <c r="H66" i="18"/>
  <c r="K66" i="18"/>
  <c r="N66" i="18"/>
  <c r="E67" i="18"/>
  <c r="H67" i="18"/>
  <c r="K67" i="18"/>
  <c r="N67" i="18"/>
  <c r="E68" i="18"/>
  <c r="H68" i="18"/>
  <c r="K68" i="18"/>
  <c r="N68" i="18"/>
  <c r="E69" i="18"/>
  <c r="H69" i="18"/>
  <c r="K69" i="18"/>
  <c r="N69" i="18"/>
  <c r="E70" i="18"/>
  <c r="H70" i="18"/>
  <c r="K70" i="18"/>
  <c r="N70" i="18"/>
  <c r="E71" i="18"/>
  <c r="H71" i="18"/>
  <c r="K71" i="18"/>
  <c r="N71" i="18"/>
  <c r="E72" i="18"/>
  <c r="H72" i="18"/>
  <c r="K72" i="18"/>
  <c r="N72" i="18"/>
  <c r="E73" i="18"/>
  <c r="H73" i="18"/>
  <c r="K73" i="18"/>
  <c r="N73" i="18"/>
  <c r="E74" i="18"/>
  <c r="H74" i="18"/>
  <c r="K74" i="18"/>
  <c r="N74" i="18"/>
  <c r="E75" i="18"/>
  <c r="H75" i="18"/>
  <c r="K75" i="18"/>
  <c r="N75" i="18"/>
  <c r="E76" i="18"/>
  <c r="H76" i="18"/>
  <c r="K76" i="18"/>
  <c r="N76" i="18"/>
  <c r="E77" i="18"/>
  <c r="H77" i="18"/>
  <c r="K77" i="18"/>
  <c r="N77" i="18"/>
  <c r="E78" i="18"/>
  <c r="H78" i="18"/>
  <c r="K78" i="18"/>
  <c r="N78" i="18"/>
  <c r="B30" i="18"/>
  <c r="E30" i="18"/>
  <c r="H30" i="18"/>
  <c r="K30" i="18"/>
  <c r="N30" i="18"/>
  <c r="B31" i="18"/>
  <c r="E31" i="18"/>
  <c r="H31" i="18"/>
  <c r="K31" i="18"/>
  <c r="N31" i="18"/>
  <c r="B32" i="18"/>
  <c r="E32" i="18"/>
  <c r="H32" i="18"/>
  <c r="K32" i="18"/>
  <c r="N32" i="18"/>
  <c r="B33" i="18"/>
  <c r="E33" i="18"/>
  <c r="H33" i="18"/>
  <c r="K33" i="18"/>
  <c r="N33" i="18"/>
  <c r="B34" i="18"/>
  <c r="E34" i="18"/>
  <c r="H34" i="18"/>
  <c r="K34" i="18"/>
  <c r="N34" i="18"/>
  <c r="B35" i="18"/>
  <c r="E35" i="18"/>
  <c r="H35" i="18"/>
  <c r="K35" i="18"/>
  <c r="N35" i="18"/>
  <c r="B36" i="18"/>
  <c r="E36" i="18"/>
  <c r="H36" i="18"/>
  <c r="K36" i="18"/>
  <c r="N36" i="18"/>
  <c r="B37" i="18"/>
  <c r="E37" i="18"/>
  <c r="H37" i="18"/>
  <c r="K37" i="18"/>
  <c r="N37" i="18"/>
  <c r="B38" i="18"/>
  <c r="E38" i="18"/>
  <c r="H38" i="18"/>
  <c r="K38" i="18"/>
  <c r="N38" i="18"/>
  <c r="B39" i="18"/>
  <c r="E39" i="18"/>
  <c r="H39" i="18"/>
  <c r="K39" i="18"/>
  <c r="N39" i="18"/>
  <c r="B40" i="18"/>
  <c r="E40" i="18"/>
  <c r="H40" i="18"/>
  <c r="K40" i="18"/>
  <c r="N40" i="18"/>
  <c r="B41" i="18"/>
  <c r="E41" i="18"/>
  <c r="H41" i="18"/>
  <c r="K41" i="18"/>
  <c r="N41" i="18"/>
  <c r="B42" i="18"/>
  <c r="E42" i="18"/>
  <c r="H42" i="18"/>
  <c r="K42" i="18"/>
  <c r="N42" i="18"/>
  <c r="B43" i="18"/>
  <c r="E43" i="18"/>
  <c r="H43" i="18"/>
  <c r="K43" i="18"/>
  <c r="N43" i="18"/>
  <c r="B44" i="18"/>
  <c r="E44" i="18"/>
  <c r="H44" i="18"/>
  <c r="K44" i="18"/>
  <c r="N44" i="18"/>
  <c r="B45" i="18"/>
  <c r="E45" i="18"/>
  <c r="H45" i="18"/>
  <c r="K45" i="18"/>
  <c r="N45" i="18"/>
  <c r="B46" i="18"/>
  <c r="E46" i="18"/>
  <c r="H46" i="18"/>
  <c r="K46" i="18"/>
  <c r="N46" i="18"/>
  <c r="B47" i="18"/>
  <c r="E47" i="18"/>
  <c r="H47" i="18"/>
  <c r="K47" i="18"/>
  <c r="N47" i="18"/>
  <c r="B48" i="18"/>
  <c r="E48" i="18"/>
  <c r="H48" i="18"/>
  <c r="K48" i="18"/>
  <c r="N48" i="18"/>
  <c r="B49" i="18"/>
  <c r="E49" i="18"/>
  <c r="H49" i="18"/>
  <c r="K49" i="18"/>
  <c r="N49" i="18"/>
  <c r="E54" i="17"/>
  <c r="H54" i="17"/>
  <c r="K54" i="17"/>
  <c r="E55" i="17"/>
  <c r="H55" i="17"/>
  <c r="K55" i="17"/>
  <c r="E56" i="17"/>
  <c r="H56" i="17"/>
  <c r="K56" i="17"/>
  <c r="E57" i="17"/>
  <c r="H57" i="17"/>
  <c r="K57" i="17"/>
  <c r="E58" i="17"/>
  <c r="H58" i="17"/>
  <c r="K58" i="17"/>
  <c r="E59" i="17"/>
  <c r="H59" i="17"/>
  <c r="K59" i="17"/>
  <c r="E60" i="17"/>
  <c r="H60" i="17"/>
  <c r="K60" i="17"/>
  <c r="E61" i="17"/>
  <c r="H61" i="17"/>
  <c r="K61" i="17"/>
  <c r="E62" i="17"/>
  <c r="H62" i="17"/>
  <c r="K62" i="17"/>
  <c r="E63" i="17"/>
  <c r="H63" i="17"/>
  <c r="K63" i="17"/>
  <c r="E64" i="17"/>
  <c r="H64" i="17"/>
  <c r="K64" i="17"/>
  <c r="E65" i="17"/>
  <c r="H65" i="17"/>
  <c r="K65" i="17"/>
  <c r="E66" i="17"/>
  <c r="H66" i="17"/>
  <c r="K66" i="17"/>
  <c r="E67" i="17"/>
  <c r="H67" i="17"/>
  <c r="K67" i="17"/>
  <c r="E68" i="17"/>
  <c r="H68" i="17"/>
  <c r="K68" i="17"/>
  <c r="E69" i="17"/>
  <c r="H69" i="17"/>
  <c r="K69" i="17"/>
  <c r="E70" i="17"/>
  <c r="H70" i="17"/>
  <c r="K70" i="17"/>
  <c r="E71" i="17"/>
  <c r="H71" i="17"/>
  <c r="K71" i="17"/>
  <c r="E72" i="17"/>
  <c r="H72" i="17"/>
  <c r="K72" i="17"/>
  <c r="E73" i="17"/>
  <c r="H73" i="17"/>
  <c r="K73" i="17"/>
  <c r="E74" i="17"/>
  <c r="H74" i="17"/>
  <c r="K74" i="17"/>
  <c r="E75" i="17"/>
  <c r="H75" i="17"/>
  <c r="K75" i="17"/>
  <c r="E76" i="17"/>
  <c r="H76" i="17"/>
  <c r="K76" i="17"/>
  <c r="E77" i="17"/>
  <c r="H77" i="17"/>
  <c r="K77" i="17"/>
  <c r="E78" i="17"/>
  <c r="H78" i="17"/>
  <c r="K78" i="17"/>
  <c r="B30" i="17"/>
  <c r="E30" i="17"/>
  <c r="H30" i="17"/>
  <c r="K30" i="17"/>
  <c r="B31" i="17"/>
  <c r="E31" i="17"/>
  <c r="H31" i="17"/>
  <c r="K31" i="17"/>
  <c r="B32" i="17"/>
  <c r="E32" i="17"/>
  <c r="H32" i="17"/>
  <c r="K32" i="17"/>
  <c r="B33" i="17"/>
  <c r="E33" i="17"/>
  <c r="H33" i="17"/>
  <c r="K33" i="17"/>
  <c r="B34" i="17"/>
  <c r="E34" i="17"/>
  <c r="H34" i="17"/>
  <c r="K34" i="17"/>
  <c r="B35" i="17"/>
  <c r="E35" i="17"/>
  <c r="H35" i="17"/>
  <c r="K35" i="17"/>
  <c r="B36" i="17"/>
  <c r="E36" i="17"/>
  <c r="H36" i="17"/>
  <c r="K36" i="17"/>
  <c r="B37" i="17"/>
  <c r="E37" i="17"/>
  <c r="H37" i="17"/>
  <c r="K37" i="17"/>
  <c r="B38" i="17"/>
  <c r="E38" i="17"/>
  <c r="H38" i="17"/>
  <c r="K38" i="17"/>
  <c r="B39" i="17"/>
  <c r="E39" i="17"/>
  <c r="H39" i="17"/>
  <c r="K39" i="17"/>
  <c r="B40" i="17"/>
  <c r="E40" i="17"/>
  <c r="H40" i="17"/>
  <c r="K40" i="17"/>
  <c r="B41" i="17"/>
  <c r="E41" i="17"/>
  <c r="H41" i="17"/>
  <c r="K41" i="17"/>
  <c r="B42" i="17"/>
  <c r="E42" i="17"/>
  <c r="H42" i="17"/>
  <c r="K42" i="17"/>
  <c r="B43" i="17"/>
  <c r="E43" i="17"/>
  <c r="H43" i="17"/>
  <c r="K43" i="17"/>
  <c r="B44" i="17"/>
  <c r="E44" i="17"/>
  <c r="H44" i="17"/>
  <c r="K44" i="17"/>
  <c r="B45" i="17"/>
  <c r="E45" i="17"/>
  <c r="H45" i="17"/>
  <c r="K45" i="17"/>
  <c r="B46" i="17"/>
  <c r="E46" i="17"/>
  <c r="H46" i="17"/>
  <c r="K46" i="17"/>
  <c r="B47" i="17"/>
  <c r="E47" i="17"/>
  <c r="H47" i="17"/>
  <c r="K47" i="17"/>
  <c r="B48" i="17"/>
  <c r="E48" i="17"/>
  <c r="H48" i="17"/>
  <c r="K48" i="17"/>
  <c r="B49" i="17"/>
  <c r="E49" i="17"/>
  <c r="H49" i="17"/>
  <c r="K49" i="17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B30" i="16"/>
  <c r="E30" i="16"/>
  <c r="B31" i="16"/>
  <c r="E31" i="16"/>
  <c r="B32" i="16"/>
  <c r="E32" i="16"/>
  <c r="B33" i="16"/>
  <c r="E33" i="16"/>
  <c r="B34" i="16"/>
  <c r="E34" i="16"/>
  <c r="B35" i="16"/>
  <c r="E35" i="16"/>
  <c r="B36" i="16"/>
  <c r="E36" i="16"/>
  <c r="B37" i="16"/>
  <c r="E37" i="16"/>
  <c r="B38" i="16"/>
  <c r="E38" i="16"/>
  <c r="B39" i="16"/>
  <c r="E39" i="16"/>
  <c r="B40" i="16"/>
  <c r="E40" i="16"/>
  <c r="B41" i="16"/>
  <c r="E41" i="16"/>
  <c r="B42" i="16"/>
  <c r="E42" i="16"/>
  <c r="B43" i="16"/>
  <c r="E43" i="16"/>
  <c r="B44" i="16"/>
  <c r="E44" i="16"/>
  <c r="B45" i="16"/>
  <c r="E45" i="16"/>
  <c r="B46" i="16"/>
  <c r="E46" i="16"/>
  <c r="B47" i="16"/>
  <c r="E47" i="16"/>
  <c r="B48" i="16"/>
  <c r="E48" i="16"/>
  <c r="B49" i="16"/>
  <c r="E49" i="16"/>
  <c r="E76" i="15"/>
  <c r="H76" i="15"/>
  <c r="I76" i="15"/>
  <c r="J76" i="15"/>
  <c r="N76" i="15"/>
  <c r="Q76" i="15"/>
  <c r="R76" i="15"/>
  <c r="S76" i="15"/>
  <c r="E77" i="15"/>
  <c r="H77" i="15"/>
  <c r="I77" i="15"/>
  <c r="K77" i="15" s="1"/>
  <c r="J77" i="15"/>
  <c r="N77" i="15"/>
  <c r="Q77" i="15"/>
  <c r="R77" i="15"/>
  <c r="S77" i="15"/>
  <c r="E78" i="15"/>
  <c r="H78" i="15"/>
  <c r="I78" i="15"/>
  <c r="K78" i="15" s="1"/>
  <c r="J78" i="15"/>
  <c r="N78" i="15"/>
  <c r="Q78" i="15"/>
  <c r="R78" i="15"/>
  <c r="S78" i="15"/>
  <c r="E79" i="15"/>
  <c r="H79" i="15"/>
  <c r="I79" i="15"/>
  <c r="J79" i="15"/>
  <c r="N79" i="15"/>
  <c r="Q79" i="15"/>
  <c r="R79" i="15"/>
  <c r="T79" i="15" s="1"/>
  <c r="S79" i="15"/>
  <c r="E55" i="15"/>
  <c r="H55" i="15"/>
  <c r="I55" i="15"/>
  <c r="J55" i="15"/>
  <c r="N55" i="15"/>
  <c r="Q55" i="15"/>
  <c r="R55" i="15"/>
  <c r="S55" i="15"/>
  <c r="E56" i="15"/>
  <c r="H56" i="15"/>
  <c r="I56" i="15"/>
  <c r="J56" i="15"/>
  <c r="N56" i="15"/>
  <c r="Q56" i="15"/>
  <c r="R56" i="15"/>
  <c r="S56" i="15"/>
  <c r="E57" i="15"/>
  <c r="H57" i="15"/>
  <c r="I57" i="15"/>
  <c r="J57" i="15"/>
  <c r="N57" i="15"/>
  <c r="Q57" i="15"/>
  <c r="R57" i="15"/>
  <c r="S57" i="15"/>
  <c r="E58" i="15"/>
  <c r="H58" i="15"/>
  <c r="I58" i="15"/>
  <c r="J58" i="15"/>
  <c r="N58" i="15"/>
  <c r="Q58" i="15"/>
  <c r="R58" i="15"/>
  <c r="S58" i="15"/>
  <c r="E59" i="15"/>
  <c r="H59" i="15"/>
  <c r="I59" i="15"/>
  <c r="J59" i="15"/>
  <c r="N59" i="15"/>
  <c r="Q59" i="15"/>
  <c r="R59" i="15"/>
  <c r="S59" i="15"/>
  <c r="E60" i="15"/>
  <c r="H60" i="15"/>
  <c r="I60" i="15"/>
  <c r="K60" i="15" s="1"/>
  <c r="J60" i="15"/>
  <c r="N60" i="15"/>
  <c r="Q60" i="15"/>
  <c r="R60" i="15"/>
  <c r="S60" i="15"/>
  <c r="E61" i="15"/>
  <c r="H61" i="15"/>
  <c r="I61" i="15"/>
  <c r="J61" i="15"/>
  <c r="N61" i="15"/>
  <c r="Q61" i="15"/>
  <c r="R61" i="15"/>
  <c r="S61" i="15"/>
  <c r="E62" i="15"/>
  <c r="H62" i="15"/>
  <c r="I62" i="15"/>
  <c r="J62" i="15"/>
  <c r="N62" i="15"/>
  <c r="Q62" i="15"/>
  <c r="R62" i="15"/>
  <c r="S62" i="15"/>
  <c r="T62" i="15"/>
  <c r="E63" i="15"/>
  <c r="H63" i="15"/>
  <c r="I63" i="15"/>
  <c r="K63" i="15" s="1"/>
  <c r="J63" i="15"/>
  <c r="N63" i="15"/>
  <c r="Q63" i="15"/>
  <c r="R63" i="15"/>
  <c r="S63" i="15"/>
  <c r="E64" i="15"/>
  <c r="H64" i="15"/>
  <c r="I64" i="15"/>
  <c r="J64" i="15"/>
  <c r="N64" i="15"/>
  <c r="Q64" i="15"/>
  <c r="R64" i="15"/>
  <c r="S64" i="15"/>
  <c r="E65" i="15"/>
  <c r="H65" i="15"/>
  <c r="I65" i="15"/>
  <c r="J65" i="15"/>
  <c r="N65" i="15"/>
  <c r="Q65" i="15"/>
  <c r="R65" i="15"/>
  <c r="S65" i="15"/>
  <c r="E66" i="15"/>
  <c r="H66" i="15"/>
  <c r="I66" i="15"/>
  <c r="J66" i="15"/>
  <c r="N66" i="15"/>
  <c r="Q66" i="15"/>
  <c r="R66" i="15"/>
  <c r="S66" i="15"/>
  <c r="E67" i="15"/>
  <c r="H67" i="15"/>
  <c r="I67" i="15"/>
  <c r="J67" i="15"/>
  <c r="N67" i="15"/>
  <c r="Q67" i="15"/>
  <c r="R67" i="15"/>
  <c r="S67" i="15"/>
  <c r="E68" i="15"/>
  <c r="H68" i="15"/>
  <c r="I68" i="15"/>
  <c r="J68" i="15"/>
  <c r="N68" i="15"/>
  <c r="Q68" i="15"/>
  <c r="R68" i="15"/>
  <c r="S68" i="15"/>
  <c r="E69" i="15"/>
  <c r="H69" i="15"/>
  <c r="I69" i="15"/>
  <c r="J69" i="15"/>
  <c r="N69" i="15"/>
  <c r="Q69" i="15"/>
  <c r="R69" i="15"/>
  <c r="S69" i="15"/>
  <c r="E70" i="15"/>
  <c r="H70" i="15"/>
  <c r="I70" i="15"/>
  <c r="J70" i="15"/>
  <c r="N70" i="15"/>
  <c r="Q70" i="15"/>
  <c r="R70" i="15"/>
  <c r="S70" i="15"/>
  <c r="E71" i="15"/>
  <c r="H71" i="15"/>
  <c r="I71" i="15"/>
  <c r="J71" i="15"/>
  <c r="N71" i="15"/>
  <c r="Q71" i="15"/>
  <c r="R71" i="15"/>
  <c r="S71" i="15"/>
  <c r="E72" i="15"/>
  <c r="H72" i="15"/>
  <c r="I72" i="15"/>
  <c r="J72" i="15"/>
  <c r="N72" i="15"/>
  <c r="Q72" i="15"/>
  <c r="R72" i="15"/>
  <c r="S72" i="15"/>
  <c r="T72" i="15" s="1"/>
  <c r="E73" i="15"/>
  <c r="H73" i="15"/>
  <c r="I73" i="15"/>
  <c r="J73" i="15"/>
  <c r="N73" i="15"/>
  <c r="Q73" i="15"/>
  <c r="R73" i="15"/>
  <c r="S73" i="15"/>
  <c r="E74" i="15"/>
  <c r="H74" i="15"/>
  <c r="I74" i="15"/>
  <c r="J74" i="15"/>
  <c r="K74" i="15" s="1"/>
  <c r="N74" i="15"/>
  <c r="Q74" i="15"/>
  <c r="R74" i="15"/>
  <c r="S74" i="15"/>
  <c r="E75" i="15"/>
  <c r="H75" i="15"/>
  <c r="I75" i="15"/>
  <c r="J75" i="15"/>
  <c r="N75" i="15"/>
  <c r="Q75" i="15"/>
  <c r="R75" i="15"/>
  <c r="S75" i="15"/>
  <c r="B48" i="15"/>
  <c r="E48" i="15"/>
  <c r="H48" i="15"/>
  <c r="I48" i="15"/>
  <c r="J48" i="15"/>
  <c r="N48" i="15"/>
  <c r="Q48" i="15"/>
  <c r="R48" i="15"/>
  <c r="S48" i="15"/>
  <c r="B49" i="15"/>
  <c r="E49" i="15"/>
  <c r="H49" i="15"/>
  <c r="I49" i="15"/>
  <c r="J49" i="15"/>
  <c r="N49" i="15"/>
  <c r="Q49" i="15"/>
  <c r="R49" i="15"/>
  <c r="S49" i="15"/>
  <c r="B30" i="15"/>
  <c r="E30" i="15"/>
  <c r="H30" i="15"/>
  <c r="I30" i="15"/>
  <c r="J30" i="15"/>
  <c r="N30" i="15"/>
  <c r="Q30" i="15"/>
  <c r="R30" i="15"/>
  <c r="S30" i="15"/>
  <c r="B31" i="15"/>
  <c r="E31" i="15"/>
  <c r="H31" i="15"/>
  <c r="I31" i="15"/>
  <c r="J31" i="15"/>
  <c r="N31" i="15"/>
  <c r="Q31" i="15"/>
  <c r="R31" i="15"/>
  <c r="S31" i="15"/>
  <c r="B32" i="15"/>
  <c r="E32" i="15"/>
  <c r="H32" i="15"/>
  <c r="I32" i="15"/>
  <c r="J32" i="15"/>
  <c r="N32" i="15"/>
  <c r="Q32" i="15"/>
  <c r="R32" i="15"/>
  <c r="S32" i="15"/>
  <c r="B33" i="15"/>
  <c r="E33" i="15"/>
  <c r="H33" i="15"/>
  <c r="I33" i="15"/>
  <c r="J33" i="15"/>
  <c r="N33" i="15"/>
  <c r="Q33" i="15"/>
  <c r="R33" i="15"/>
  <c r="S33" i="15"/>
  <c r="B34" i="15"/>
  <c r="E34" i="15"/>
  <c r="H34" i="15"/>
  <c r="I34" i="15"/>
  <c r="J34" i="15"/>
  <c r="N34" i="15"/>
  <c r="Q34" i="15"/>
  <c r="R34" i="15"/>
  <c r="S34" i="15"/>
  <c r="B35" i="15"/>
  <c r="E35" i="15"/>
  <c r="H35" i="15"/>
  <c r="I35" i="15"/>
  <c r="J35" i="15"/>
  <c r="N35" i="15"/>
  <c r="Q35" i="15"/>
  <c r="R35" i="15"/>
  <c r="S35" i="15"/>
  <c r="B36" i="15"/>
  <c r="E36" i="15"/>
  <c r="H36" i="15"/>
  <c r="I36" i="15"/>
  <c r="J36" i="15"/>
  <c r="N36" i="15"/>
  <c r="Q36" i="15"/>
  <c r="R36" i="15"/>
  <c r="S36" i="15"/>
  <c r="B37" i="15"/>
  <c r="E37" i="15"/>
  <c r="H37" i="15"/>
  <c r="I37" i="15"/>
  <c r="J37" i="15"/>
  <c r="N37" i="15"/>
  <c r="Q37" i="15"/>
  <c r="R37" i="15"/>
  <c r="S37" i="15"/>
  <c r="B38" i="15"/>
  <c r="E38" i="15"/>
  <c r="H38" i="15"/>
  <c r="I38" i="15"/>
  <c r="J38" i="15"/>
  <c r="N38" i="15"/>
  <c r="Q38" i="15"/>
  <c r="R38" i="15"/>
  <c r="S38" i="15"/>
  <c r="B39" i="15"/>
  <c r="E39" i="15"/>
  <c r="H39" i="15"/>
  <c r="I39" i="15"/>
  <c r="J39" i="15"/>
  <c r="N39" i="15"/>
  <c r="Q39" i="15"/>
  <c r="R39" i="15"/>
  <c r="S39" i="15"/>
  <c r="B40" i="15"/>
  <c r="E40" i="15"/>
  <c r="H40" i="15"/>
  <c r="I40" i="15"/>
  <c r="J40" i="15"/>
  <c r="N40" i="15"/>
  <c r="Q40" i="15"/>
  <c r="R40" i="15"/>
  <c r="S40" i="15"/>
  <c r="B41" i="15"/>
  <c r="E41" i="15"/>
  <c r="H41" i="15"/>
  <c r="I41" i="15"/>
  <c r="J41" i="15"/>
  <c r="N41" i="15"/>
  <c r="Q41" i="15"/>
  <c r="R41" i="15"/>
  <c r="S41" i="15"/>
  <c r="B42" i="15"/>
  <c r="E42" i="15"/>
  <c r="H42" i="15"/>
  <c r="I42" i="15"/>
  <c r="J42" i="15"/>
  <c r="N42" i="15"/>
  <c r="Q42" i="15"/>
  <c r="R42" i="15"/>
  <c r="S42" i="15"/>
  <c r="B43" i="15"/>
  <c r="E43" i="15"/>
  <c r="H43" i="15"/>
  <c r="I43" i="15"/>
  <c r="J43" i="15"/>
  <c r="N43" i="15"/>
  <c r="Q43" i="15"/>
  <c r="R43" i="15"/>
  <c r="S43" i="15"/>
  <c r="B44" i="15"/>
  <c r="E44" i="15"/>
  <c r="H44" i="15"/>
  <c r="I44" i="15"/>
  <c r="J44" i="15"/>
  <c r="N44" i="15"/>
  <c r="Q44" i="15"/>
  <c r="R44" i="15"/>
  <c r="S44" i="15"/>
  <c r="B45" i="15"/>
  <c r="E45" i="15"/>
  <c r="H45" i="15"/>
  <c r="I45" i="15"/>
  <c r="J45" i="15"/>
  <c r="N45" i="15"/>
  <c r="Q45" i="15"/>
  <c r="R45" i="15"/>
  <c r="S45" i="15"/>
  <c r="B46" i="15"/>
  <c r="E46" i="15"/>
  <c r="H46" i="15"/>
  <c r="I46" i="15"/>
  <c r="J46" i="15"/>
  <c r="N46" i="15"/>
  <c r="Q46" i="15"/>
  <c r="R46" i="15"/>
  <c r="S46" i="15"/>
  <c r="B47" i="15"/>
  <c r="E47" i="15"/>
  <c r="H47" i="15"/>
  <c r="I47" i="15"/>
  <c r="J47" i="15"/>
  <c r="N47" i="15"/>
  <c r="Q47" i="15"/>
  <c r="R47" i="15"/>
  <c r="S47" i="15"/>
  <c r="B31" i="14"/>
  <c r="C31" i="14"/>
  <c r="G31" i="14"/>
  <c r="K31" i="14"/>
  <c r="L31" i="14"/>
  <c r="E31" i="14" s="1"/>
  <c r="M31" i="14"/>
  <c r="N31" i="14" s="1"/>
  <c r="C32" i="14"/>
  <c r="E32" i="14"/>
  <c r="L32" i="14"/>
  <c r="G32" i="14" s="1"/>
  <c r="M32" i="14"/>
  <c r="B33" i="14"/>
  <c r="C33" i="14"/>
  <c r="E33" i="14"/>
  <c r="G33" i="14"/>
  <c r="I33" i="14"/>
  <c r="K33" i="14"/>
  <c r="L33" i="14"/>
  <c r="M33" i="14"/>
  <c r="N33" i="14" s="1"/>
  <c r="C34" i="14"/>
  <c r="L34" i="14"/>
  <c r="E34" i="14" s="1"/>
  <c r="M34" i="14"/>
  <c r="N34" i="14"/>
  <c r="B35" i="14"/>
  <c r="C35" i="14"/>
  <c r="G35" i="14"/>
  <c r="K35" i="14"/>
  <c r="L35" i="14"/>
  <c r="E35" i="14" s="1"/>
  <c r="M35" i="14"/>
  <c r="N35" i="14"/>
  <c r="B36" i="14"/>
  <c r="C36" i="14"/>
  <c r="E36" i="14"/>
  <c r="G36" i="14"/>
  <c r="L36" i="14"/>
  <c r="I36" i="14" s="1"/>
  <c r="M36" i="14"/>
  <c r="B37" i="14"/>
  <c r="C37" i="14"/>
  <c r="E37" i="14"/>
  <c r="G37" i="14"/>
  <c r="I37" i="14"/>
  <c r="K37" i="14"/>
  <c r="L37" i="14"/>
  <c r="M37" i="14"/>
  <c r="N37" i="14" s="1"/>
  <c r="C38" i="14"/>
  <c r="L38" i="14"/>
  <c r="E38" i="14" s="1"/>
  <c r="M38" i="14"/>
  <c r="N38" i="14"/>
  <c r="B39" i="14"/>
  <c r="C39" i="14"/>
  <c r="G39" i="14"/>
  <c r="K39" i="14"/>
  <c r="L39" i="14"/>
  <c r="E39" i="14" s="1"/>
  <c r="M39" i="14"/>
  <c r="N39" i="14"/>
  <c r="C40" i="14"/>
  <c r="E40" i="14"/>
  <c r="G40" i="14"/>
  <c r="L40" i="14"/>
  <c r="I40" i="14" s="1"/>
  <c r="M40" i="14"/>
  <c r="B41" i="14"/>
  <c r="C41" i="14"/>
  <c r="E41" i="14"/>
  <c r="G41" i="14"/>
  <c r="I41" i="14"/>
  <c r="K41" i="14"/>
  <c r="L41" i="14"/>
  <c r="M41" i="14"/>
  <c r="N41" i="14" s="1"/>
  <c r="B42" i="14"/>
  <c r="C42" i="14"/>
  <c r="L42" i="14"/>
  <c r="E42" i="14" s="1"/>
  <c r="M42" i="14"/>
  <c r="N42" i="14"/>
  <c r="C43" i="14"/>
  <c r="G43" i="14"/>
  <c r="K43" i="14"/>
  <c r="L43" i="14"/>
  <c r="E43" i="14" s="1"/>
  <c r="M43" i="14"/>
  <c r="N43" i="14"/>
  <c r="B44" i="14"/>
  <c r="C44" i="14"/>
  <c r="E44" i="14"/>
  <c r="G44" i="14"/>
  <c r="L44" i="14"/>
  <c r="I44" i="14" s="1"/>
  <c r="M44" i="14"/>
  <c r="C45" i="14"/>
  <c r="E45" i="14"/>
  <c r="G45" i="14"/>
  <c r="I45" i="14"/>
  <c r="K45" i="14"/>
  <c r="L45" i="14"/>
  <c r="M45" i="14"/>
  <c r="N45" i="14" s="1"/>
  <c r="B46" i="14"/>
  <c r="C46" i="14"/>
  <c r="L46" i="14"/>
  <c r="E46" i="14" s="1"/>
  <c r="M46" i="14"/>
  <c r="N46" i="14"/>
  <c r="C47" i="14"/>
  <c r="G47" i="14"/>
  <c r="K47" i="14"/>
  <c r="L47" i="14"/>
  <c r="E47" i="14" s="1"/>
  <c r="M47" i="14"/>
  <c r="N47" i="14"/>
  <c r="B48" i="14"/>
  <c r="C48" i="14"/>
  <c r="E48" i="14"/>
  <c r="G48" i="14"/>
  <c r="L48" i="14"/>
  <c r="I48" i="14" s="1"/>
  <c r="M48" i="14"/>
  <c r="C49" i="14"/>
  <c r="E49" i="14"/>
  <c r="G49" i="14"/>
  <c r="I49" i="14"/>
  <c r="K49" i="14"/>
  <c r="L49" i="14"/>
  <c r="M49" i="14"/>
  <c r="N49" i="14" s="1"/>
  <c r="B50" i="14"/>
  <c r="C50" i="14"/>
  <c r="L50" i="14"/>
  <c r="E50" i="14" s="1"/>
  <c r="M50" i="14"/>
  <c r="N50" i="14"/>
  <c r="C48" i="13"/>
  <c r="B48" i="13"/>
  <c r="C47" i="13"/>
  <c r="C46" i="13"/>
  <c r="B46" i="13"/>
  <c r="C45" i="13"/>
  <c r="C44" i="13"/>
  <c r="B44" i="13"/>
  <c r="C43" i="13"/>
  <c r="C42" i="13"/>
  <c r="B42" i="13"/>
  <c r="C41" i="13"/>
  <c r="C40" i="13"/>
  <c r="B40" i="13"/>
  <c r="C39" i="13"/>
  <c r="B39" i="13"/>
  <c r="C38" i="13"/>
  <c r="C37" i="13"/>
  <c r="B37" i="13"/>
  <c r="C36" i="13"/>
  <c r="C35" i="13"/>
  <c r="B35" i="13"/>
  <c r="C34" i="13"/>
  <c r="B34" i="13"/>
  <c r="C33" i="13"/>
  <c r="B33" i="13"/>
  <c r="C32" i="13"/>
  <c r="C31" i="13"/>
  <c r="B31" i="13"/>
  <c r="C30" i="13"/>
  <c r="C29" i="13"/>
  <c r="B29" i="13"/>
  <c r="B29" i="10"/>
  <c r="C29" i="10"/>
  <c r="G29" i="10" s="1"/>
  <c r="D29" i="10"/>
  <c r="H29" i="10" s="1"/>
  <c r="J29" i="10"/>
  <c r="B30" i="10"/>
  <c r="C30" i="10"/>
  <c r="I30" i="10" s="1"/>
  <c r="D30" i="10"/>
  <c r="J30" i="10" s="1"/>
  <c r="B31" i="10"/>
  <c r="C31" i="10"/>
  <c r="D31" i="10"/>
  <c r="G31" i="10"/>
  <c r="H31" i="10"/>
  <c r="I31" i="10"/>
  <c r="J31" i="10"/>
  <c r="B32" i="10"/>
  <c r="C32" i="10"/>
  <c r="G32" i="10" s="1"/>
  <c r="D32" i="10"/>
  <c r="H32" i="10" s="1"/>
  <c r="B33" i="10"/>
  <c r="C33" i="10"/>
  <c r="D33" i="10"/>
  <c r="G33" i="10"/>
  <c r="H33" i="10"/>
  <c r="I33" i="10"/>
  <c r="J33" i="10"/>
  <c r="L30" i="9"/>
  <c r="M30" i="9"/>
  <c r="N30" i="9"/>
  <c r="O30" i="9"/>
  <c r="P30" i="9"/>
  <c r="Q30" i="9"/>
  <c r="R30" i="9"/>
  <c r="L31" i="9"/>
  <c r="R31" i="9" s="1"/>
  <c r="M31" i="9"/>
  <c r="N31" i="9"/>
  <c r="O31" i="9"/>
  <c r="P31" i="9"/>
  <c r="Q31" i="9"/>
  <c r="L32" i="9"/>
  <c r="M32" i="9"/>
  <c r="N32" i="9"/>
  <c r="O32" i="9"/>
  <c r="P32" i="9"/>
  <c r="Q32" i="9"/>
  <c r="R32" i="9"/>
  <c r="L33" i="9"/>
  <c r="R33" i="9" s="1"/>
  <c r="M33" i="9"/>
  <c r="N33" i="9"/>
  <c r="O33" i="9"/>
  <c r="P33" i="9"/>
  <c r="Q33" i="9"/>
  <c r="L34" i="9"/>
  <c r="M34" i="9"/>
  <c r="N34" i="9"/>
  <c r="O34" i="9"/>
  <c r="P34" i="9"/>
  <c r="Q34" i="9"/>
  <c r="R34" i="9"/>
  <c r="L35" i="9"/>
  <c r="R35" i="9" s="1"/>
  <c r="M35" i="9"/>
  <c r="N35" i="9"/>
  <c r="O35" i="9"/>
  <c r="P35" i="9"/>
  <c r="Q35" i="9"/>
  <c r="I30" i="9"/>
  <c r="I31" i="9"/>
  <c r="I32" i="9"/>
  <c r="I33" i="9"/>
  <c r="I34" i="9"/>
  <c r="I35" i="9"/>
  <c r="F30" i="9"/>
  <c r="F31" i="9"/>
  <c r="F32" i="9"/>
  <c r="F33" i="9"/>
  <c r="F34" i="9"/>
  <c r="F35" i="9"/>
  <c r="E92" i="7"/>
  <c r="H92" i="7"/>
  <c r="K92" i="7"/>
  <c r="E93" i="7"/>
  <c r="H93" i="7"/>
  <c r="K93" i="7"/>
  <c r="E94" i="7"/>
  <c r="H94" i="7"/>
  <c r="K94" i="7"/>
  <c r="E95" i="7"/>
  <c r="H95" i="7"/>
  <c r="K95" i="7"/>
  <c r="E96" i="7"/>
  <c r="H96" i="7"/>
  <c r="K96" i="7"/>
  <c r="E97" i="7"/>
  <c r="H97" i="7"/>
  <c r="K97" i="7"/>
  <c r="E98" i="7"/>
  <c r="H98" i="7"/>
  <c r="K98" i="7"/>
  <c r="E99" i="7"/>
  <c r="H99" i="7"/>
  <c r="K99" i="7"/>
  <c r="E100" i="7"/>
  <c r="H100" i="7"/>
  <c r="K100" i="7"/>
  <c r="E101" i="7"/>
  <c r="H101" i="7"/>
  <c r="K101" i="7"/>
  <c r="E102" i="7"/>
  <c r="H102" i="7"/>
  <c r="K102" i="7"/>
  <c r="E103" i="7"/>
  <c r="H103" i="7"/>
  <c r="K103" i="7"/>
  <c r="E104" i="7"/>
  <c r="H104" i="7"/>
  <c r="K104" i="7"/>
  <c r="E105" i="7"/>
  <c r="H105" i="7"/>
  <c r="K105" i="7"/>
  <c r="E106" i="7"/>
  <c r="H106" i="7"/>
  <c r="K106" i="7"/>
  <c r="E107" i="7"/>
  <c r="H107" i="7"/>
  <c r="K107" i="7"/>
  <c r="E108" i="7"/>
  <c r="H108" i="7"/>
  <c r="K108" i="7"/>
  <c r="E109" i="7"/>
  <c r="H109" i="7"/>
  <c r="K109" i="7"/>
  <c r="E110" i="7"/>
  <c r="H110" i="7"/>
  <c r="K110" i="7"/>
  <c r="E111" i="7"/>
  <c r="H111" i="7"/>
  <c r="K111" i="7"/>
  <c r="E56" i="7"/>
  <c r="H56" i="7"/>
  <c r="K56" i="7"/>
  <c r="E19" i="7"/>
  <c r="H19" i="7"/>
  <c r="K19" i="7"/>
  <c r="E20" i="7"/>
  <c r="H20" i="7"/>
  <c r="K20" i="7"/>
  <c r="E21" i="7"/>
  <c r="H21" i="7"/>
  <c r="K21" i="7"/>
  <c r="E22" i="7"/>
  <c r="H22" i="7"/>
  <c r="K22" i="7"/>
  <c r="E23" i="7"/>
  <c r="H23" i="7"/>
  <c r="K23" i="7"/>
  <c r="E24" i="7"/>
  <c r="H24" i="7"/>
  <c r="K24" i="7"/>
  <c r="E25" i="7"/>
  <c r="H25" i="7"/>
  <c r="K25" i="7"/>
  <c r="E26" i="7"/>
  <c r="H26" i="7"/>
  <c r="K26" i="7"/>
  <c r="E27" i="7"/>
  <c r="H27" i="7"/>
  <c r="K27" i="7"/>
  <c r="E28" i="7"/>
  <c r="H28" i="7"/>
  <c r="K28" i="7"/>
  <c r="E29" i="7"/>
  <c r="H29" i="7"/>
  <c r="K29" i="7"/>
  <c r="E30" i="7"/>
  <c r="H30" i="7"/>
  <c r="K30" i="7"/>
  <c r="E31" i="7"/>
  <c r="H31" i="7"/>
  <c r="K31" i="7"/>
  <c r="E32" i="7"/>
  <c r="H32" i="7"/>
  <c r="K32" i="7"/>
  <c r="E33" i="7"/>
  <c r="H33" i="7"/>
  <c r="K33" i="7"/>
  <c r="E34" i="7"/>
  <c r="H34" i="7"/>
  <c r="K34" i="7"/>
  <c r="E35" i="7"/>
  <c r="H35" i="7"/>
  <c r="K35" i="7"/>
  <c r="E36" i="7"/>
  <c r="H36" i="7"/>
  <c r="K36" i="7"/>
  <c r="E37" i="7"/>
  <c r="H37" i="7"/>
  <c r="K37" i="7"/>
  <c r="E38" i="7"/>
  <c r="H38" i="7"/>
  <c r="K38" i="7"/>
  <c r="E39" i="7"/>
  <c r="H39" i="7"/>
  <c r="K39" i="7"/>
  <c r="E40" i="7"/>
  <c r="H40" i="7"/>
  <c r="K40" i="7"/>
  <c r="E41" i="7"/>
  <c r="H41" i="7"/>
  <c r="K41" i="7"/>
  <c r="E42" i="7"/>
  <c r="H42" i="7"/>
  <c r="K42" i="7"/>
  <c r="E43" i="7"/>
  <c r="H43" i="7"/>
  <c r="K43" i="7"/>
  <c r="E44" i="7"/>
  <c r="H44" i="7"/>
  <c r="K44" i="7"/>
  <c r="E45" i="7"/>
  <c r="H45" i="7"/>
  <c r="K45" i="7"/>
  <c r="E46" i="7"/>
  <c r="H46" i="7"/>
  <c r="K46" i="7"/>
  <c r="E47" i="7"/>
  <c r="H47" i="7"/>
  <c r="K47" i="7"/>
  <c r="E48" i="7"/>
  <c r="H48" i="7"/>
  <c r="K48" i="7"/>
  <c r="E49" i="7"/>
  <c r="H49" i="7"/>
  <c r="K49" i="7"/>
  <c r="E50" i="7"/>
  <c r="H50" i="7"/>
  <c r="K50" i="7"/>
  <c r="E51" i="7"/>
  <c r="H51" i="7"/>
  <c r="K51" i="7"/>
  <c r="E52" i="7"/>
  <c r="H52" i="7"/>
  <c r="K52" i="7"/>
  <c r="E53" i="7"/>
  <c r="H53" i="7"/>
  <c r="K53" i="7"/>
  <c r="E54" i="7"/>
  <c r="H54" i="7"/>
  <c r="K54" i="7"/>
  <c r="E55" i="7"/>
  <c r="H55" i="7"/>
  <c r="K55" i="7"/>
  <c r="F32" i="3"/>
  <c r="I32" i="3"/>
  <c r="J32" i="3"/>
  <c r="F33" i="3"/>
  <c r="I33" i="3"/>
  <c r="J33" i="3"/>
  <c r="F34" i="3"/>
  <c r="I34" i="3"/>
  <c r="J34" i="3"/>
  <c r="F35" i="3"/>
  <c r="I35" i="3"/>
  <c r="J35" i="3"/>
  <c r="F36" i="3"/>
  <c r="I36" i="3"/>
  <c r="J36" i="3"/>
  <c r="F37" i="3"/>
  <c r="I37" i="3"/>
  <c r="J37" i="3"/>
  <c r="F38" i="3"/>
  <c r="I38" i="3"/>
  <c r="J38" i="3"/>
  <c r="O10" i="106"/>
  <c r="O11" i="106"/>
  <c r="O12" i="106"/>
  <c r="O13" i="106"/>
  <c r="O14" i="106"/>
  <c r="O15" i="106"/>
  <c r="O16" i="106"/>
  <c r="O17" i="106"/>
  <c r="O18" i="106"/>
  <c r="O19" i="106"/>
  <c r="O20" i="106"/>
  <c r="O21" i="106"/>
  <c r="O22" i="106"/>
  <c r="O23" i="106"/>
  <c r="O24" i="106"/>
  <c r="O25" i="106"/>
  <c r="O26" i="106"/>
  <c r="O27" i="106"/>
  <c r="O28" i="106"/>
  <c r="L10" i="106"/>
  <c r="L11" i="106"/>
  <c r="L12" i="106"/>
  <c r="L13" i="106"/>
  <c r="L14" i="106"/>
  <c r="L15" i="106"/>
  <c r="L16" i="106"/>
  <c r="L17" i="106"/>
  <c r="L18" i="106"/>
  <c r="L19" i="106"/>
  <c r="L20" i="106"/>
  <c r="L21" i="106"/>
  <c r="L22" i="106"/>
  <c r="L23" i="106"/>
  <c r="L24" i="106"/>
  <c r="L25" i="106"/>
  <c r="L26" i="106"/>
  <c r="L27" i="106"/>
  <c r="L28" i="106"/>
  <c r="I10" i="106"/>
  <c r="I11" i="106"/>
  <c r="I12" i="106"/>
  <c r="I13" i="106"/>
  <c r="I14" i="106"/>
  <c r="I15" i="106"/>
  <c r="I16" i="106"/>
  <c r="I17" i="106"/>
  <c r="I18" i="106"/>
  <c r="I19" i="106"/>
  <c r="I20" i="106"/>
  <c r="I21" i="106"/>
  <c r="I22" i="106"/>
  <c r="I23" i="106"/>
  <c r="I24" i="106"/>
  <c r="I25" i="106"/>
  <c r="I26" i="106"/>
  <c r="I27" i="106"/>
  <c r="I28" i="106"/>
  <c r="F10" i="106"/>
  <c r="F11" i="106"/>
  <c r="F12" i="106"/>
  <c r="F13" i="106"/>
  <c r="F14" i="106"/>
  <c r="F15" i="106"/>
  <c r="F16" i="106"/>
  <c r="F17" i="106"/>
  <c r="F18" i="106"/>
  <c r="F19" i="106"/>
  <c r="F20" i="106"/>
  <c r="F21" i="106"/>
  <c r="F22" i="106"/>
  <c r="F23" i="106"/>
  <c r="F24" i="106"/>
  <c r="F25" i="106"/>
  <c r="F26" i="106"/>
  <c r="F27" i="106"/>
  <c r="O10" i="102"/>
  <c r="O11" i="102"/>
  <c r="O12" i="102"/>
  <c r="O13" i="102"/>
  <c r="O14" i="102"/>
  <c r="O15" i="102"/>
  <c r="O16" i="102"/>
  <c r="O17" i="102"/>
  <c r="O18" i="102"/>
  <c r="O19" i="102"/>
  <c r="O20" i="102"/>
  <c r="O21" i="102"/>
  <c r="O22" i="102"/>
  <c r="O23" i="102"/>
  <c r="O24" i="102"/>
  <c r="O25" i="102"/>
  <c r="O26" i="102"/>
  <c r="O27" i="102"/>
  <c r="O28" i="102"/>
  <c r="L10" i="102"/>
  <c r="L11" i="102"/>
  <c r="L12" i="102"/>
  <c r="L13" i="102"/>
  <c r="L14" i="102"/>
  <c r="L15" i="102"/>
  <c r="L16" i="102"/>
  <c r="L17" i="102"/>
  <c r="L18" i="102"/>
  <c r="L19" i="102"/>
  <c r="L20" i="102"/>
  <c r="L21" i="102"/>
  <c r="L22" i="102"/>
  <c r="L23" i="102"/>
  <c r="L24" i="102"/>
  <c r="L25" i="102"/>
  <c r="L26" i="102"/>
  <c r="L27" i="102"/>
  <c r="L28" i="102"/>
  <c r="I10" i="102"/>
  <c r="I11" i="102"/>
  <c r="I12" i="102"/>
  <c r="I13" i="102"/>
  <c r="I14" i="102"/>
  <c r="I15" i="102"/>
  <c r="I16" i="102"/>
  <c r="I17" i="102"/>
  <c r="I18" i="102"/>
  <c r="I19" i="102"/>
  <c r="I20" i="102"/>
  <c r="I21" i="102"/>
  <c r="I22" i="102"/>
  <c r="I23" i="102"/>
  <c r="I24" i="102"/>
  <c r="I25" i="102"/>
  <c r="I26" i="102"/>
  <c r="I27" i="102"/>
  <c r="I28" i="102"/>
  <c r="F10" i="102"/>
  <c r="F11" i="102"/>
  <c r="F12" i="102"/>
  <c r="F13" i="102"/>
  <c r="F14" i="102"/>
  <c r="F15" i="102"/>
  <c r="F16" i="102"/>
  <c r="F17" i="102"/>
  <c r="F18" i="102"/>
  <c r="F19" i="102"/>
  <c r="F20" i="102"/>
  <c r="F21" i="102"/>
  <c r="F22" i="102"/>
  <c r="F23" i="102"/>
  <c r="F24" i="102"/>
  <c r="F25" i="102"/>
  <c r="F26" i="102"/>
  <c r="F27" i="102"/>
  <c r="F28" i="102"/>
  <c r="N12" i="105"/>
  <c r="O12" i="105"/>
  <c r="N13" i="105"/>
  <c r="O13" i="105"/>
  <c r="N14" i="105"/>
  <c r="O14" i="105"/>
  <c r="N15" i="105"/>
  <c r="O15" i="105"/>
  <c r="N16" i="105"/>
  <c r="O16" i="105"/>
  <c r="N17" i="105"/>
  <c r="O17" i="105"/>
  <c r="N18" i="105"/>
  <c r="O18" i="105"/>
  <c r="N19" i="105"/>
  <c r="O19" i="105"/>
  <c r="N20" i="105"/>
  <c r="O20" i="105"/>
  <c r="N21" i="105"/>
  <c r="O21" i="105"/>
  <c r="N22" i="105"/>
  <c r="O22" i="105"/>
  <c r="N23" i="105"/>
  <c r="O23" i="105"/>
  <c r="N24" i="105"/>
  <c r="O24" i="105"/>
  <c r="N25" i="105"/>
  <c r="O25" i="105"/>
  <c r="N26" i="105"/>
  <c r="O26" i="105"/>
  <c r="N27" i="105"/>
  <c r="O27" i="105"/>
  <c r="N28" i="105"/>
  <c r="O28" i="105"/>
  <c r="N29" i="105"/>
  <c r="O29" i="105"/>
  <c r="N30" i="105"/>
  <c r="O30" i="105"/>
  <c r="N51" i="105"/>
  <c r="O51" i="105"/>
  <c r="N52" i="105"/>
  <c r="O52" i="105"/>
  <c r="N53" i="105"/>
  <c r="O53" i="105"/>
  <c r="H10" i="103"/>
  <c r="H11" i="103"/>
  <c r="H12" i="103"/>
  <c r="H13" i="103"/>
  <c r="H14" i="103"/>
  <c r="H15" i="103"/>
  <c r="H16" i="103"/>
  <c r="H17" i="103"/>
  <c r="H18" i="103"/>
  <c r="H19" i="103"/>
  <c r="H20" i="103"/>
  <c r="H21" i="103"/>
  <c r="H22" i="103"/>
  <c r="H23" i="103"/>
  <c r="H24" i="103"/>
  <c r="H25" i="103"/>
  <c r="H26" i="103"/>
  <c r="H27" i="103"/>
  <c r="H28" i="103"/>
  <c r="G10" i="103"/>
  <c r="G11" i="103"/>
  <c r="G12" i="103"/>
  <c r="G13" i="103"/>
  <c r="G14" i="103"/>
  <c r="G15" i="103"/>
  <c r="G16" i="103"/>
  <c r="G17" i="103"/>
  <c r="G18" i="103"/>
  <c r="G19" i="103"/>
  <c r="G20" i="103"/>
  <c r="G21" i="103"/>
  <c r="G22" i="103"/>
  <c r="G23" i="103"/>
  <c r="G24" i="103"/>
  <c r="G25" i="103"/>
  <c r="G26" i="103"/>
  <c r="G27" i="103"/>
  <c r="G28" i="103"/>
  <c r="H51" i="106"/>
  <c r="B10" i="106"/>
  <c r="C10" i="106"/>
  <c r="C11" i="106"/>
  <c r="B12" i="106"/>
  <c r="C12" i="106"/>
  <c r="B13" i="106"/>
  <c r="C13" i="106"/>
  <c r="B14" i="106"/>
  <c r="C14" i="106"/>
  <c r="B15" i="106"/>
  <c r="C15" i="106"/>
  <c r="C16" i="106"/>
  <c r="B17" i="106"/>
  <c r="C17" i="106"/>
  <c r="C18" i="106"/>
  <c r="B19" i="106"/>
  <c r="C19" i="106"/>
  <c r="C20" i="106"/>
  <c r="B21" i="106"/>
  <c r="C21" i="106"/>
  <c r="B22" i="106"/>
  <c r="C22" i="106"/>
  <c r="B23" i="106"/>
  <c r="C23" i="106"/>
  <c r="B24" i="106"/>
  <c r="C24" i="106"/>
  <c r="B25" i="106"/>
  <c r="C25" i="106"/>
  <c r="B26" i="106"/>
  <c r="C26" i="106"/>
  <c r="C27" i="106"/>
  <c r="B28" i="106"/>
  <c r="C28" i="106"/>
  <c r="C9" i="106"/>
  <c r="B9" i="106"/>
  <c r="I4" i="106"/>
  <c r="I3" i="106"/>
  <c r="H52" i="102"/>
  <c r="I4" i="102"/>
  <c r="I3" i="102"/>
  <c r="F6" i="105"/>
  <c r="F5" i="105"/>
  <c r="B10" i="102"/>
  <c r="C10" i="102"/>
  <c r="C11" i="102"/>
  <c r="B12" i="102"/>
  <c r="C12" i="102"/>
  <c r="B13" i="102"/>
  <c r="C13" i="102"/>
  <c r="B14" i="102"/>
  <c r="C14" i="102"/>
  <c r="B15" i="102"/>
  <c r="C15" i="102"/>
  <c r="C16" i="102"/>
  <c r="C17" i="102"/>
  <c r="C18" i="102"/>
  <c r="B19" i="102"/>
  <c r="C19" i="102"/>
  <c r="C20" i="102"/>
  <c r="B21" i="102"/>
  <c r="C21" i="102"/>
  <c r="B22" i="102"/>
  <c r="C22" i="102"/>
  <c r="B23" i="102"/>
  <c r="C23" i="102"/>
  <c r="B24" i="102"/>
  <c r="C24" i="102"/>
  <c r="B25" i="102"/>
  <c r="C25" i="102"/>
  <c r="B26" i="102"/>
  <c r="C26" i="102"/>
  <c r="C27" i="102"/>
  <c r="B28" i="102"/>
  <c r="C28" i="102"/>
  <c r="C9" i="102"/>
  <c r="B9" i="102"/>
  <c r="D5" i="103"/>
  <c r="D4" i="103"/>
  <c r="B10" i="103"/>
  <c r="C10" i="103"/>
  <c r="C11" i="103"/>
  <c r="B12" i="103"/>
  <c r="C12" i="103"/>
  <c r="B13" i="103"/>
  <c r="C13" i="103"/>
  <c r="B14" i="103"/>
  <c r="C14" i="103"/>
  <c r="B15" i="103"/>
  <c r="C15" i="103"/>
  <c r="C16" i="103"/>
  <c r="B17" i="103"/>
  <c r="C17" i="103"/>
  <c r="C18" i="103"/>
  <c r="B19" i="103"/>
  <c r="C19" i="103"/>
  <c r="C20" i="103"/>
  <c r="B21" i="103"/>
  <c r="C21" i="103"/>
  <c r="B22" i="103"/>
  <c r="C22" i="103"/>
  <c r="B23" i="103"/>
  <c r="C23" i="103"/>
  <c r="B24" i="103"/>
  <c r="C24" i="103"/>
  <c r="B25" i="103"/>
  <c r="C25" i="103"/>
  <c r="B26" i="103"/>
  <c r="C26" i="103"/>
  <c r="C27" i="103"/>
  <c r="B28" i="103"/>
  <c r="C28" i="103"/>
  <c r="C9" i="103"/>
  <c r="B9" i="103"/>
  <c r="N51" i="106"/>
  <c r="M51" i="106"/>
  <c r="K51" i="106"/>
  <c r="J51" i="106"/>
  <c r="G51" i="106"/>
  <c r="E51" i="106"/>
  <c r="D51" i="106"/>
  <c r="Q28" i="106"/>
  <c r="R28" i="106" s="1"/>
  <c r="P28" i="106"/>
  <c r="F28" i="106"/>
  <c r="Q27" i="106"/>
  <c r="P27" i="106"/>
  <c r="Q26" i="106"/>
  <c r="R26" i="106" s="1"/>
  <c r="P26" i="106"/>
  <c r="Q25" i="106"/>
  <c r="P25" i="106"/>
  <c r="Q24" i="106"/>
  <c r="P24" i="106"/>
  <c r="Q23" i="106"/>
  <c r="P23" i="106"/>
  <c r="Q22" i="106"/>
  <c r="P22" i="106"/>
  <c r="Q21" i="106"/>
  <c r="P21" i="106"/>
  <c r="Q20" i="106"/>
  <c r="R20" i="106" s="1"/>
  <c r="P20" i="106"/>
  <c r="Q19" i="106"/>
  <c r="P19" i="106"/>
  <c r="Q18" i="106"/>
  <c r="P18" i="106"/>
  <c r="Q17" i="106"/>
  <c r="P17" i="106"/>
  <c r="Q16" i="106"/>
  <c r="P16" i="106"/>
  <c r="Q15" i="106"/>
  <c r="P15" i="106"/>
  <c r="Q14" i="106"/>
  <c r="R14" i="106" s="1"/>
  <c r="P14" i="106"/>
  <c r="Q13" i="106"/>
  <c r="P13" i="106"/>
  <c r="Q12" i="106"/>
  <c r="P12" i="106"/>
  <c r="Q11" i="106"/>
  <c r="P11" i="106"/>
  <c r="Q10" i="106"/>
  <c r="P10" i="106"/>
  <c r="Q9" i="106"/>
  <c r="P9" i="106"/>
  <c r="O9" i="106"/>
  <c r="L9" i="106"/>
  <c r="I9" i="106"/>
  <c r="F9" i="106"/>
  <c r="O11" i="105"/>
  <c r="N11" i="105"/>
  <c r="M54" i="105"/>
  <c r="L54" i="105"/>
  <c r="K54" i="105"/>
  <c r="J54" i="105"/>
  <c r="I54" i="105"/>
  <c r="H54" i="105"/>
  <c r="G54" i="105"/>
  <c r="F54" i="105"/>
  <c r="E54" i="105"/>
  <c r="D54" i="105"/>
  <c r="F52" i="103"/>
  <c r="E52" i="103"/>
  <c r="D52" i="103"/>
  <c r="E189" i="2" s="1"/>
  <c r="H9" i="103"/>
  <c r="G9" i="103"/>
  <c r="N52" i="102"/>
  <c r="M52" i="102"/>
  <c r="K52" i="102"/>
  <c r="J52" i="102"/>
  <c r="G52" i="102"/>
  <c r="E52" i="102"/>
  <c r="D52" i="102"/>
  <c r="Q28" i="102"/>
  <c r="R28" i="102" s="1"/>
  <c r="P28" i="102"/>
  <c r="Q27" i="102"/>
  <c r="P27" i="102"/>
  <c r="Q26" i="102"/>
  <c r="P26" i="102"/>
  <c r="Q25" i="102"/>
  <c r="P25" i="102"/>
  <c r="Q24" i="102"/>
  <c r="P24" i="102"/>
  <c r="Q23" i="102"/>
  <c r="P23" i="102"/>
  <c r="Q22" i="102"/>
  <c r="R22" i="102" s="1"/>
  <c r="P22" i="102"/>
  <c r="Q21" i="102"/>
  <c r="P21" i="102"/>
  <c r="Q20" i="102"/>
  <c r="P20" i="102"/>
  <c r="Q19" i="102"/>
  <c r="P19" i="102"/>
  <c r="Q18" i="102"/>
  <c r="P18" i="102"/>
  <c r="Q17" i="102"/>
  <c r="P17" i="102"/>
  <c r="Q16" i="102"/>
  <c r="R16" i="102" s="1"/>
  <c r="P16" i="102"/>
  <c r="Q15" i="102"/>
  <c r="P15" i="102"/>
  <c r="Q14" i="102"/>
  <c r="P14" i="102"/>
  <c r="Q13" i="102"/>
  <c r="P13" i="102"/>
  <c r="Q12" i="102"/>
  <c r="P12" i="102"/>
  <c r="Q11" i="102"/>
  <c r="P11" i="102"/>
  <c r="Q10" i="102"/>
  <c r="R10" i="102" s="1"/>
  <c r="P10" i="102"/>
  <c r="Q9" i="102"/>
  <c r="P9" i="102"/>
  <c r="O9" i="102"/>
  <c r="L9" i="102"/>
  <c r="I9" i="102"/>
  <c r="F9" i="102"/>
  <c r="C31" i="62"/>
  <c r="B31" i="62"/>
  <c r="C30" i="62"/>
  <c r="C29" i="62"/>
  <c r="B29" i="62"/>
  <c r="C28" i="62"/>
  <c r="B28" i="62"/>
  <c r="C27" i="62"/>
  <c r="B27" i="62"/>
  <c r="C26" i="62"/>
  <c r="B26" i="62"/>
  <c r="C25" i="62"/>
  <c r="B25" i="62"/>
  <c r="C24" i="62"/>
  <c r="B24" i="62"/>
  <c r="C23" i="62"/>
  <c r="C22" i="62"/>
  <c r="B22" i="62"/>
  <c r="C21" i="62"/>
  <c r="C20" i="62"/>
  <c r="B20" i="62"/>
  <c r="C19" i="62"/>
  <c r="C18" i="62"/>
  <c r="B18" i="62"/>
  <c r="C17" i="62"/>
  <c r="B17" i="62"/>
  <c r="C16" i="62"/>
  <c r="B16" i="62"/>
  <c r="C15" i="62"/>
  <c r="B15" i="62"/>
  <c r="C14" i="62"/>
  <c r="C13" i="62"/>
  <c r="B13" i="62"/>
  <c r="C12" i="62"/>
  <c r="B12" i="62"/>
  <c r="C31" i="58"/>
  <c r="B31" i="58"/>
  <c r="C30" i="58"/>
  <c r="C29" i="58"/>
  <c r="B29" i="58"/>
  <c r="C28" i="58"/>
  <c r="B28" i="58"/>
  <c r="C27" i="58"/>
  <c r="B27" i="58"/>
  <c r="C26" i="58"/>
  <c r="B26" i="58"/>
  <c r="C25" i="58"/>
  <c r="B25" i="58"/>
  <c r="C24" i="58"/>
  <c r="B24" i="58"/>
  <c r="C23" i="58"/>
  <c r="C22" i="58"/>
  <c r="B22" i="58"/>
  <c r="C21" i="58"/>
  <c r="C20" i="58"/>
  <c r="B20" i="58"/>
  <c r="C19" i="58"/>
  <c r="C18" i="58"/>
  <c r="B18" i="58"/>
  <c r="C17" i="58"/>
  <c r="B17" i="58"/>
  <c r="C16" i="58"/>
  <c r="B16" i="58"/>
  <c r="C15" i="58"/>
  <c r="B15" i="58"/>
  <c r="C14" i="58"/>
  <c r="C13" i="58"/>
  <c r="B13" i="58"/>
  <c r="C12" i="58"/>
  <c r="B12" i="58"/>
  <c r="U58" i="98"/>
  <c r="S64" i="85"/>
  <c r="D12" i="85"/>
  <c r="Q12" i="85" s="1"/>
  <c r="D13" i="85"/>
  <c r="G13" i="85" s="1"/>
  <c r="D14" i="85"/>
  <c r="D15" i="85"/>
  <c r="G15" i="85" s="1"/>
  <c r="D16" i="85"/>
  <c r="Q16" i="85" s="1"/>
  <c r="D17" i="85"/>
  <c r="G17" i="85" s="1"/>
  <c r="D18" i="85"/>
  <c r="G18" i="85" s="1"/>
  <c r="D19" i="85"/>
  <c r="Q19" i="85" s="1"/>
  <c r="D20" i="85"/>
  <c r="D21" i="85"/>
  <c r="D22" i="85"/>
  <c r="D23" i="85"/>
  <c r="D24" i="85"/>
  <c r="D25" i="85"/>
  <c r="Q25" i="85" s="1"/>
  <c r="D26" i="85"/>
  <c r="G26" i="85" s="1"/>
  <c r="D27" i="85"/>
  <c r="Q27" i="85" s="1"/>
  <c r="D28" i="85"/>
  <c r="D29" i="85"/>
  <c r="D30" i="85"/>
  <c r="D11" i="85"/>
  <c r="D16" i="83"/>
  <c r="D17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15" i="83"/>
  <c r="D14" i="83"/>
  <c r="O31" i="84"/>
  <c r="O30" i="84"/>
  <c r="O29" i="84"/>
  <c r="O28" i="84"/>
  <c r="O27" i="84"/>
  <c r="O26" i="84"/>
  <c r="O25" i="84"/>
  <c r="O24" i="84"/>
  <c r="O23" i="84"/>
  <c r="O22" i="84"/>
  <c r="O21" i="84"/>
  <c r="O20" i="84"/>
  <c r="O19" i="84"/>
  <c r="O18" i="84"/>
  <c r="O17" i="84"/>
  <c r="O16" i="84"/>
  <c r="O15" i="84"/>
  <c r="O14" i="84"/>
  <c r="O13" i="84"/>
  <c r="O12" i="84"/>
  <c r="X12" i="87"/>
  <c r="X13" i="87"/>
  <c r="X14" i="87"/>
  <c r="X15" i="87"/>
  <c r="X16" i="87"/>
  <c r="X17" i="87"/>
  <c r="X18" i="87"/>
  <c r="X19" i="87"/>
  <c r="X20" i="87"/>
  <c r="X21" i="87"/>
  <c r="X22" i="87"/>
  <c r="X23" i="87"/>
  <c r="X24" i="87"/>
  <c r="X25" i="87"/>
  <c r="X26" i="87"/>
  <c r="X27" i="87"/>
  <c r="X28" i="87"/>
  <c r="X29" i="87"/>
  <c r="X30" i="87"/>
  <c r="U12" i="87"/>
  <c r="U13" i="87"/>
  <c r="U14" i="87"/>
  <c r="U15" i="87"/>
  <c r="U16" i="87"/>
  <c r="U17" i="87"/>
  <c r="U18" i="87"/>
  <c r="U19" i="87"/>
  <c r="U20" i="87"/>
  <c r="U21" i="87"/>
  <c r="U22" i="87"/>
  <c r="U23" i="87"/>
  <c r="U24" i="87"/>
  <c r="U25" i="87"/>
  <c r="U26" i="87"/>
  <c r="U27" i="87"/>
  <c r="U28" i="87"/>
  <c r="U29" i="87"/>
  <c r="U30" i="87"/>
  <c r="R12" i="87"/>
  <c r="R13" i="87"/>
  <c r="R14" i="87"/>
  <c r="R15" i="87"/>
  <c r="R16" i="87"/>
  <c r="R17" i="87"/>
  <c r="R18" i="87"/>
  <c r="R19" i="87"/>
  <c r="R20" i="87"/>
  <c r="R21" i="87"/>
  <c r="R22" i="87"/>
  <c r="R23" i="87"/>
  <c r="R24" i="87"/>
  <c r="R25" i="87"/>
  <c r="R26" i="87"/>
  <c r="R27" i="87"/>
  <c r="R28" i="87"/>
  <c r="R29" i="87"/>
  <c r="R30" i="87"/>
  <c r="O12" i="87"/>
  <c r="O13" i="87"/>
  <c r="O14" i="87"/>
  <c r="O15" i="87"/>
  <c r="O16" i="87"/>
  <c r="O17" i="87"/>
  <c r="O18" i="87"/>
  <c r="O19" i="87"/>
  <c r="O20" i="87"/>
  <c r="O21" i="87"/>
  <c r="O22" i="87"/>
  <c r="O23" i="87"/>
  <c r="O24" i="87"/>
  <c r="O25" i="87"/>
  <c r="O26" i="87"/>
  <c r="O27" i="87"/>
  <c r="O28" i="87"/>
  <c r="O29" i="87"/>
  <c r="O30" i="87"/>
  <c r="L12" i="87"/>
  <c r="L13" i="87"/>
  <c r="L14" i="87"/>
  <c r="L15" i="87"/>
  <c r="L16" i="87"/>
  <c r="L17" i="87"/>
  <c r="L18" i="87"/>
  <c r="L19" i="87"/>
  <c r="L20" i="87"/>
  <c r="L21" i="87"/>
  <c r="L22" i="87"/>
  <c r="L23" i="87"/>
  <c r="L24" i="87"/>
  <c r="L25" i="87"/>
  <c r="L26" i="87"/>
  <c r="L27" i="87"/>
  <c r="L28" i="87"/>
  <c r="L29" i="87"/>
  <c r="L30" i="87"/>
  <c r="I12" i="87"/>
  <c r="I13" i="87"/>
  <c r="I14" i="87"/>
  <c r="I15" i="87"/>
  <c r="I16" i="87"/>
  <c r="I17" i="87"/>
  <c r="I18" i="87"/>
  <c r="I19" i="87"/>
  <c r="I20" i="87"/>
  <c r="I21" i="87"/>
  <c r="I22" i="87"/>
  <c r="I23" i="87"/>
  <c r="I24" i="87"/>
  <c r="I25" i="87"/>
  <c r="I26" i="87"/>
  <c r="I27" i="87"/>
  <c r="I28" i="87"/>
  <c r="I29" i="87"/>
  <c r="I30" i="87"/>
  <c r="F12" i="87"/>
  <c r="F13" i="87"/>
  <c r="F14" i="87"/>
  <c r="F15" i="87"/>
  <c r="F16" i="87"/>
  <c r="F17" i="87"/>
  <c r="F18" i="87"/>
  <c r="F19" i="87"/>
  <c r="F20" i="87"/>
  <c r="F21" i="87"/>
  <c r="F22" i="87"/>
  <c r="F23" i="87"/>
  <c r="F24" i="87"/>
  <c r="F25" i="87"/>
  <c r="F26" i="87"/>
  <c r="F27" i="87"/>
  <c r="F28" i="87"/>
  <c r="F29" i="87"/>
  <c r="F30" i="87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10" i="83"/>
  <c r="E59" i="84"/>
  <c r="F59" i="84"/>
  <c r="G59" i="84"/>
  <c r="H59" i="84"/>
  <c r="I59" i="84"/>
  <c r="J59" i="84"/>
  <c r="D59" i="84"/>
  <c r="T12" i="85"/>
  <c r="T13" i="85"/>
  <c r="T14" i="85"/>
  <c r="T15" i="85"/>
  <c r="T16" i="85"/>
  <c r="T17" i="85"/>
  <c r="T18" i="85"/>
  <c r="T19" i="85"/>
  <c r="T20" i="85"/>
  <c r="T21" i="85"/>
  <c r="T22" i="85"/>
  <c r="T23" i="85"/>
  <c r="T24" i="85"/>
  <c r="T25" i="85"/>
  <c r="T26" i="85"/>
  <c r="T27" i="85"/>
  <c r="T28" i="85"/>
  <c r="T29" i="85"/>
  <c r="T30" i="85"/>
  <c r="G14" i="85"/>
  <c r="E12" i="85"/>
  <c r="K12" i="85" s="1"/>
  <c r="E13" i="85"/>
  <c r="K13" i="85" s="1"/>
  <c r="E14" i="85"/>
  <c r="M14" i="85" s="1"/>
  <c r="E15" i="85"/>
  <c r="S15" i="85" s="1"/>
  <c r="E16" i="85"/>
  <c r="I16" i="85" s="1"/>
  <c r="E17" i="85"/>
  <c r="O17" i="85" s="1"/>
  <c r="E18" i="85"/>
  <c r="I18" i="85" s="1"/>
  <c r="E19" i="85"/>
  <c r="K19" i="85" s="1"/>
  <c r="E20" i="85"/>
  <c r="I20" i="85" s="1"/>
  <c r="E21" i="85"/>
  <c r="O21" i="85" s="1"/>
  <c r="E22" i="85"/>
  <c r="M22" i="85" s="1"/>
  <c r="E23" i="85"/>
  <c r="S23" i="85" s="1"/>
  <c r="E24" i="85"/>
  <c r="E25" i="85"/>
  <c r="O25" i="85" s="1"/>
  <c r="E26" i="85"/>
  <c r="I26" i="85" s="1"/>
  <c r="E27" i="85"/>
  <c r="K27" i="85" s="1"/>
  <c r="E28" i="85"/>
  <c r="K28" i="85" s="1"/>
  <c r="E29" i="85"/>
  <c r="K29" i="85" s="1"/>
  <c r="E30" i="85"/>
  <c r="M30" i="85" s="1"/>
  <c r="K12" i="100"/>
  <c r="K13" i="100"/>
  <c r="K14" i="100"/>
  <c r="K15" i="100"/>
  <c r="K16" i="100"/>
  <c r="K17" i="100"/>
  <c r="K18" i="100"/>
  <c r="K19" i="100"/>
  <c r="K20" i="100"/>
  <c r="K21" i="100"/>
  <c r="K22" i="100"/>
  <c r="K23" i="100"/>
  <c r="K24" i="100"/>
  <c r="K25" i="100"/>
  <c r="K26" i="100"/>
  <c r="K27" i="100"/>
  <c r="K28" i="100"/>
  <c r="K29" i="100"/>
  <c r="K30" i="100"/>
  <c r="K11" i="100"/>
  <c r="G19" i="100"/>
  <c r="G20" i="100"/>
  <c r="G21" i="100"/>
  <c r="G22" i="100"/>
  <c r="G23" i="100"/>
  <c r="G24" i="100"/>
  <c r="G25" i="100"/>
  <c r="G26" i="100"/>
  <c r="G27" i="100"/>
  <c r="G28" i="100"/>
  <c r="G29" i="100"/>
  <c r="G30" i="100"/>
  <c r="G18" i="100"/>
  <c r="M13" i="84"/>
  <c r="N13" i="84" s="1"/>
  <c r="M14" i="84"/>
  <c r="N14" i="84" s="1"/>
  <c r="M15" i="84"/>
  <c r="N15" i="84" s="1"/>
  <c r="M16" i="84"/>
  <c r="N16" i="84" s="1"/>
  <c r="M17" i="84"/>
  <c r="N17" i="84" s="1"/>
  <c r="M18" i="84"/>
  <c r="N18" i="84" s="1"/>
  <c r="M19" i="84"/>
  <c r="N19" i="84" s="1"/>
  <c r="M20" i="84"/>
  <c r="N20" i="84" s="1"/>
  <c r="M21" i="84"/>
  <c r="N21" i="84" s="1"/>
  <c r="M22" i="84"/>
  <c r="N22" i="84" s="1"/>
  <c r="M23" i="84"/>
  <c r="N23" i="84" s="1"/>
  <c r="M24" i="84"/>
  <c r="N24" i="84" s="1"/>
  <c r="M25" i="84"/>
  <c r="N25" i="84" s="1"/>
  <c r="M26" i="84"/>
  <c r="N26" i="84" s="1"/>
  <c r="M27" i="84"/>
  <c r="N27" i="84" s="1"/>
  <c r="M28" i="84"/>
  <c r="N28" i="84" s="1"/>
  <c r="M29" i="84"/>
  <c r="N29" i="84" s="1"/>
  <c r="M30" i="84"/>
  <c r="N30" i="84" s="1"/>
  <c r="M31" i="84"/>
  <c r="N31" i="84" s="1"/>
  <c r="E60" i="82"/>
  <c r="F60" i="82"/>
  <c r="G60" i="82"/>
  <c r="H60" i="82"/>
  <c r="I60" i="82"/>
  <c r="J60" i="82"/>
  <c r="K13" i="82"/>
  <c r="L13" i="82"/>
  <c r="M13" i="82"/>
  <c r="K14" i="82"/>
  <c r="L14" i="82"/>
  <c r="M14" i="82"/>
  <c r="K15" i="82"/>
  <c r="L15" i="82"/>
  <c r="M15" i="82"/>
  <c r="K16" i="82"/>
  <c r="L16" i="82"/>
  <c r="M16" i="82"/>
  <c r="K17" i="82"/>
  <c r="L17" i="82"/>
  <c r="M17" i="82"/>
  <c r="K18" i="82"/>
  <c r="L18" i="82"/>
  <c r="M18" i="82"/>
  <c r="K19" i="82"/>
  <c r="L19" i="82"/>
  <c r="M19" i="82"/>
  <c r="K20" i="82"/>
  <c r="L20" i="82"/>
  <c r="M20" i="82"/>
  <c r="K21" i="82"/>
  <c r="L21" i="82"/>
  <c r="M21" i="82"/>
  <c r="K22" i="82"/>
  <c r="L22" i="82"/>
  <c r="M22" i="82"/>
  <c r="K23" i="82"/>
  <c r="L23" i="82"/>
  <c r="M23" i="82"/>
  <c r="K24" i="82"/>
  <c r="L24" i="82"/>
  <c r="M24" i="82"/>
  <c r="K25" i="82"/>
  <c r="L25" i="82"/>
  <c r="M25" i="82"/>
  <c r="K26" i="82"/>
  <c r="L26" i="82"/>
  <c r="M26" i="82"/>
  <c r="K27" i="82"/>
  <c r="L27" i="82"/>
  <c r="M27" i="82"/>
  <c r="K28" i="82"/>
  <c r="L28" i="82"/>
  <c r="M28" i="82"/>
  <c r="K29" i="82"/>
  <c r="L29" i="82"/>
  <c r="M29" i="82"/>
  <c r="K30" i="82"/>
  <c r="L30" i="82"/>
  <c r="M30" i="82"/>
  <c r="K31" i="82"/>
  <c r="L31" i="82"/>
  <c r="M31" i="82"/>
  <c r="H60" i="81"/>
  <c r="W12" i="81"/>
  <c r="W13" i="81"/>
  <c r="W14" i="81"/>
  <c r="W15" i="81"/>
  <c r="W16" i="81"/>
  <c r="W17" i="81"/>
  <c r="W18" i="81"/>
  <c r="W19" i="81"/>
  <c r="W20" i="81"/>
  <c r="W21" i="81"/>
  <c r="W22" i="81"/>
  <c r="W23" i="81"/>
  <c r="W24" i="81"/>
  <c r="W25" i="81"/>
  <c r="W26" i="81"/>
  <c r="W27" i="81"/>
  <c r="W28" i="81"/>
  <c r="W29" i="81"/>
  <c r="W30" i="81"/>
  <c r="U12" i="81"/>
  <c r="U13" i="81"/>
  <c r="U14" i="81"/>
  <c r="U15" i="81"/>
  <c r="U16" i="81"/>
  <c r="U17" i="81"/>
  <c r="U18" i="81"/>
  <c r="U19" i="81"/>
  <c r="U20" i="81"/>
  <c r="U21" i="81"/>
  <c r="U22" i="81"/>
  <c r="U23" i="81"/>
  <c r="U24" i="81"/>
  <c r="U25" i="81"/>
  <c r="U26" i="81"/>
  <c r="U27" i="81"/>
  <c r="U28" i="81"/>
  <c r="U29" i="81"/>
  <c r="U30" i="81"/>
  <c r="S12" i="81"/>
  <c r="S13" i="81"/>
  <c r="S14" i="81"/>
  <c r="S15" i="81"/>
  <c r="S16" i="81"/>
  <c r="S17" i="81"/>
  <c r="S18" i="81"/>
  <c r="S19" i="81"/>
  <c r="S20" i="81"/>
  <c r="S21" i="81"/>
  <c r="S22" i="81"/>
  <c r="S23" i="81"/>
  <c r="S24" i="81"/>
  <c r="S25" i="81"/>
  <c r="S26" i="81"/>
  <c r="S27" i="81"/>
  <c r="S28" i="81"/>
  <c r="S29" i="81"/>
  <c r="S30" i="81"/>
  <c r="Q12" i="81"/>
  <c r="Q13" i="81"/>
  <c r="Q14" i="81"/>
  <c r="Q15" i="81"/>
  <c r="Q16" i="81"/>
  <c r="Q17" i="81"/>
  <c r="Q18" i="81"/>
  <c r="Q19" i="81"/>
  <c r="Q20" i="81"/>
  <c r="Q21" i="81"/>
  <c r="Q22" i="81"/>
  <c r="Q23" i="81"/>
  <c r="Q24" i="81"/>
  <c r="Q25" i="81"/>
  <c r="Q26" i="81"/>
  <c r="Q27" i="81"/>
  <c r="Q28" i="81"/>
  <c r="Q29" i="81"/>
  <c r="Q30" i="81"/>
  <c r="O12" i="81"/>
  <c r="O13" i="81"/>
  <c r="O14" i="81"/>
  <c r="O15" i="81"/>
  <c r="O16" i="81"/>
  <c r="O17" i="81"/>
  <c r="O18" i="81"/>
  <c r="O19" i="81"/>
  <c r="O20" i="81"/>
  <c r="O21" i="81"/>
  <c r="O22" i="81"/>
  <c r="O23" i="81"/>
  <c r="O24" i="81"/>
  <c r="O25" i="81"/>
  <c r="O26" i="81"/>
  <c r="O27" i="81"/>
  <c r="O28" i="81"/>
  <c r="O29" i="81"/>
  <c r="O30" i="81"/>
  <c r="M12" i="81"/>
  <c r="M13" i="81"/>
  <c r="M14" i="81"/>
  <c r="M15" i="81"/>
  <c r="M16" i="81"/>
  <c r="M17" i="81"/>
  <c r="M18" i="81"/>
  <c r="M19" i="81"/>
  <c r="M20" i="81"/>
  <c r="M21" i="81"/>
  <c r="M22" i="81"/>
  <c r="M23" i="81"/>
  <c r="M24" i="81"/>
  <c r="M25" i="81"/>
  <c r="M26" i="81"/>
  <c r="M27" i="81"/>
  <c r="M28" i="81"/>
  <c r="M29" i="81"/>
  <c r="M30" i="81"/>
  <c r="K12" i="81"/>
  <c r="K13" i="81"/>
  <c r="K14" i="81"/>
  <c r="K15" i="81"/>
  <c r="K16" i="81"/>
  <c r="K17" i="81"/>
  <c r="K18" i="81"/>
  <c r="K19" i="81"/>
  <c r="K20" i="81"/>
  <c r="K21" i="81"/>
  <c r="K22" i="81"/>
  <c r="K23" i="81"/>
  <c r="K24" i="81"/>
  <c r="K25" i="81"/>
  <c r="K26" i="81"/>
  <c r="K27" i="81"/>
  <c r="K28" i="81"/>
  <c r="K29" i="81"/>
  <c r="K30" i="81"/>
  <c r="I12" i="81"/>
  <c r="I13" i="81"/>
  <c r="I14" i="81"/>
  <c r="I15" i="81"/>
  <c r="I16" i="81"/>
  <c r="I17" i="81"/>
  <c r="I18" i="81"/>
  <c r="I19" i="81"/>
  <c r="I20" i="81"/>
  <c r="I21" i="81"/>
  <c r="I22" i="81"/>
  <c r="I23" i="81"/>
  <c r="I24" i="81"/>
  <c r="I25" i="81"/>
  <c r="I26" i="81"/>
  <c r="I27" i="81"/>
  <c r="I28" i="81"/>
  <c r="I29" i="81"/>
  <c r="I30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F11" i="80"/>
  <c r="F12" i="80"/>
  <c r="F13" i="80"/>
  <c r="F14" i="80"/>
  <c r="F15" i="80"/>
  <c r="F16" i="80"/>
  <c r="F17" i="80"/>
  <c r="F18" i="80"/>
  <c r="F19" i="80"/>
  <c r="F20" i="80"/>
  <c r="F21" i="80"/>
  <c r="F22" i="80"/>
  <c r="F23" i="80"/>
  <c r="F24" i="80"/>
  <c r="F25" i="80"/>
  <c r="F26" i="80"/>
  <c r="F27" i="80"/>
  <c r="F28" i="80"/>
  <c r="F29" i="80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L26" i="79" s="1"/>
  <c r="F27" i="79"/>
  <c r="F28" i="79"/>
  <c r="F29" i="79"/>
  <c r="F30" i="79"/>
  <c r="M64" i="78"/>
  <c r="N64" i="78"/>
  <c r="E64" i="78"/>
  <c r="G64" i="78"/>
  <c r="H64" i="78"/>
  <c r="J64" i="78"/>
  <c r="K64" i="78"/>
  <c r="Q12" i="78"/>
  <c r="Q13" i="78"/>
  <c r="Q14" i="78"/>
  <c r="Q15" i="78"/>
  <c r="Q16" i="78"/>
  <c r="Q17" i="78"/>
  <c r="Q18" i="78"/>
  <c r="Q19" i="78"/>
  <c r="Q20" i="78"/>
  <c r="Q21" i="78"/>
  <c r="Q22" i="78"/>
  <c r="Q23" i="78"/>
  <c r="Q24" i="78"/>
  <c r="Q25" i="78"/>
  <c r="Q26" i="78"/>
  <c r="Q27" i="78"/>
  <c r="Q28" i="78"/>
  <c r="Q29" i="78"/>
  <c r="Q30" i="78"/>
  <c r="P12" i="78"/>
  <c r="R12" i="78" s="1"/>
  <c r="P13" i="78"/>
  <c r="P14" i="78"/>
  <c r="P15" i="78"/>
  <c r="P16" i="78"/>
  <c r="P17" i="78"/>
  <c r="P18" i="78"/>
  <c r="P19" i="78"/>
  <c r="P20" i="78"/>
  <c r="P21" i="78"/>
  <c r="P22" i="78"/>
  <c r="P23" i="78"/>
  <c r="P24" i="78"/>
  <c r="P25" i="78"/>
  <c r="P26" i="78"/>
  <c r="P27" i="78"/>
  <c r="P28" i="78"/>
  <c r="P29" i="78"/>
  <c r="P30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R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K12" i="77"/>
  <c r="M12" i="77" s="1"/>
  <c r="K13" i="77"/>
  <c r="M13" i="77" s="1"/>
  <c r="K14" i="77"/>
  <c r="K15" i="77"/>
  <c r="M15" i="77" s="1"/>
  <c r="K16" i="77"/>
  <c r="M16" i="77" s="1"/>
  <c r="K17" i="77"/>
  <c r="M17" i="77" s="1"/>
  <c r="K18" i="77"/>
  <c r="K19" i="77"/>
  <c r="M19" i="77" s="1"/>
  <c r="K20" i="77"/>
  <c r="M20" i="77" s="1"/>
  <c r="K21" i="77"/>
  <c r="M21" i="77" s="1"/>
  <c r="K22" i="77"/>
  <c r="M22" i="77" s="1"/>
  <c r="K23" i="77"/>
  <c r="M23" i="77" s="1"/>
  <c r="K24" i="77"/>
  <c r="M24" i="77" s="1"/>
  <c r="K25" i="77"/>
  <c r="M25" i="77" s="1"/>
  <c r="K26" i="77"/>
  <c r="K27" i="77"/>
  <c r="M27" i="77" s="1"/>
  <c r="K28" i="77"/>
  <c r="M28" i="77" s="1"/>
  <c r="K29" i="77"/>
  <c r="M29" i="77" s="1"/>
  <c r="K30" i="77"/>
  <c r="M30" i="77" s="1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J12" i="76"/>
  <c r="J13" i="76"/>
  <c r="J14" i="76"/>
  <c r="J15" i="76"/>
  <c r="J16" i="76"/>
  <c r="J17" i="76"/>
  <c r="J18" i="76"/>
  <c r="J19" i="76"/>
  <c r="J20" i="76"/>
  <c r="J21" i="76"/>
  <c r="J22" i="76"/>
  <c r="J23" i="76"/>
  <c r="J24" i="76"/>
  <c r="J25" i="76"/>
  <c r="J26" i="76"/>
  <c r="J27" i="76"/>
  <c r="J28" i="76"/>
  <c r="J29" i="76"/>
  <c r="J30" i="76"/>
  <c r="Z33" i="52" l="1"/>
  <c r="Q33" i="52"/>
  <c r="Q31" i="52"/>
  <c r="Z50" i="52"/>
  <c r="Q34" i="52"/>
  <c r="Z49" i="52"/>
  <c r="Q46" i="52"/>
  <c r="Z43" i="52"/>
  <c r="Q45" i="52"/>
  <c r="Q43" i="52"/>
  <c r="Q42" i="52"/>
  <c r="R43" i="56"/>
  <c r="R49" i="56"/>
  <c r="L34" i="56"/>
  <c r="L46" i="56"/>
  <c r="L41" i="56"/>
  <c r="L33" i="56"/>
  <c r="R31" i="56"/>
  <c r="L45" i="56"/>
  <c r="L42" i="56"/>
  <c r="L39" i="56"/>
  <c r="R37" i="56"/>
  <c r="R45" i="86"/>
  <c r="R49" i="86"/>
  <c r="R50" i="86"/>
  <c r="R46" i="86"/>
  <c r="R47" i="86"/>
  <c r="R40" i="106"/>
  <c r="R33" i="106"/>
  <c r="R44" i="106"/>
  <c r="R37" i="106"/>
  <c r="K79" i="15"/>
  <c r="T77" i="15"/>
  <c r="T49" i="15"/>
  <c r="T76" i="15"/>
  <c r="T58" i="15"/>
  <c r="K73" i="15"/>
  <c r="K76" i="15"/>
  <c r="K58" i="15"/>
  <c r="T78" i="15"/>
  <c r="T66" i="15"/>
  <c r="T59" i="15"/>
  <c r="K68" i="15"/>
  <c r="T63" i="15"/>
  <c r="K75" i="15"/>
  <c r="T57" i="15"/>
  <c r="K72" i="15"/>
  <c r="T74" i="15"/>
  <c r="R16" i="106"/>
  <c r="R11" i="106"/>
  <c r="R17" i="106"/>
  <c r="R13" i="106"/>
  <c r="O51" i="106"/>
  <c r="R23" i="106"/>
  <c r="R12" i="106"/>
  <c r="R18" i="106"/>
  <c r="R24" i="106"/>
  <c r="R19" i="106"/>
  <c r="R25" i="106"/>
  <c r="L51" i="106"/>
  <c r="R9" i="106"/>
  <c r="R15" i="106"/>
  <c r="R21" i="106"/>
  <c r="R27" i="106"/>
  <c r="I51" i="106"/>
  <c r="R10" i="106"/>
  <c r="R22" i="106"/>
  <c r="F51" i="106"/>
  <c r="R15" i="102"/>
  <c r="R27" i="102"/>
  <c r="R17" i="102"/>
  <c r="F52" i="102"/>
  <c r="R13" i="102"/>
  <c r="R12" i="102"/>
  <c r="R18" i="102"/>
  <c r="R24" i="102"/>
  <c r="O52" i="102"/>
  <c r="R14" i="102"/>
  <c r="R20" i="102"/>
  <c r="R26" i="102"/>
  <c r="R25" i="102"/>
  <c r="I52" i="102"/>
  <c r="R9" i="102"/>
  <c r="R21" i="102"/>
  <c r="R11" i="102"/>
  <c r="R23" i="102"/>
  <c r="R19" i="102"/>
  <c r="L52" i="102"/>
  <c r="G50" i="85"/>
  <c r="I49" i="85"/>
  <c r="K48" i="85"/>
  <c r="M47" i="85"/>
  <c r="O46" i="85"/>
  <c r="G38" i="85"/>
  <c r="I37" i="85"/>
  <c r="K36" i="85"/>
  <c r="M35" i="85"/>
  <c r="O34" i="85"/>
  <c r="G49" i="85"/>
  <c r="I48" i="85"/>
  <c r="K47" i="85"/>
  <c r="M46" i="85"/>
  <c r="G37" i="85"/>
  <c r="I36" i="85"/>
  <c r="K35" i="85"/>
  <c r="M34" i="85"/>
  <c r="S50" i="85"/>
  <c r="U48" i="85"/>
  <c r="Q39" i="85"/>
  <c r="S38" i="85"/>
  <c r="U36" i="85"/>
  <c r="U49" i="85"/>
  <c r="S49" i="85"/>
  <c r="M40" i="85"/>
  <c r="O39" i="85"/>
  <c r="S37" i="85"/>
  <c r="O50" i="85"/>
  <c r="S48" i="85"/>
  <c r="U46" i="85"/>
  <c r="M39" i="85"/>
  <c r="O38" i="85"/>
  <c r="S36" i="85"/>
  <c r="U34" i="85"/>
  <c r="M50" i="85"/>
  <c r="O49" i="85"/>
  <c r="S47" i="85"/>
  <c r="K39" i="85"/>
  <c r="M38" i="85"/>
  <c r="O37" i="85"/>
  <c r="S35" i="85"/>
  <c r="K50" i="85"/>
  <c r="M49" i="85"/>
  <c r="O48" i="85"/>
  <c r="K38" i="85"/>
  <c r="M37" i="85"/>
  <c r="O36" i="85"/>
  <c r="U37" i="85"/>
  <c r="O59" i="84"/>
  <c r="N24" i="82"/>
  <c r="O24" i="82" s="1"/>
  <c r="N16" i="82"/>
  <c r="O16" i="82" s="1"/>
  <c r="L28" i="79"/>
  <c r="L18" i="79"/>
  <c r="L20" i="79"/>
  <c r="R30" i="78"/>
  <c r="R26" i="78"/>
  <c r="R17" i="78"/>
  <c r="R28" i="78"/>
  <c r="R27" i="78"/>
  <c r="R22" i="78"/>
  <c r="S18" i="77"/>
  <c r="S26" i="77"/>
  <c r="J51" i="69"/>
  <c r="J49" i="69"/>
  <c r="J47" i="69"/>
  <c r="J45" i="69"/>
  <c r="J43" i="69"/>
  <c r="J41" i="69"/>
  <c r="J39" i="69"/>
  <c r="J37" i="69"/>
  <c r="J35" i="69"/>
  <c r="J33" i="69"/>
  <c r="I51" i="66"/>
  <c r="I49" i="66"/>
  <c r="I47" i="66"/>
  <c r="I45" i="66"/>
  <c r="I43" i="66"/>
  <c r="I41" i="66"/>
  <c r="I39" i="66"/>
  <c r="I37" i="66"/>
  <c r="I35" i="66"/>
  <c r="I33" i="66"/>
  <c r="Z50" i="61"/>
  <c r="AA50" i="61" s="1"/>
  <c r="Z44" i="61"/>
  <c r="AA44" i="61" s="1"/>
  <c r="Z32" i="61"/>
  <c r="AA32" i="61" s="1"/>
  <c r="AC47" i="61"/>
  <c r="W46" i="61"/>
  <c r="AC35" i="61"/>
  <c r="W34" i="61"/>
  <c r="Z42" i="61"/>
  <c r="AA42" i="61" s="1"/>
  <c r="Z45" i="61"/>
  <c r="AA45" i="61" s="1"/>
  <c r="Z33" i="61"/>
  <c r="AA33" i="61" s="1"/>
  <c r="U49" i="61"/>
  <c r="U37" i="61"/>
  <c r="Z43" i="61"/>
  <c r="AA43" i="61" s="1"/>
  <c r="Z31" i="61"/>
  <c r="AA31" i="61" s="1"/>
  <c r="Z48" i="61"/>
  <c r="AA48" i="61" s="1"/>
  <c r="Z36" i="61"/>
  <c r="AA36" i="61" s="1"/>
  <c r="F47" i="60"/>
  <c r="H49" i="60"/>
  <c r="F42" i="60"/>
  <c r="H37" i="60"/>
  <c r="F35" i="60"/>
  <c r="H46" i="60"/>
  <c r="H34" i="60"/>
  <c r="AD33" i="44"/>
  <c r="L33" i="44"/>
  <c r="L49" i="44"/>
  <c r="AD49" i="44"/>
  <c r="L41" i="44"/>
  <c r="AD41" i="44"/>
  <c r="X49" i="44"/>
  <c r="L45" i="44"/>
  <c r="AD45" i="44"/>
  <c r="X41" i="44"/>
  <c r="L37" i="44"/>
  <c r="AD37" i="44"/>
  <c r="X33" i="44"/>
  <c r="R49" i="44"/>
  <c r="R41" i="44"/>
  <c r="R33" i="44"/>
  <c r="F50" i="44"/>
  <c r="T49" i="44"/>
  <c r="F46" i="44"/>
  <c r="T45" i="44"/>
  <c r="F42" i="44"/>
  <c r="T41" i="44"/>
  <c r="F38" i="44"/>
  <c r="T37" i="44"/>
  <c r="F34" i="44"/>
  <c r="T33" i="44"/>
  <c r="AB51" i="44"/>
  <c r="J51" i="44"/>
  <c r="AB47" i="44"/>
  <c r="J47" i="44"/>
  <c r="AB43" i="44"/>
  <c r="J43" i="44"/>
  <c r="AB39" i="44"/>
  <c r="J39" i="44"/>
  <c r="AB35" i="44"/>
  <c r="J35" i="44"/>
  <c r="N33" i="44"/>
  <c r="T50" i="44"/>
  <c r="T46" i="44"/>
  <c r="T42" i="44"/>
  <c r="T38" i="44"/>
  <c r="T34" i="44"/>
  <c r="N49" i="44"/>
  <c r="N45" i="44"/>
  <c r="N41" i="44"/>
  <c r="N37" i="44"/>
  <c r="V51" i="44"/>
  <c r="V47" i="44"/>
  <c r="V43" i="44"/>
  <c r="V35" i="44"/>
  <c r="T51" i="44"/>
  <c r="P50" i="44"/>
  <c r="T43" i="44"/>
  <c r="P42" i="44"/>
  <c r="T39" i="44"/>
  <c r="P38" i="44"/>
  <c r="T35" i="44"/>
  <c r="P34" i="44"/>
  <c r="AB49" i="44"/>
  <c r="AB45" i="44"/>
  <c r="AB41" i="44"/>
  <c r="AB37" i="44"/>
  <c r="AB33" i="44"/>
  <c r="P46" i="44"/>
  <c r="Z49" i="44"/>
  <c r="H49" i="44"/>
  <c r="Z45" i="44"/>
  <c r="H45" i="44"/>
  <c r="Z41" i="44"/>
  <c r="H41" i="44"/>
  <c r="Z37" i="44"/>
  <c r="H37" i="44"/>
  <c r="Z33" i="44"/>
  <c r="H33" i="44"/>
  <c r="V39" i="44"/>
  <c r="T47" i="44"/>
  <c r="AB50" i="44"/>
  <c r="AB46" i="44"/>
  <c r="AB42" i="44"/>
  <c r="AB38" i="44"/>
  <c r="AB34" i="44"/>
  <c r="X34" i="43"/>
  <c r="X50" i="43"/>
  <c r="AD34" i="43"/>
  <c r="R34" i="43"/>
  <c r="L34" i="43"/>
  <c r="L37" i="43"/>
  <c r="R37" i="43"/>
  <c r="AD37" i="43"/>
  <c r="L50" i="43"/>
  <c r="R44" i="43"/>
  <c r="X44" i="43"/>
  <c r="L44" i="43"/>
  <c r="AD44" i="43"/>
  <c r="R49" i="43"/>
  <c r="L49" i="43"/>
  <c r="AD49" i="43"/>
  <c r="L46" i="43"/>
  <c r="AD46" i="43"/>
  <c r="R46" i="43"/>
  <c r="X36" i="43"/>
  <c r="AD48" i="43"/>
  <c r="R48" i="43"/>
  <c r="X46" i="43"/>
  <c r="X37" i="43"/>
  <c r="AD36" i="43"/>
  <c r="R36" i="43"/>
  <c r="AD50" i="43"/>
  <c r="X38" i="43"/>
  <c r="X49" i="43"/>
  <c r="X39" i="43"/>
  <c r="J52" i="43"/>
  <c r="H51" i="43"/>
  <c r="F50" i="43"/>
  <c r="R50" i="43" s="1"/>
  <c r="AB42" i="43"/>
  <c r="L42" i="43"/>
  <c r="Z41" i="43"/>
  <c r="J40" i="43"/>
  <c r="H39" i="43"/>
  <c r="F38" i="43"/>
  <c r="R38" i="43" s="1"/>
  <c r="H52" i="43"/>
  <c r="F51" i="43"/>
  <c r="X51" i="43" s="1"/>
  <c r="T49" i="43"/>
  <c r="J41" i="43"/>
  <c r="H40" i="43"/>
  <c r="F39" i="43"/>
  <c r="T37" i="43"/>
  <c r="P50" i="43"/>
  <c r="N49" i="43"/>
  <c r="P38" i="43"/>
  <c r="N37" i="43"/>
  <c r="T50" i="43"/>
  <c r="P51" i="43"/>
  <c r="N50" i="43"/>
  <c r="AB49" i="43"/>
  <c r="Z48" i="43"/>
  <c r="R41" i="43"/>
  <c r="P39" i="43"/>
  <c r="N38" i="43"/>
  <c r="AB37" i="43"/>
  <c r="Z36" i="43"/>
  <c r="P52" i="43"/>
  <c r="N51" i="43"/>
  <c r="Z49" i="43"/>
  <c r="W47" i="43"/>
  <c r="X47" i="43" s="1"/>
  <c r="P40" i="43"/>
  <c r="N39" i="43"/>
  <c r="Z37" i="43"/>
  <c r="W35" i="43"/>
  <c r="X35" i="43" s="1"/>
  <c r="N52" i="43"/>
  <c r="AB51" i="43"/>
  <c r="Z50" i="43"/>
  <c r="H48" i="43"/>
  <c r="P41" i="43"/>
  <c r="N40" i="43"/>
  <c r="AB39" i="43"/>
  <c r="Z38" i="43"/>
  <c r="H36" i="43"/>
  <c r="Q13" i="85"/>
  <c r="Q20" i="85"/>
  <c r="L43" i="41"/>
  <c r="L41" i="41"/>
  <c r="L39" i="41"/>
  <c r="L37" i="41"/>
  <c r="L46" i="41"/>
  <c r="L49" i="41"/>
  <c r="L42" i="41"/>
  <c r="X36" i="39"/>
  <c r="X35" i="39"/>
  <c r="R36" i="39"/>
  <c r="R32" i="39"/>
  <c r="L32" i="39"/>
  <c r="X50" i="39"/>
  <c r="R48" i="39"/>
  <c r="X48" i="39"/>
  <c r="L44" i="39"/>
  <c r="T40" i="39"/>
  <c r="J39" i="39"/>
  <c r="P50" i="39"/>
  <c r="T47" i="39"/>
  <c r="J46" i="39"/>
  <c r="F44" i="39"/>
  <c r="X44" i="39" s="1"/>
  <c r="N43" i="39"/>
  <c r="V42" i="39"/>
  <c r="H39" i="39"/>
  <c r="P38" i="39"/>
  <c r="T35" i="39"/>
  <c r="J34" i="39"/>
  <c r="F32" i="39"/>
  <c r="X32" i="39" s="1"/>
  <c r="N31" i="39"/>
  <c r="V47" i="39"/>
  <c r="H44" i="39"/>
  <c r="X37" i="39"/>
  <c r="V35" i="39"/>
  <c r="H32" i="39"/>
  <c r="V49" i="39"/>
  <c r="T42" i="39"/>
  <c r="F39" i="39"/>
  <c r="R39" i="39" s="1"/>
  <c r="V37" i="39"/>
  <c r="R49" i="39"/>
  <c r="P47" i="39"/>
  <c r="T44" i="39"/>
  <c r="F41" i="39"/>
  <c r="N40" i="39"/>
  <c r="V39" i="39"/>
  <c r="R37" i="39"/>
  <c r="P35" i="39"/>
  <c r="T32" i="39"/>
  <c r="J50" i="39"/>
  <c r="N47" i="39"/>
  <c r="V46" i="39"/>
  <c r="H43" i="39"/>
  <c r="P42" i="39"/>
  <c r="T39" i="39"/>
  <c r="J38" i="39"/>
  <c r="N35" i="39"/>
  <c r="V34" i="39"/>
  <c r="H31" i="39"/>
  <c r="F50" i="39"/>
  <c r="F38" i="39"/>
  <c r="H40" i="39"/>
  <c r="H47" i="39"/>
  <c r="H35" i="39"/>
  <c r="X40" i="98"/>
  <c r="L32" i="98"/>
  <c r="X44" i="98"/>
  <c r="X38" i="98"/>
  <c r="X32" i="98"/>
  <c r="H37" i="98"/>
  <c r="F49" i="98"/>
  <c r="V47" i="98"/>
  <c r="R45" i="98"/>
  <c r="H44" i="98"/>
  <c r="T40" i="98"/>
  <c r="J39" i="98"/>
  <c r="F37" i="98"/>
  <c r="V35" i="98"/>
  <c r="R33" i="98"/>
  <c r="H32" i="98"/>
  <c r="H49" i="98"/>
  <c r="J44" i="98"/>
  <c r="J32" i="98"/>
  <c r="T47" i="98"/>
  <c r="F44" i="98"/>
  <c r="L44" i="98" s="1"/>
  <c r="V42" i="98"/>
  <c r="T35" i="98"/>
  <c r="F32" i="98"/>
  <c r="H34" i="98"/>
  <c r="F46" i="98"/>
  <c r="F34" i="98"/>
  <c r="F41" i="98"/>
  <c r="L41" i="98" s="1"/>
  <c r="R39" i="98"/>
  <c r="F50" i="98"/>
  <c r="L50" i="98" s="1"/>
  <c r="F38" i="98"/>
  <c r="L38" i="98" s="1"/>
  <c r="H40" i="98"/>
  <c r="H47" i="98"/>
  <c r="H35" i="98"/>
  <c r="R41" i="95"/>
  <c r="R32" i="95"/>
  <c r="R38" i="95"/>
  <c r="P41" i="95"/>
  <c r="H49" i="95"/>
  <c r="R49" i="95" s="1"/>
  <c r="P42" i="95"/>
  <c r="H37" i="95"/>
  <c r="R37" i="95" s="1"/>
  <c r="H51" i="95"/>
  <c r="R51" i="95" s="1"/>
  <c r="P44" i="95"/>
  <c r="H39" i="95"/>
  <c r="R39" i="95" s="1"/>
  <c r="P32" i="95"/>
  <c r="P47" i="95"/>
  <c r="P35" i="95"/>
  <c r="K45" i="94"/>
  <c r="M45" i="94"/>
  <c r="O45" i="94"/>
  <c r="Q45" i="94"/>
  <c r="S45" i="94"/>
  <c r="U45" i="94"/>
  <c r="W45" i="94"/>
  <c r="Y45" i="94"/>
  <c r="Y50" i="94"/>
  <c r="W46" i="94"/>
  <c r="Y46" i="94"/>
  <c r="K46" i="94"/>
  <c r="M46" i="94"/>
  <c r="O46" i="94"/>
  <c r="Q46" i="94"/>
  <c r="S46" i="94"/>
  <c r="U46" i="94"/>
  <c r="I33" i="94"/>
  <c r="I44" i="94"/>
  <c r="Y44" i="94" s="1"/>
  <c r="Y38" i="94"/>
  <c r="Y49" i="94"/>
  <c r="I51" i="94"/>
  <c r="M47" i="94"/>
  <c r="O47" i="94"/>
  <c r="Q47" i="94"/>
  <c r="S47" i="94"/>
  <c r="U47" i="94"/>
  <c r="W47" i="94"/>
  <c r="Y47" i="94"/>
  <c r="K47" i="94"/>
  <c r="W34" i="94"/>
  <c r="Y34" i="94"/>
  <c r="M34" i="94"/>
  <c r="Q34" i="94"/>
  <c r="O34" i="94"/>
  <c r="K34" i="94"/>
  <c r="S34" i="94"/>
  <c r="U34" i="94"/>
  <c r="K40" i="94"/>
  <c r="M40" i="94"/>
  <c r="O40" i="94"/>
  <c r="Q40" i="94"/>
  <c r="S40" i="94"/>
  <c r="U40" i="94"/>
  <c r="W40" i="94"/>
  <c r="Y40" i="94"/>
  <c r="I43" i="94"/>
  <c r="I39" i="94"/>
  <c r="M35" i="94"/>
  <c r="Q35" i="94"/>
  <c r="O35" i="94"/>
  <c r="Y35" i="94"/>
  <c r="S35" i="94"/>
  <c r="U35" i="94"/>
  <c r="W35" i="94"/>
  <c r="K35" i="94"/>
  <c r="G50" i="94"/>
  <c r="I50" i="94" s="1"/>
  <c r="F43" i="94"/>
  <c r="M42" i="94"/>
  <c r="G38" i="94"/>
  <c r="I38" i="94" s="1"/>
  <c r="K42" i="94"/>
  <c r="G49" i="94"/>
  <c r="I49" i="94" s="1"/>
  <c r="H44" i="94"/>
  <c r="Y42" i="94"/>
  <c r="G37" i="94"/>
  <c r="I37" i="94" s="1"/>
  <c r="Y37" i="94" s="1"/>
  <c r="G32" i="94"/>
  <c r="I32" i="94" s="1"/>
  <c r="W42" i="94"/>
  <c r="U42" i="94"/>
  <c r="G41" i="94"/>
  <c r="I41" i="94" s="1"/>
  <c r="G48" i="94"/>
  <c r="I48" i="94" s="1"/>
  <c r="Q42" i="94"/>
  <c r="G36" i="94"/>
  <c r="I36" i="94" s="1"/>
  <c r="S42" i="94"/>
  <c r="J48" i="34"/>
  <c r="J47" i="34"/>
  <c r="N50" i="34"/>
  <c r="H48" i="34"/>
  <c r="H47" i="34"/>
  <c r="F50" i="34"/>
  <c r="J32" i="34"/>
  <c r="V48" i="34"/>
  <c r="P45" i="34"/>
  <c r="H34" i="34"/>
  <c r="T48" i="34"/>
  <c r="T47" i="34"/>
  <c r="R48" i="34"/>
  <c r="R47" i="34"/>
  <c r="P47" i="34"/>
  <c r="T46" i="34"/>
  <c r="J50" i="34"/>
  <c r="R46" i="34"/>
  <c r="H50" i="34"/>
  <c r="P46" i="34"/>
  <c r="N46" i="34"/>
  <c r="L46" i="34"/>
  <c r="J46" i="34"/>
  <c r="F46" i="34"/>
  <c r="H46" i="34"/>
  <c r="T50" i="34"/>
  <c r="R50" i="34"/>
  <c r="T49" i="34"/>
  <c r="R44" i="34"/>
  <c r="N42" i="34"/>
  <c r="L37" i="34"/>
  <c r="R32" i="34"/>
  <c r="F34" i="34"/>
  <c r="P44" i="34"/>
  <c r="F39" i="34"/>
  <c r="J37" i="34"/>
  <c r="P32" i="34"/>
  <c r="R45" i="34"/>
  <c r="R33" i="34"/>
  <c r="J45" i="34"/>
  <c r="V43" i="34"/>
  <c r="H38" i="34"/>
  <c r="N36" i="34"/>
  <c r="P34" i="34"/>
  <c r="J33" i="34"/>
  <c r="V31" i="34"/>
  <c r="H45" i="34"/>
  <c r="V38" i="34"/>
  <c r="L36" i="34"/>
  <c r="N34" i="34"/>
  <c r="H33" i="34"/>
  <c r="H36" i="34"/>
  <c r="L34" i="34"/>
  <c r="F36" i="34"/>
  <c r="J34" i="34"/>
  <c r="T40" i="34"/>
  <c r="N45" i="34"/>
  <c r="N44" i="34"/>
  <c r="T42" i="34"/>
  <c r="R40" i="34"/>
  <c r="P35" i="34"/>
  <c r="N33" i="34"/>
  <c r="N32" i="34"/>
  <c r="T35" i="34"/>
  <c r="L45" i="34"/>
  <c r="P42" i="34"/>
  <c r="V40" i="34"/>
  <c r="R36" i="34"/>
  <c r="N35" i="34"/>
  <c r="L33" i="34"/>
  <c r="L35" i="34"/>
  <c r="J35" i="34"/>
  <c r="F45" i="34"/>
  <c r="P37" i="34"/>
  <c r="J36" i="34"/>
  <c r="H35" i="34"/>
  <c r="F33" i="34"/>
  <c r="F35" i="34"/>
  <c r="V35" i="34"/>
  <c r="V45" i="34"/>
  <c r="H37" i="34"/>
  <c r="V36" i="34"/>
  <c r="V33" i="34"/>
  <c r="V44" i="34"/>
  <c r="F37" i="34"/>
  <c r="V32" i="34"/>
  <c r="T44" i="34"/>
  <c r="T32" i="34"/>
  <c r="T43" i="34"/>
  <c r="V41" i="34"/>
  <c r="F38" i="34"/>
  <c r="T31" i="34"/>
  <c r="R43" i="34"/>
  <c r="R31" i="34"/>
  <c r="P43" i="34"/>
  <c r="R42" i="34"/>
  <c r="T41" i="34"/>
  <c r="V39" i="34"/>
  <c r="P31" i="34"/>
  <c r="L31" i="34"/>
  <c r="H44" i="34"/>
  <c r="J43" i="34"/>
  <c r="L42" i="34"/>
  <c r="N41" i="34"/>
  <c r="P40" i="34"/>
  <c r="R39" i="34"/>
  <c r="T38" i="34"/>
  <c r="H32" i="34"/>
  <c r="J31" i="34"/>
  <c r="F44" i="34"/>
  <c r="H43" i="34"/>
  <c r="J42" i="34"/>
  <c r="L41" i="34"/>
  <c r="N40" i="34"/>
  <c r="P39" i="34"/>
  <c r="R38" i="34"/>
  <c r="T37" i="34"/>
  <c r="F32" i="34"/>
  <c r="H31" i="34"/>
  <c r="N43" i="34"/>
  <c r="R41" i="34"/>
  <c r="N31" i="34"/>
  <c r="L43" i="34"/>
  <c r="P41" i="34"/>
  <c r="T39" i="34"/>
  <c r="F43" i="34"/>
  <c r="H42" i="34"/>
  <c r="J41" i="34"/>
  <c r="L40" i="34"/>
  <c r="N39" i="34"/>
  <c r="P38" i="34"/>
  <c r="R37" i="34"/>
  <c r="T36" i="34"/>
  <c r="V34" i="34"/>
  <c r="F31" i="34"/>
  <c r="H41" i="34"/>
  <c r="J40" i="34"/>
  <c r="L39" i="34"/>
  <c r="N38" i="34"/>
  <c r="H40" i="34"/>
  <c r="J39" i="34"/>
  <c r="L38" i="34"/>
  <c r="T34" i="34"/>
  <c r="L45" i="32"/>
  <c r="T38" i="32"/>
  <c r="L36" i="32"/>
  <c r="P50" i="32"/>
  <c r="V49" i="32"/>
  <c r="AD48" i="32"/>
  <c r="H48" i="32"/>
  <c r="P47" i="32"/>
  <c r="V46" i="32"/>
  <c r="AD45" i="32"/>
  <c r="H45" i="32"/>
  <c r="P44" i="32"/>
  <c r="V43" i="32"/>
  <c r="AD42" i="32"/>
  <c r="H42" i="32"/>
  <c r="P41" i="32"/>
  <c r="V40" i="32"/>
  <c r="AD39" i="32"/>
  <c r="H39" i="32"/>
  <c r="P38" i="32"/>
  <c r="V37" i="32"/>
  <c r="AD36" i="32"/>
  <c r="H36" i="32"/>
  <c r="P35" i="32"/>
  <c r="V34" i="32"/>
  <c r="AD33" i="32"/>
  <c r="H33" i="32"/>
  <c r="P32" i="32"/>
  <c r="V31" i="32"/>
  <c r="T32" i="32"/>
  <c r="N50" i="32"/>
  <c r="AB48" i="32"/>
  <c r="F48" i="32"/>
  <c r="N47" i="32"/>
  <c r="AB45" i="32"/>
  <c r="F45" i="32"/>
  <c r="N44" i="32"/>
  <c r="AB42" i="32"/>
  <c r="F42" i="32"/>
  <c r="N41" i="32"/>
  <c r="AB39" i="32"/>
  <c r="F39" i="32"/>
  <c r="N38" i="32"/>
  <c r="AB36" i="32"/>
  <c r="F36" i="32"/>
  <c r="N35" i="32"/>
  <c r="AB33" i="32"/>
  <c r="F33" i="32"/>
  <c r="N32" i="32"/>
  <c r="AB44" i="32"/>
  <c r="F44" i="32"/>
  <c r="AB38" i="32"/>
  <c r="F38" i="32"/>
  <c r="Z50" i="32"/>
  <c r="T48" i="32"/>
  <c r="Z47" i="32"/>
  <c r="T45" i="32"/>
  <c r="Z44" i="32"/>
  <c r="T42" i="32"/>
  <c r="Z41" i="32"/>
  <c r="T39" i="32"/>
  <c r="Z38" i="32"/>
  <c r="T36" i="32"/>
  <c r="Z35" i="32"/>
  <c r="T33" i="32"/>
  <c r="Z32" i="32"/>
  <c r="X50" i="32"/>
  <c r="J49" i="32"/>
  <c r="R48" i="32"/>
  <c r="X47" i="32"/>
  <c r="J46" i="32"/>
  <c r="R45" i="32"/>
  <c r="X44" i="32"/>
  <c r="J43" i="32"/>
  <c r="R42" i="32"/>
  <c r="X41" i="32"/>
  <c r="J40" i="32"/>
  <c r="R39" i="32"/>
  <c r="X38" i="32"/>
  <c r="J37" i="32"/>
  <c r="R36" i="32"/>
  <c r="X35" i="32"/>
  <c r="J34" i="32"/>
  <c r="R33" i="32"/>
  <c r="X32" i="32"/>
  <c r="J31" i="32"/>
  <c r="V50" i="32"/>
  <c r="P48" i="32"/>
  <c r="V47" i="32"/>
  <c r="P45" i="32"/>
  <c r="V44" i="32"/>
  <c r="P42" i="32"/>
  <c r="V41" i="32"/>
  <c r="P39" i="32"/>
  <c r="V38" i="32"/>
  <c r="P36" i="32"/>
  <c r="V35" i="32"/>
  <c r="P33" i="32"/>
  <c r="V32" i="32"/>
  <c r="N48" i="32"/>
  <c r="N45" i="32"/>
  <c r="N42" i="32"/>
  <c r="N36" i="32"/>
  <c r="N33" i="32"/>
  <c r="T50" i="32"/>
  <c r="L48" i="32"/>
  <c r="T47" i="32"/>
  <c r="T44" i="32"/>
  <c r="L42" i="32"/>
  <c r="T41" i="32"/>
  <c r="L39" i="32"/>
  <c r="T35" i="32"/>
  <c r="L33" i="32"/>
  <c r="F46" i="92"/>
  <c r="H41" i="92"/>
  <c r="F34" i="92"/>
  <c r="H48" i="92"/>
  <c r="H36" i="92"/>
  <c r="H45" i="92"/>
  <c r="H33" i="92"/>
  <c r="H49" i="92"/>
  <c r="H37" i="92"/>
  <c r="J42" i="28"/>
  <c r="J40" i="28"/>
  <c r="H42" i="28"/>
  <c r="H40" i="28"/>
  <c r="N38" i="28"/>
  <c r="P35" i="28"/>
  <c r="J48" i="28"/>
  <c r="J46" i="28"/>
  <c r="L31" i="28"/>
  <c r="H48" i="28"/>
  <c r="H46" i="28"/>
  <c r="N44" i="28"/>
  <c r="P41" i="28"/>
  <c r="J31" i="28"/>
  <c r="F46" i="28"/>
  <c r="J44" i="28"/>
  <c r="F41" i="28"/>
  <c r="H31" i="28"/>
  <c r="P42" i="28"/>
  <c r="N42" i="28"/>
  <c r="J37" i="28"/>
  <c r="N50" i="28"/>
  <c r="P47" i="28"/>
  <c r="N47" i="28"/>
  <c r="F45" i="28"/>
  <c r="N41" i="28"/>
  <c r="F39" i="28"/>
  <c r="N35" i="28"/>
  <c r="L47" i="28"/>
  <c r="L41" i="28"/>
  <c r="L35" i="28"/>
  <c r="J47" i="28"/>
  <c r="J41" i="28"/>
  <c r="J35" i="28"/>
  <c r="L50" i="28"/>
  <c r="L44" i="28"/>
  <c r="L38" i="28"/>
  <c r="L32" i="28"/>
  <c r="P46" i="28"/>
  <c r="N45" i="28"/>
  <c r="P40" i="28"/>
  <c r="N39" i="28"/>
  <c r="P34" i="28"/>
  <c r="N33" i="28"/>
  <c r="H50" i="28"/>
  <c r="L45" i="28"/>
  <c r="H44" i="28"/>
  <c r="L39" i="28"/>
  <c r="H38" i="28"/>
  <c r="L33" i="28"/>
  <c r="H32" i="28"/>
  <c r="N46" i="28"/>
  <c r="J45" i="28"/>
  <c r="N40" i="28"/>
  <c r="J39" i="28"/>
  <c r="N34" i="28"/>
  <c r="J33" i="28"/>
  <c r="N36" i="20"/>
  <c r="N43" i="20"/>
  <c r="N50" i="20"/>
  <c r="N41" i="20"/>
  <c r="N39" i="20"/>
  <c r="N40" i="20"/>
  <c r="N38" i="20"/>
  <c r="N46" i="20"/>
  <c r="N44" i="20"/>
  <c r="N34" i="20"/>
  <c r="N32" i="20"/>
  <c r="N49" i="20"/>
  <c r="N47" i="20"/>
  <c r="N45" i="20"/>
  <c r="N37" i="20"/>
  <c r="N35" i="20"/>
  <c r="N33" i="20"/>
  <c r="N31" i="20"/>
  <c r="N48" i="20"/>
  <c r="N42" i="20"/>
  <c r="K33" i="19"/>
  <c r="K43" i="19"/>
  <c r="K49" i="19"/>
  <c r="K37" i="19"/>
  <c r="K46" i="19"/>
  <c r="K39" i="19"/>
  <c r="K48" i="19"/>
  <c r="K41" i="19"/>
  <c r="K34" i="19"/>
  <c r="K45" i="19"/>
  <c r="K47" i="19"/>
  <c r="K35" i="19"/>
  <c r="K36" i="19"/>
  <c r="K32" i="19"/>
  <c r="K38" i="19"/>
  <c r="K40" i="19"/>
  <c r="K42" i="19"/>
  <c r="K44" i="19"/>
  <c r="K50" i="19"/>
  <c r="T68" i="15"/>
  <c r="T75" i="15"/>
  <c r="K66" i="15"/>
  <c r="T64" i="15"/>
  <c r="K56" i="15"/>
  <c r="K71" i="15"/>
  <c r="T69" i="15"/>
  <c r="K70" i="15"/>
  <c r="T61" i="15"/>
  <c r="T71" i="15"/>
  <c r="T56" i="15"/>
  <c r="K42" i="15"/>
  <c r="K32" i="15"/>
  <c r="K62" i="15"/>
  <c r="T60" i="15"/>
  <c r="T73" i="15"/>
  <c r="T70" i="15"/>
  <c r="K61" i="15"/>
  <c r="K69" i="15"/>
  <c r="K65" i="15"/>
  <c r="T55" i="15"/>
  <c r="T65" i="15"/>
  <c r="K64" i="15"/>
  <c r="T67" i="15"/>
  <c r="K55" i="15"/>
  <c r="K59" i="15"/>
  <c r="K57" i="15"/>
  <c r="K67" i="15"/>
  <c r="T47" i="15"/>
  <c r="T32" i="15"/>
  <c r="K41" i="15"/>
  <c r="T41" i="15"/>
  <c r="K31" i="15"/>
  <c r="T34" i="15"/>
  <c r="T45" i="15"/>
  <c r="T36" i="15"/>
  <c r="T42" i="15"/>
  <c r="T37" i="15"/>
  <c r="T30" i="15"/>
  <c r="K43" i="15"/>
  <c r="K38" i="15"/>
  <c r="K44" i="15"/>
  <c r="K39" i="15"/>
  <c r="K30" i="15"/>
  <c r="T46" i="15"/>
  <c r="K40" i="15"/>
  <c r="K36" i="15"/>
  <c r="T33" i="15"/>
  <c r="T43" i="15"/>
  <c r="K37" i="15"/>
  <c r="T35" i="15"/>
  <c r="K49" i="15"/>
  <c r="T39" i="15"/>
  <c r="T40" i="15"/>
  <c r="K45" i="15"/>
  <c r="T48" i="15"/>
  <c r="K46" i="15"/>
  <c r="K33" i="15"/>
  <c r="K47" i="15"/>
  <c r="K34" i="15"/>
  <c r="K48" i="15"/>
  <c r="T44" i="15"/>
  <c r="T31" i="15"/>
  <c r="T38" i="15"/>
  <c r="K35" i="15"/>
  <c r="K50" i="14"/>
  <c r="K46" i="14"/>
  <c r="K42" i="14"/>
  <c r="K38" i="14"/>
  <c r="K34" i="14"/>
  <c r="I34" i="14"/>
  <c r="G50" i="14"/>
  <c r="G46" i="14"/>
  <c r="G42" i="14"/>
  <c r="G38" i="14"/>
  <c r="G34" i="14"/>
  <c r="I50" i="14"/>
  <c r="I46" i="14"/>
  <c r="I42" i="14"/>
  <c r="I38" i="14"/>
  <c r="N48" i="14"/>
  <c r="N44" i="14"/>
  <c r="N40" i="14"/>
  <c r="N36" i="14"/>
  <c r="N32" i="14"/>
  <c r="I47" i="14"/>
  <c r="I43" i="14"/>
  <c r="I39" i="14"/>
  <c r="I35" i="14"/>
  <c r="I31" i="14"/>
  <c r="K48" i="14"/>
  <c r="K44" i="14"/>
  <c r="K40" i="14"/>
  <c r="K36" i="14"/>
  <c r="K32" i="14"/>
  <c r="I32" i="14"/>
  <c r="H30" i="10"/>
  <c r="G30" i="10"/>
  <c r="I29" i="10"/>
  <c r="J32" i="10"/>
  <c r="I32" i="10"/>
  <c r="L25" i="79"/>
  <c r="M26" i="77"/>
  <c r="L12" i="79"/>
  <c r="G52" i="103"/>
  <c r="Q28" i="85"/>
  <c r="R16" i="78"/>
  <c r="H52" i="103"/>
  <c r="E190" i="2" s="1"/>
  <c r="R20" i="78"/>
  <c r="R19" i="78"/>
  <c r="R14" i="78"/>
  <c r="N30" i="82"/>
  <c r="O30" i="82" s="1"/>
  <c r="R18" i="78"/>
  <c r="L17" i="79"/>
  <c r="P51" i="106"/>
  <c r="Q51" i="106"/>
  <c r="Q52" i="102"/>
  <c r="P52" i="102"/>
  <c r="O54" i="105"/>
  <c r="N54" i="105"/>
  <c r="L27" i="79"/>
  <c r="L19" i="79"/>
  <c r="N31" i="82"/>
  <c r="O31" i="82" s="1"/>
  <c r="N26" i="82"/>
  <c r="O26" i="82" s="1"/>
  <c r="N23" i="82"/>
  <c r="O23" i="82" s="1"/>
  <c r="N18" i="82"/>
  <c r="O18" i="82" s="1"/>
  <c r="N15" i="82"/>
  <c r="O15" i="82" s="1"/>
  <c r="S25" i="77"/>
  <c r="S17" i="77"/>
  <c r="N22" i="82"/>
  <c r="O22" i="82" s="1"/>
  <c r="L30" i="79"/>
  <c r="L22" i="79"/>
  <c r="L14" i="79"/>
  <c r="K15" i="85"/>
  <c r="G30" i="85"/>
  <c r="G22" i="85"/>
  <c r="N14" i="82"/>
  <c r="O14" i="82" s="1"/>
  <c r="K16" i="85"/>
  <c r="S29" i="77"/>
  <c r="S21" i="77"/>
  <c r="S13" i="77"/>
  <c r="R25" i="78"/>
  <c r="R24" i="78"/>
  <c r="L29" i="79"/>
  <c r="L21" i="79"/>
  <c r="L13" i="79"/>
  <c r="O23" i="85"/>
  <c r="S28" i="77"/>
  <c r="R13" i="78"/>
  <c r="M27" i="85"/>
  <c r="N27" i="82"/>
  <c r="O27" i="82" s="1"/>
  <c r="N19" i="82"/>
  <c r="O19" i="82" s="1"/>
  <c r="O26" i="85"/>
  <c r="S20" i="77"/>
  <c r="S19" i="77"/>
  <c r="R29" i="78"/>
  <c r="N25" i="82"/>
  <c r="O25" i="82" s="1"/>
  <c r="S24" i="77"/>
  <c r="S16" i="77"/>
  <c r="R23" i="78"/>
  <c r="R15" i="78"/>
  <c r="L24" i="79"/>
  <c r="L16" i="79"/>
  <c r="U24" i="85"/>
  <c r="I14" i="85"/>
  <c r="S12" i="77"/>
  <c r="N28" i="82"/>
  <c r="O28" i="82" s="1"/>
  <c r="N20" i="82"/>
  <c r="O20" i="82" s="1"/>
  <c r="S27" i="77"/>
  <c r="R21" i="78"/>
  <c r="N17" i="82"/>
  <c r="O17" i="82" s="1"/>
  <c r="M18" i="77"/>
  <c r="S14" i="77"/>
  <c r="S23" i="77"/>
  <c r="S15" i="77"/>
  <c r="L23" i="79"/>
  <c r="L15" i="79"/>
  <c r="N29" i="82"/>
  <c r="O29" i="82" s="1"/>
  <c r="N21" i="82"/>
  <c r="O21" i="82" s="1"/>
  <c r="N13" i="82"/>
  <c r="O13" i="82" s="1"/>
  <c r="I17" i="85"/>
  <c r="U14" i="85"/>
  <c r="Q24" i="85"/>
  <c r="Q26" i="85"/>
  <c r="G23" i="85"/>
  <c r="G21" i="85"/>
  <c r="Q21" i="85"/>
  <c r="G29" i="85"/>
  <c r="Q29" i="85"/>
  <c r="G27" i="85"/>
  <c r="Q17" i="85"/>
  <c r="Q18" i="85"/>
  <c r="G25" i="85"/>
  <c r="G19" i="85"/>
  <c r="I21" i="85"/>
  <c r="O30" i="85"/>
  <c r="U22" i="85"/>
  <c r="U29" i="85"/>
  <c r="U21" i="85"/>
  <c r="U13" i="85"/>
  <c r="I13" i="85"/>
  <c r="M26" i="85"/>
  <c r="O22" i="85"/>
  <c r="U28" i="85"/>
  <c r="U20" i="85"/>
  <c r="U12" i="85"/>
  <c r="I30" i="85"/>
  <c r="K25" i="85"/>
  <c r="M23" i="85"/>
  <c r="O18" i="85"/>
  <c r="I29" i="85"/>
  <c r="K24" i="85"/>
  <c r="M19" i="85"/>
  <c r="O15" i="85"/>
  <c r="I25" i="85"/>
  <c r="K23" i="85"/>
  <c r="M18" i="85"/>
  <c r="O14" i="85"/>
  <c r="U30" i="85"/>
  <c r="U17" i="85"/>
  <c r="I22" i="85"/>
  <c r="K17" i="85"/>
  <c r="M15" i="85"/>
  <c r="U25" i="85"/>
  <c r="S12" i="85"/>
  <c r="O13" i="85"/>
  <c r="M14" i="77"/>
  <c r="G28" i="85"/>
  <c r="G20" i="85"/>
  <c r="G12" i="85"/>
  <c r="I23" i="85"/>
  <c r="I15" i="85"/>
  <c r="K26" i="85"/>
  <c r="K18" i="85"/>
  <c r="M29" i="85"/>
  <c r="M21" i="85"/>
  <c r="M13" i="85"/>
  <c r="O24" i="85"/>
  <c r="O16" i="85"/>
  <c r="S30" i="85"/>
  <c r="S22" i="85"/>
  <c r="S14" i="85"/>
  <c r="U23" i="85"/>
  <c r="S30" i="77"/>
  <c r="S22" i="77"/>
  <c r="M28" i="85"/>
  <c r="M20" i="85"/>
  <c r="M12" i="85"/>
  <c r="S29" i="85"/>
  <c r="S21" i="85"/>
  <c r="S13" i="85"/>
  <c r="I28" i="85"/>
  <c r="G24" i="85"/>
  <c r="G16" i="85"/>
  <c r="I27" i="85"/>
  <c r="I19" i="85"/>
  <c r="K30" i="85"/>
  <c r="K22" i="85"/>
  <c r="K14" i="85"/>
  <c r="M25" i="85"/>
  <c r="M17" i="85"/>
  <c r="O28" i="85"/>
  <c r="O20" i="85"/>
  <c r="O12" i="85"/>
  <c r="Q23" i="85"/>
  <c r="Q15" i="85"/>
  <c r="S26" i="85"/>
  <c r="S18" i="85"/>
  <c r="U16" i="85"/>
  <c r="U27" i="85"/>
  <c r="U19" i="85"/>
  <c r="S28" i="85"/>
  <c r="O29" i="85"/>
  <c r="S19" i="85"/>
  <c r="K21" i="85"/>
  <c r="M24" i="85"/>
  <c r="M16" i="85"/>
  <c r="O27" i="85"/>
  <c r="O19" i="85"/>
  <c r="Q30" i="85"/>
  <c r="Q22" i="85"/>
  <c r="Q14" i="85"/>
  <c r="S25" i="85"/>
  <c r="S17" i="85"/>
  <c r="U15" i="85"/>
  <c r="U26" i="85"/>
  <c r="U18" i="85"/>
  <c r="I12" i="85"/>
  <c r="K20" i="85"/>
  <c r="S24" i="85"/>
  <c r="S16" i="85"/>
  <c r="S20" i="85"/>
  <c r="S27" i="85"/>
  <c r="I24" i="85"/>
  <c r="F12" i="88"/>
  <c r="F13" i="88"/>
  <c r="F14" i="88"/>
  <c r="F15" i="88"/>
  <c r="F16" i="88"/>
  <c r="F17" i="88"/>
  <c r="F18" i="88"/>
  <c r="F19" i="88"/>
  <c r="F20" i="88"/>
  <c r="F21" i="88"/>
  <c r="F22" i="88"/>
  <c r="F23" i="88"/>
  <c r="F24" i="88"/>
  <c r="F25" i="88"/>
  <c r="F26" i="88"/>
  <c r="F27" i="88"/>
  <c r="F28" i="88"/>
  <c r="F29" i="88"/>
  <c r="F30" i="88"/>
  <c r="S13" i="62"/>
  <c r="S14" i="62"/>
  <c r="S15" i="62"/>
  <c r="S16" i="62"/>
  <c r="S17" i="62"/>
  <c r="S18" i="62"/>
  <c r="S19" i="62"/>
  <c r="S20" i="62"/>
  <c r="S21" i="62"/>
  <c r="S22" i="62"/>
  <c r="S23" i="62"/>
  <c r="S24" i="62"/>
  <c r="S25" i="62"/>
  <c r="S26" i="62"/>
  <c r="S27" i="62"/>
  <c r="S28" i="62"/>
  <c r="S29" i="62"/>
  <c r="S30" i="62"/>
  <c r="S31" i="62"/>
  <c r="N13" i="62"/>
  <c r="N14" i="62"/>
  <c r="N15" i="62"/>
  <c r="N16" i="62"/>
  <c r="N17" i="62"/>
  <c r="N18" i="62"/>
  <c r="N19" i="62"/>
  <c r="N20" i="62"/>
  <c r="N21" i="62"/>
  <c r="N22" i="62"/>
  <c r="N23" i="62"/>
  <c r="N24" i="62"/>
  <c r="N25" i="62"/>
  <c r="N26" i="62"/>
  <c r="N27" i="62"/>
  <c r="N28" i="62"/>
  <c r="N29" i="62"/>
  <c r="N30" i="62"/>
  <c r="N31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27" i="62"/>
  <c r="M28" i="62"/>
  <c r="M29" i="62"/>
  <c r="M30" i="62"/>
  <c r="M31" i="62"/>
  <c r="H13" i="62"/>
  <c r="H14" i="62"/>
  <c r="H15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G13" i="62"/>
  <c r="G14" i="62"/>
  <c r="G15" i="62"/>
  <c r="G16" i="62"/>
  <c r="G17" i="62"/>
  <c r="G18" i="62"/>
  <c r="G19" i="62"/>
  <c r="G20" i="62"/>
  <c r="G21" i="62"/>
  <c r="G22" i="62"/>
  <c r="G23" i="62"/>
  <c r="G24" i="62"/>
  <c r="G25" i="62"/>
  <c r="G26" i="62"/>
  <c r="G27" i="62"/>
  <c r="G28" i="62"/>
  <c r="G29" i="62"/>
  <c r="G30" i="62"/>
  <c r="G31" i="62"/>
  <c r="X12" i="61"/>
  <c r="X13" i="61"/>
  <c r="X14" i="61"/>
  <c r="X15" i="61"/>
  <c r="X16" i="61"/>
  <c r="X17" i="61"/>
  <c r="X18" i="61"/>
  <c r="X19" i="61"/>
  <c r="X20" i="61"/>
  <c r="X21" i="61"/>
  <c r="X22" i="61"/>
  <c r="X23" i="61"/>
  <c r="X24" i="61"/>
  <c r="X25" i="61"/>
  <c r="X26" i="61"/>
  <c r="X27" i="61"/>
  <c r="X28" i="61"/>
  <c r="X29" i="61"/>
  <c r="X30" i="61"/>
  <c r="T12" i="61"/>
  <c r="T13" i="61"/>
  <c r="T14" i="61"/>
  <c r="T15" i="61"/>
  <c r="T16" i="61"/>
  <c r="T17" i="61"/>
  <c r="T18" i="61"/>
  <c r="T19" i="61"/>
  <c r="T20" i="61"/>
  <c r="T21" i="61"/>
  <c r="T22" i="61"/>
  <c r="T23" i="61"/>
  <c r="T24" i="61"/>
  <c r="T25" i="61"/>
  <c r="T26" i="61"/>
  <c r="T27" i="61"/>
  <c r="T28" i="61"/>
  <c r="T29" i="61"/>
  <c r="T30" i="61"/>
  <c r="S12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Q12" i="61"/>
  <c r="Q13" i="61"/>
  <c r="Q14" i="61"/>
  <c r="Q15" i="61"/>
  <c r="Q16" i="61"/>
  <c r="Q17" i="61"/>
  <c r="Q18" i="61"/>
  <c r="Q19" i="61"/>
  <c r="Q20" i="61"/>
  <c r="Q21" i="61"/>
  <c r="Q22" i="61"/>
  <c r="Q23" i="61"/>
  <c r="Q24" i="61"/>
  <c r="Q25" i="61"/>
  <c r="Q26" i="61"/>
  <c r="Q27" i="61"/>
  <c r="Q28" i="61"/>
  <c r="Q29" i="61"/>
  <c r="Q30" i="61"/>
  <c r="N12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M12" i="61"/>
  <c r="M13" i="61"/>
  <c r="M14" i="61"/>
  <c r="M15" i="61"/>
  <c r="M16" i="61"/>
  <c r="M17" i="61"/>
  <c r="M18" i="61"/>
  <c r="M19" i="61"/>
  <c r="M20" i="61"/>
  <c r="M21" i="61"/>
  <c r="M22" i="61"/>
  <c r="M23" i="61"/>
  <c r="M24" i="61"/>
  <c r="M25" i="61"/>
  <c r="M26" i="61"/>
  <c r="M27" i="61"/>
  <c r="M28" i="61"/>
  <c r="M29" i="61"/>
  <c r="M30" i="61"/>
  <c r="M11" i="61"/>
  <c r="K12" i="61"/>
  <c r="K13" i="61"/>
  <c r="K14" i="61"/>
  <c r="K15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11" i="61"/>
  <c r="I12" i="61"/>
  <c r="AC12" i="61" s="1"/>
  <c r="I13" i="61"/>
  <c r="AC13" i="61" s="1"/>
  <c r="I14" i="61"/>
  <c r="AC14" i="61" s="1"/>
  <c r="I15" i="61"/>
  <c r="AC15" i="61" s="1"/>
  <c r="I16" i="61"/>
  <c r="AC16" i="61" s="1"/>
  <c r="I17" i="61"/>
  <c r="AC17" i="61" s="1"/>
  <c r="I18" i="61"/>
  <c r="AC18" i="61" s="1"/>
  <c r="I19" i="61"/>
  <c r="AC19" i="61" s="1"/>
  <c r="I20" i="61"/>
  <c r="AC20" i="61" s="1"/>
  <c r="I21" i="61"/>
  <c r="AC21" i="61" s="1"/>
  <c r="I22" i="61"/>
  <c r="AC22" i="61" s="1"/>
  <c r="I23" i="61"/>
  <c r="AC23" i="61" s="1"/>
  <c r="I24" i="61"/>
  <c r="AC24" i="61" s="1"/>
  <c r="I25" i="61"/>
  <c r="AC25" i="61" s="1"/>
  <c r="I26" i="61"/>
  <c r="AC26" i="61" s="1"/>
  <c r="I27" i="61"/>
  <c r="AC27" i="61" s="1"/>
  <c r="I28" i="61"/>
  <c r="AC28" i="61" s="1"/>
  <c r="I29" i="61"/>
  <c r="AC29" i="61" s="1"/>
  <c r="I30" i="61"/>
  <c r="AC30" i="61" s="1"/>
  <c r="F12" i="61"/>
  <c r="F13" i="61"/>
  <c r="F14" i="61"/>
  <c r="F15" i="61"/>
  <c r="F16" i="61"/>
  <c r="F17" i="61"/>
  <c r="F18" i="61"/>
  <c r="F19" i="61"/>
  <c r="F20" i="61"/>
  <c r="F21" i="61"/>
  <c r="F22" i="61"/>
  <c r="F23" i="61"/>
  <c r="F24" i="61"/>
  <c r="F25" i="61"/>
  <c r="F26" i="61"/>
  <c r="F27" i="61"/>
  <c r="F28" i="61"/>
  <c r="F29" i="61"/>
  <c r="F30" i="61"/>
  <c r="K54" i="99"/>
  <c r="F54" i="99"/>
  <c r="G54" i="99"/>
  <c r="H54" i="99"/>
  <c r="K31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J13" i="58"/>
  <c r="J14" i="58"/>
  <c r="J15" i="58"/>
  <c r="J16" i="58"/>
  <c r="J17" i="58"/>
  <c r="J18" i="58"/>
  <c r="J19" i="58"/>
  <c r="J20" i="58"/>
  <c r="J21" i="58"/>
  <c r="J22" i="58"/>
  <c r="J23" i="58"/>
  <c r="J24" i="58"/>
  <c r="J25" i="58"/>
  <c r="J26" i="58"/>
  <c r="J27" i="58"/>
  <c r="J28" i="58"/>
  <c r="J29" i="58"/>
  <c r="J30" i="58"/>
  <c r="J31" i="58"/>
  <c r="H13" i="58"/>
  <c r="H14" i="58"/>
  <c r="H15" i="58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30" i="58"/>
  <c r="H31" i="58"/>
  <c r="F13" i="58"/>
  <c r="F14" i="58"/>
  <c r="F15" i="58"/>
  <c r="F16" i="58"/>
  <c r="F17" i="58"/>
  <c r="F18" i="58"/>
  <c r="F19" i="58"/>
  <c r="F20" i="58"/>
  <c r="F21" i="58"/>
  <c r="F22" i="58"/>
  <c r="F23" i="58"/>
  <c r="F24" i="58"/>
  <c r="F25" i="58"/>
  <c r="F26" i="58"/>
  <c r="F27" i="58"/>
  <c r="F28" i="58"/>
  <c r="F29" i="58"/>
  <c r="F30" i="58"/>
  <c r="F31" i="58"/>
  <c r="F57" i="51"/>
  <c r="P12" i="57"/>
  <c r="P13" i="57"/>
  <c r="P14" i="57"/>
  <c r="P15" i="57"/>
  <c r="P16" i="57"/>
  <c r="P17" i="57"/>
  <c r="P18" i="57"/>
  <c r="P19" i="57"/>
  <c r="P20" i="57"/>
  <c r="P21" i="57"/>
  <c r="P22" i="57"/>
  <c r="P23" i="57"/>
  <c r="P24" i="57"/>
  <c r="P25" i="57"/>
  <c r="P26" i="57"/>
  <c r="P27" i="57"/>
  <c r="P28" i="57"/>
  <c r="P29" i="57"/>
  <c r="P30" i="57"/>
  <c r="N30" i="57"/>
  <c r="N29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30" i="57"/>
  <c r="H30" i="57"/>
  <c r="H12" i="57"/>
  <c r="H13" i="57"/>
  <c r="H14" i="57"/>
  <c r="H15" i="57"/>
  <c r="H16" i="57"/>
  <c r="H17" i="57"/>
  <c r="H18" i="57"/>
  <c r="H19" i="57"/>
  <c r="H20" i="57"/>
  <c r="H21" i="57"/>
  <c r="H22" i="57"/>
  <c r="H23" i="57"/>
  <c r="H24" i="57"/>
  <c r="H25" i="57"/>
  <c r="H26" i="57"/>
  <c r="H27" i="57"/>
  <c r="H28" i="57"/>
  <c r="H29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P12" i="56"/>
  <c r="P13" i="56"/>
  <c r="P14" i="56"/>
  <c r="P15" i="56"/>
  <c r="P16" i="56"/>
  <c r="P17" i="56"/>
  <c r="P18" i="56"/>
  <c r="P19" i="56"/>
  <c r="P20" i="56"/>
  <c r="P21" i="56"/>
  <c r="P22" i="56"/>
  <c r="P23" i="56"/>
  <c r="P24" i="56"/>
  <c r="P25" i="56"/>
  <c r="P26" i="56"/>
  <c r="P27" i="56"/>
  <c r="P28" i="56"/>
  <c r="P29" i="56"/>
  <c r="P30" i="56"/>
  <c r="N12" i="56"/>
  <c r="N13" i="56"/>
  <c r="N14" i="56"/>
  <c r="N15" i="56"/>
  <c r="N16" i="56"/>
  <c r="N17" i="56"/>
  <c r="N18" i="56"/>
  <c r="N19" i="56"/>
  <c r="N20" i="56"/>
  <c r="N21" i="56"/>
  <c r="N22" i="56"/>
  <c r="N23" i="56"/>
  <c r="N24" i="56"/>
  <c r="N25" i="56"/>
  <c r="N26" i="56"/>
  <c r="N27" i="56"/>
  <c r="N28" i="56"/>
  <c r="N29" i="56"/>
  <c r="N30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8" i="56"/>
  <c r="J29" i="56"/>
  <c r="J30" i="56"/>
  <c r="H12" i="56"/>
  <c r="H13" i="56"/>
  <c r="H14" i="56"/>
  <c r="H15" i="56"/>
  <c r="H16" i="56"/>
  <c r="H17" i="56"/>
  <c r="H18" i="56"/>
  <c r="H19" i="56"/>
  <c r="H20" i="56"/>
  <c r="H21" i="56"/>
  <c r="H22" i="56"/>
  <c r="H23" i="56"/>
  <c r="H24" i="56"/>
  <c r="H25" i="56"/>
  <c r="H26" i="56"/>
  <c r="H27" i="56"/>
  <c r="H28" i="56"/>
  <c r="H29" i="56"/>
  <c r="H30" i="56"/>
  <c r="X12" i="52"/>
  <c r="X13" i="52"/>
  <c r="X14" i="52"/>
  <c r="X15" i="52"/>
  <c r="X16" i="52"/>
  <c r="X17" i="52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V12" i="52"/>
  <c r="V13" i="52"/>
  <c r="V14" i="52"/>
  <c r="V15" i="52"/>
  <c r="V16" i="52"/>
  <c r="V17" i="52"/>
  <c r="V18" i="52"/>
  <c r="V19" i="52"/>
  <c r="V20" i="52"/>
  <c r="V21" i="52"/>
  <c r="V22" i="52"/>
  <c r="V23" i="52"/>
  <c r="V24" i="52"/>
  <c r="V25" i="52"/>
  <c r="V26" i="52"/>
  <c r="V27" i="52"/>
  <c r="V28" i="52"/>
  <c r="V29" i="52"/>
  <c r="V30" i="52"/>
  <c r="O12" i="52"/>
  <c r="O13" i="52"/>
  <c r="O14" i="52"/>
  <c r="O15" i="52"/>
  <c r="O16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27" i="52"/>
  <c r="M28" i="52"/>
  <c r="M29" i="52"/>
  <c r="M30" i="52"/>
  <c r="H12" i="52"/>
  <c r="H13" i="52"/>
  <c r="H14" i="52"/>
  <c r="H15" i="52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F12" i="52"/>
  <c r="F13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F30" i="52"/>
  <c r="I12" i="40"/>
  <c r="I13" i="40"/>
  <c r="I14" i="40"/>
  <c r="I15" i="40"/>
  <c r="I16" i="40"/>
  <c r="I17" i="40"/>
  <c r="I18" i="40"/>
  <c r="I19" i="40"/>
  <c r="I20" i="40"/>
  <c r="I21" i="40"/>
  <c r="I22" i="40"/>
  <c r="I23" i="40"/>
  <c r="I24" i="40"/>
  <c r="I25" i="40"/>
  <c r="I26" i="40"/>
  <c r="I27" i="40"/>
  <c r="I28" i="40"/>
  <c r="I29" i="40"/>
  <c r="I30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W12" i="39"/>
  <c r="W13" i="39"/>
  <c r="W14" i="39"/>
  <c r="W15" i="39"/>
  <c r="W16" i="39"/>
  <c r="W17" i="39"/>
  <c r="W18" i="39"/>
  <c r="W19" i="39"/>
  <c r="W20" i="39"/>
  <c r="W21" i="39"/>
  <c r="W22" i="39"/>
  <c r="W23" i="39"/>
  <c r="W24" i="39"/>
  <c r="W25" i="39"/>
  <c r="W26" i="39"/>
  <c r="W27" i="39"/>
  <c r="W28" i="39"/>
  <c r="W29" i="39"/>
  <c r="W30" i="39"/>
  <c r="Q12" i="39"/>
  <c r="Q13" i="39"/>
  <c r="Q14" i="39"/>
  <c r="Q15" i="39"/>
  <c r="Q16" i="39"/>
  <c r="Q17" i="39"/>
  <c r="Q18" i="39"/>
  <c r="Q19" i="39"/>
  <c r="Q20" i="39"/>
  <c r="Q21" i="39"/>
  <c r="Q22" i="39"/>
  <c r="Q23" i="39"/>
  <c r="Q24" i="39"/>
  <c r="Q25" i="39"/>
  <c r="Q26" i="39"/>
  <c r="Q27" i="39"/>
  <c r="Q28" i="39"/>
  <c r="Q29" i="39"/>
  <c r="Q30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P12" i="98"/>
  <c r="P13" i="98"/>
  <c r="P14" i="98"/>
  <c r="P15" i="98"/>
  <c r="P16" i="98"/>
  <c r="P17" i="98"/>
  <c r="P18" i="98"/>
  <c r="P19" i="98"/>
  <c r="P20" i="98"/>
  <c r="P21" i="98"/>
  <c r="P22" i="98"/>
  <c r="P23" i="98"/>
  <c r="P24" i="98"/>
  <c r="P25" i="98"/>
  <c r="P26" i="98"/>
  <c r="P27" i="98"/>
  <c r="P28" i="98"/>
  <c r="P29" i="98"/>
  <c r="P30" i="98"/>
  <c r="N12" i="98"/>
  <c r="N13" i="98"/>
  <c r="N14" i="98"/>
  <c r="N15" i="98"/>
  <c r="N16" i="98"/>
  <c r="N17" i="98"/>
  <c r="N18" i="98"/>
  <c r="N19" i="98"/>
  <c r="N20" i="98"/>
  <c r="N21" i="98"/>
  <c r="N22" i="98"/>
  <c r="N23" i="98"/>
  <c r="N24" i="98"/>
  <c r="N25" i="98"/>
  <c r="N26" i="98"/>
  <c r="N27" i="98"/>
  <c r="N28" i="98"/>
  <c r="N29" i="98"/>
  <c r="N30" i="98"/>
  <c r="E12" i="98"/>
  <c r="E13" i="98"/>
  <c r="E14" i="98"/>
  <c r="J14" i="98" s="1"/>
  <c r="E15" i="98"/>
  <c r="J15" i="98" s="1"/>
  <c r="E16" i="98"/>
  <c r="V16" i="98" s="1"/>
  <c r="E17" i="98"/>
  <c r="E18" i="98"/>
  <c r="V18" i="98" s="1"/>
  <c r="E19" i="98"/>
  <c r="V19" i="98" s="1"/>
  <c r="E20" i="98"/>
  <c r="E21" i="98"/>
  <c r="V21" i="98" s="1"/>
  <c r="E22" i="98"/>
  <c r="J22" i="98" s="1"/>
  <c r="E23" i="98"/>
  <c r="J23" i="98" s="1"/>
  <c r="E24" i="98"/>
  <c r="V24" i="98" s="1"/>
  <c r="E25" i="98"/>
  <c r="V25" i="98" s="1"/>
  <c r="E26" i="98"/>
  <c r="V26" i="98" s="1"/>
  <c r="E27" i="98"/>
  <c r="V27" i="98" s="1"/>
  <c r="E28" i="98"/>
  <c r="J28" i="98" s="1"/>
  <c r="E29" i="98"/>
  <c r="E30" i="98"/>
  <c r="V30" i="98" s="1"/>
  <c r="D12" i="98"/>
  <c r="H12" i="98" s="1"/>
  <c r="D13" i="98"/>
  <c r="H13" i="98" s="1"/>
  <c r="D14" i="98"/>
  <c r="D15" i="98"/>
  <c r="T15" i="98" s="1"/>
  <c r="D16" i="98"/>
  <c r="T16" i="98" s="1"/>
  <c r="D17" i="98"/>
  <c r="H17" i="98" s="1"/>
  <c r="D18" i="98"/>
  <c r="T18" i="98" s="1"/>
  <c r="D19" i="98"/>
  <c r="T19" i="98" s="1"/>
  <c r="D20" i="98"/>
  <c r="H20" i="98" s="1"/>
  <c r="D21" i="98"/>
  <c r="H21" i="98" s="1"/>
  <c r="D22" i="98"/>
  <c r="D23" i="98"/>
  <c r="T23" i="98" s="1"/>
  <c r="D24" i="98"/>
  <c r="T24" i="98" s="1"/>
  <c r="D25" i="98"/>
  <c r="T25" i="98" s="1"/>
  <c r="D26" i="98"/>
  <c r="H26" i="98" s="1"/>
  <c r="D27" i="98"/>
  <c r="T27" i="98" s="1"/>
  <c r="D28" i="98"/>
  <c r="H28" i="98" s="1"/>
  <c r="D29" i="98"/>
  <c r="H29" i="98" s="1"/>
  <c r="D30" i="98"/>
  <c r="E57" i="97"/>
  <c r="F57" i="97"/>
  <c r="G57" i="97"/>
  <c r="H57" i="97"/>
  <c r="I57" i="97"/>
  <c r="J57" i="97"/>
  <c r="K57" i="97"/>
  <c r="L57" i="97"/>
  <c r="M57" i="97"/>
  <c r="P57" i="96"/>
  <c r="Q57" i="96"/>
  <c r="R57" i="96"/>
  <c r="S57" i="96"/>
  <c r="T57" i="96"/>
  <c r="E57" i="96"/>
  <c r="F57" i="96"/>
  <c r="G57" i="96"/>
  <c r="H57" i="96"/>
  <c r="I57" i="96"/>
  <c r="J57" i="96"/>
  <c r="K57" i="96"/>
  <c r="L57" i="96"/>
  <c r="M57" i="96"/>
  <c r="N57" i="96"/>
  <c r="O57" i="96"/>
  <c r="E13" i="94"/>
  <c r="H13" i="94" s="1"/>
  <c r="E14" i="94"/>
  <c r="H14" i="94" s="1"/>
  <c r="E15" i="94"/>
  <c r="H15" i="94" s="1"/>
  <c r="E16" i="94"/>
  <c r="H16" i="94" s="1"/>
  <c r="E17" i="94"/>
  <c r="H17" i="94" s="1"/>
  <c r="E18" i="94"/>
  <c r="H18" i="94" s="1"/>
  <c r="E19" i="94"/>
  <c r="H19" i="94" s="1"/>
  <c r="E20" i="94"/>
  <c r="H20" i="94" s="1"/>
  <c r="E21" i="94"/>
  <c r="H21" i="94" s="1"/>
  <c r="E22" i="94"/>
  <c r="H22" i="94" s="1"/>
  <c r="E23" i="94"/>
  <c r="H23" i="94" s="1"/>
  <c r="E24" i="94"/>
  <c r="H24" i="94" s="1"/>
  <c r="E25" i="94"/>
  <c r="H25" i="94" s="1"/>
  <c r="E26" i="94"/>
  <c r="H26" i="94" s="1"/>
  <c r="E27" i="94"/>
  <c r="H27" i="94" s="1"/>
  <c r="E28" i="94"/>
  <c r="H28" i="94" s="1"/>
  <c r="E29" i="94"/>
  <c r="H29" i="94" s="1"/>
  <c r="E30" i="94"/>
  <c r="H30" i="94" s="1"/>
  <c r="E31" i="94"/>
  <c r="H31" i="94" s="1"/>
  <c r="D13" i="94"/>
  <c r="G13" i="94" s="1"/>
  <c r="D14" i="94"/>
  <c r="D15" i="94"/>
  <c r="D16" i="94"/>
  <c r="G16" i="94" s="1"/>
  <c r="D17" i="94"/>
  <c r="D18" i="94"/>
  <c r="D19" i="94"/>
  <c r="G19" i="94" s="1"/>
  <c r="D20" i="94"/>
  <c r="G20" i="94" s="1"/>
  <c r="D21" i="94"/>
  <c r="G21" i="94" s="1"/>
  <c r="D22" i="94"/>
  <c r="D23" i="94"/>
  <c r="G23" i="94" s="1"/>
  <c r="D24" i="94"/>
  <c r="D25" i="94"/>
  <c r="G25" i="94" s="1"/>
  <c r="D26" i="94"/>
  <c r="G26" i="94" s="1"/>
  <c r="D27" i="94"/>
  <c r="D28" i="94"/>
  <c r="G28" i="94" s="1"/>
  <c r="D29" i="94"/>
  <c r="G29" i="94" s="1"/>
  <c r="D30" i="94"/>
  <c r="D31" i="94"/>
  <c r="I56" i="93"/>
  <c r="J56" i="93"/>
  <c r="K56" i="93"/>
  <c r="L56" i="93"/>
  <c r="M56" i="93"/>
  <c r="N56" i="93"/>
  <c r="O56" i="93"/>
  <c r="P56" i="93"/>
  <c r="Q56" i="93"/>
  <c r="R56" i="93"/>
  <c r="S56" i="93"/>
  <c r="T56" i="93"/>
  <c r="U56" i="93"/>
  <c r="H56" i="93"/>
  <c r="M11" i="90"/>
  <c r="M12" i="90"/>
  <c r="M13" i="90"/>
  <c r="M14" i="90"/>
  <c r="M15" i="90"/>
  <c r="M16" i="90"/>
  <c r="M17" i="90"/>
  <c r="M18" i="90"/>
  <c r="M19" i="90"/>
  <c r="M20" i="90"/>
  <c r="M21" i="90"/>
  <c r="M22" i="90"/>
  <c r="M23" i="90"/>
  <c r="M24" i="90"/>
  <c r="M25" i="90"/>
  <c r="M26" i="90"/>
  <c r="M27" i="90"/>
  <c r="M28" i="90"/>
  <c r="M29" i="90"/>
  <c r="M10" i="90"/>
  <c r="K12" i="20"/>
  <c r="L12" i="20"/>
  <c r="M12" i="20"/>
  <c r="K13" i="20"/>
  <c r="L13" i="20"/>
  <c r="M13" i="20"/>
  <c r="K14" i="20"/>
  <c r="L14" i="20"/>
  <c r="M14" i="20"/>
  <c r="K15" i="20"/>
  <c r="L15" i="20"/>
  <c r="M15" i="20"/>
  <c r="K16" i="20"/>
  <c r="L16" i="20"/>
  <c r="M16" i="20"/>
  <c r="K17" i="20"/>
  <c r="L17" i="20"/>
  <c r="M17" i="20"/>
  <c r="K18" i="20"/>
  <c r="L18" i="20"/>
  <c r="M18" i="20"/>
  <c r="K19" i="20"/>
  <c r="L19" i="20"/>
  <c r="M19" i="20"/>
  <c r="K20" i="20"/>
  <c r="L20" i="20"/>
  <c r="M20" i="20"/>
  <c r="K21" i="20"/>
  <c r="L21" i="20"/>
  <c r="M21" i="20"/>
  <c r="K22" i="20"/>
  <c r="L22" i="20"/>
  <c r="M22" i="20"/>
  <c r="K23" i="20"/>
  <c r="L23" i="20"/>
  <c r="M23" i="20"/>
  <c r="K24" i="20"/>
  <c r="L24" i="20"/>
  <c r="M24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L29" i="20"/>
  <c r="M29" i="20"/>
  <c r="K30" i="20"/>
  <c r="L30" i="20"/>
  <c r="M30" i="20"/>
  <c r="K51" i="20"/>
  <c r="L51" i="20"/>
  <c r="M51" i="20"/>
  <c r="K52" i="20"/>
  <c r="L52" i="20"/>
  <c r="M52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51" i="20"/>
  <c r="H52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51" i="20"/>
  <c r="E52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11" i="20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51" i="19"/>
  <c r="J51" i="19"/>
  <c r="I52" i="19"/>
  <c r="J52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51" i="19"/>
  <c r="H52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51" i="19"/>
  <c r="E52" i="19"/>
  <c r="E52" i="18"/>
  <c r="H52" i="18"/>
  <c r="K52" i="18"/>
  <c r="N52" i="18"/>
  <c r="E50" i="17"/>
  <c r="H50" i="17"/>
  <c r="K50" i="17"/>
  <c r="E51" i="17"/>
  <c r="H51" i="17"/>
  <c r="K51" i="17"/>
  <c r="E51" i="16"/>
  <c r="E52" i="16"/>
  <c r="R50" i="15"/>
  <c r="S50" i="15"/>
  <c r="R51" i="15"/>
  <c r="S51" i="15"/>
  <c r="Q50" i="15"/>
  <c r="Q51" i="15"/>
  <c r="N50" i="15"/>
  <c r="N51" i="15"/>
  <c r="J50" i="15"/>
  <c r="J51" i="15"/>
  <c r="I50" i="15"/>
  <c r="I51" i="15"/>
  <c r="H50" i="15"/>
  <c r="H51" i="15"/>
  <c r="E50" i="15"/>
  <c r="E51" i="15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53" i="18"/>
  <c r="H53" i="18"/>
  <c r="K53" i="18"/>
  <c r="N53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10" i="18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10" i="16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10" i="15"/>
  <c r="H5" i="34"/>
  <c r="H4" i="34"/>
  <c r="E6" i="33"/>
  <c r="E5" i="33"/>
  <c r="O4" i="32"/>
  <c r="O5" i="32"/>
  <c r="D5" i="92"/>
  <c r="D4" i="92"/>
  <c r="F5" i="30"/>
  <c r="F4" i="30"/>
  <c r="F5" i="29"/>
  <c r="F4" i="29"/>
  <c r="G5" i="28"/>
  <c r="G4" i="28"/>
  <c r="H5" i="91"/>
  <c r="H4" i="91"/>
  <c r="F5" i="90"/>
  <c r="F4" i="90"/>
  <c r="E5" i="89"/>
  <c r="E4" i="89"/>
  <c r="F5" i="24"/>
  <c r="F4" i="24"/>
  <c r="B5" i="23"/>
  <c r="B4" i="23"/>
  <c r="B5" i="21"/>
  <c r="B4" i="21"/>
  <c r="M86" i="20"/>
  <c r="L86" i="20"/>
  <c r="K86" i="20"/>
  <c r="H86" i="20"/>
  <c r="E86" i="20"/>
  <c r="M85" i="20"/>
  <c r="L85" i="20"/>
  <c r="K85" i="20"/>
  <c r="H85" i="20"/>
  <c r="E85" i="20"/>
  <c r="M84" i="20"/>
  <c r="L84" i="20"/>
  <c r="K84" i="20"/>
  <c r="H84" i="20"/>
  <c r="E84" i="20"/>
  <c r="O13" i="62" l="1"/>
  <c r="P13" i="62" s="1"/>
  <c r="O18" i="61"/>
  <c r="O23" i="61"/>
  <c r="O22" i="61"/>
  <c r="O26" i="61"/>
  <c r="O19" i="61"/>
  <c r="U15" i="61"/>
  <c r="U14" i="61"/>
  <c r="L28" i="58"/>
  <c r="L20" i="58"/>
  <c r="R38" i="44"/>
  <c r="L38" i="44"/>
  <c r="AD38" i="44"/>
  <c r="X38" i="44"/>
  <c r="L46" i="44"/>
  <c r="AD46" i="44"/>
  <c r="R46" i="44"/>
  <c r="X46" i="44"/>
  <c r="L50" i="44"/>
  <c r="AD50" i="44"/>
  <c r="R50" i="44"/>
  <c r="X50" i="44"/>
  <c r="L42" i="44"/>
  <c r="AD42" i="44"/>
  <c r="R42" i="44"/>
  <c r="X42" i="44"/>
  <c r="L34" i="44"/>
  <c r="AD34" i="44"/>
  <c r="R34" i="44"/>
  <c r="X34" i="44"/>
  <c r="L51" i="43"/>
  <c r="AD38" i="43"/>
  <c r="AD51" i="43"/>
  <c r="R51" i="43"/>
  <c r="L39" i="43"/>
  <c r="AD39" i="43"/>
  <c r="R39" i="43"/>
  <c r="L38" i="43"/>
  <c r="R44" i="39"/>
  <c r="L38" i="39"/>
  <c r="R38" i="39"/>
  <c r="X38" i="39"/>
  <c r="L50" i="39"/>
  <c r="R50" i="39"/>
  <c r="R41" i="39"/>
  <c r="X41" i="39"/>
  <c r="L41" i="39"/>
  <c r="X39" i="39"/>
  <c r="L39" i="39"/>
  <c r="L49" i="98"/>
  <c r="X49" i="98"/>
  <c r="X34" i="98"/>
  <c r="L34" i="98"/>
  <c r="X46" i="98"/>
  <c r="L46" i="98"/>
  <c r="X50" i="98"/>
  <c r="L37" i="98"/>
  <c r="X37" i="98"/>
  <c r="X41" i="98"/>
  <c r="S32" i="94"/>
  <c r="W32" i="94"/>
  <c r="U32" i="94"/>
  <c r="K32" i="94"/>
  <c r="M32" i="94"/>
  <c r="O32" i="94"/>
  <c r="Q32" i="94"/>
  <c r="Q49" i="94"/>
  <c r="S49" i="94"/>
  <c r="U49" i="94"/>
  <c r="W49" i="94"/>
  <c r="K49" i="94"/>
  <c r="M49" i="94"/>
  <c r="O49" i="94"/>
  <c r="K33" i="94"/>
  <c r="M33" i="94"/>
  <c r="O33" i="94"/>
  <c r="Q33" i="94"/>
  <c r="Y33" i="94"/>
  <c r="S33" i="94"/>
  <c r="U33" i="94"/>
  <c r="W33" i="94"/>
  <c r="U51" i="94"/>
  <c r="W51" i="94"/>
  <c r="Y51" i="94"/>
  <c r="K51" i="94"/>
  <c r="M51" i="94"/>
  <c r="O51" i="94"/>
  <c r="Q51" i="94"/>
  <c r="S51" i="94"/>
  <c r="S44" i="94"/>
  <c r="U44" i="94"/>
  <c r="W44" i="94"/>
  <c r="K44" i="94"/>
  <c r="M44" i="94"/>
  <c r="O44" i="94"/>
  <c r="Q44" i="94"/>
  <c r="Q36" i="94"/>
  <c r="S36" i="94"/>
  <c r="U36" i="94"/>
  <c r="K36" i="94"/>
  <c r="M36" i="94"/>
  <c r="O36" i="94"/>
  <c r="W36" i="94"/>
  <c r="K38" i="94"/>
  <c r="M38" i="94"/>
  <c r="O38" i="94"/>
  <c r="Q38" i="94"/>
  <c r="S38" i="94"/>
  <c r="U38" i="94"/>
  <c r="W38" i="94"/>
  <c r="U39" i="94"/>
  <c r="W39" i="94"/>
  <c r="Y39" i="94"/>
  <c r="K39" i="94"/>
  <c r="M39" i="94"/>
  <c r="O39" i="94"/>
  <c r="Q39" i="94"/>
  <c r="S39" i="94"/>
  <c r="Y36" i="94"/>
  <c r="Y32" i="94"/>
  <c r="K48" i="94"/>
  <c r="M48" i="94"/>
  <c r="O48" i="94"/>
  <c r="Q48" i="94"/>
  <c r="S48" i="94"/>
  <c r="U48" i="94"/>
  <c r="W48" i="94"/>
  <c r="K43" i="94"/>
  <c r="M43" i="94"/>
  <c r="O43" i="94"/>
  <c r="Q43" i="94"/>
  <c r="S43" i="94"/>
  <c r="U43" i="94"/>
  <c r="W43" i="94"/>
  <c r="Y43" i="94"/>
  <c r="Q37" i="94"/>
  <c r="S37" i="94"/>
  <c r="U37" i="94"/>
  <c r="W37" i="94"/>
  <c r="K37" i="94"/>
  <c r="M37" i="94"/>
  <c r="O37" i="94"/>
  <c r="Y41" i="94"/>
  <c r="K41" i="94"/>
  <c r="M41" i="94"/>
  <c r="O41" i="94"/>
  <c r="Q41" i="94"/>
  <c r="S41" i="94"/>
  <c r="U41" i="94"/>
  <c r="W41" i="94"/>
  <c r="K50" i="94"/>
  <c r="M50" i="94"/>
  <c r="O50" i="94"/>
  <c r="Q50" i="94"/>
  <c r="S50" i="94"/>
  <c r="U50" i="94"/>
  <c r="W50" i="94"/>
  <c r="Y48" i="94"/>
  <c r="H23" i="98"/>
  <c r="J18" i="98"/>
  <c r="V15" i="98"/>
  <c r="K26" i="19"/>
  <c r="K20" i="19"/>
  <c r="K51" i="19"/>
  <c r="K18" i="19"/>
  <c r="K26" i="15"/>
  <c r="K14" i="15"/>
  <c r="T18" i="15"/>
  <c r="T26" i="15"/>
  <c r="K51" i="15"/>
  <c r="K25" i="15"/>
  <c r="T17" i="15"/>
  <c r="K23" i="15"/>
  <c r="T27" i="15"/>
  <c r="T15" i="15"/>
  <c r="K24" i="15"/>
  <c r="T28" i="15"/>
  <c r="T16" i="15"/>
  <c r="T14" i="15"/>
  <c r="K21" i="15"/>
  <c r="T25" i="15"/>
  <c r="K20" i="15"/>
  <c r="T24" i="15"/>
  <c r="T51" i="15"/>
  <c r="N85" i="20"/>
  <c r="K17" i="19"/>
  <c r="F22" i="94"/>
  <c r="O26" i="62"/>
  <c r="P26" i="62" s="1"/>
  <c r="K24" i="19"/>
  <c r="K19" i="15"/>
  <c r="T23" i="15"/>
  <c r="K16" i="19"/>
  <c r="T28" i="98"/>
  <c r="L27" i="58"/>
  <c r="U30" i="61"/>
  <c r="K25" i="19"/>
  <c r="K18" i="15"/>
  <c r="T22" i="15"/>
  <c r="K27" i="19"/>
  <c r="V23" i="98"/>
  <c r="J25" i="98"/>
  <c r="K29" i="15"/>
  <c r="T21" i="15"/>
  <c r="F19" i="94"/>
  <c r="K17" i="15"/>
  <c r="K28" i="15"/>
  <c r="K16" i="15"/>
  <c r="T20" i="15"/>
  <c r="O30" i="61"/>
  <c r="O20" i="62"/>
  <c r="P20" i="62" s="1"/>
  <c r="K27" i="15"/>
  <c r="K15" i="15"/>
  <c r="T19" i="15"/>
  <c r="F15" i="94"/>
  <c r="O19" i="62"/>
  <c r="P19" i="62" s="1"/>
  <c r="O18" i="62"/>
  <c r="P18" i="62" s="1"/>
  <c r="R52" i="102"/>
  <c r="E191" i="2" s="1"/>
  <c r="O27" i="61"/>
  <c r="O15" i="61"/>
  <c r="U24" i="61"/>
  <c r="R51" i="106"/>
  <c r="E192" i="2" s="1"/>
  <c r="O14" i="61"/>
  <c r="U23" i="61"/>
  <c r="U22" i="61"/>
  <c r="O27" i="62"/>
  <c r="P27" i="62" s="1"/>
  <c r="O29" i="61"/>
  <c r="O21" i="61"/>
  <c r="O13" i="61"/>
  <c r="F20" i="98"/>
  <c r="T21" i="98"/>
  <c r="O28" i="61"/>
  <c r="O20" i="61"/>
  <c r="O12" i="61"/>
  <c r="F29" i="98"/>
  <c r="O29" i="62"/>
  <c r="P29" i="62" s="1"/>
  <c r="O21" i="62"/>
  <c r="P21" i="62" s="1"/>
  <c r="K22" i="15"/>
  <c r="N25" i="20"/>
  <c r="N17" i="20"/>
  <c r="V14" i="98"/>
  <c r="T20" i="98"/>
  <c r="L19" i="58"/>
  <c r="T13" i="98"/>
  <c r="L26" i="58"/>
  <c r="L18" i="58"/>
  <c r="O25" i="62"/>
  <c r="P25" i="62" s="1"/>
  <c r="O17" i="62"/>
  <c r="P17" i="62" s="1"/>
  <c r="O28" i="62"/>
  <c r="P28" i="62" s="1"/>
  <c r="F14" i="98"/>
  <c r="H19" i="98"/>
  <c r="T12" i="98"/>
  <c r="L25" i="58"/>
  <c r="L17" i="58"/>
  <c r="U26" i="61"/>
  <c r="U18" i="61"/>
  <c r="O24" i="62"/>
  <c r="P24" i="62" s="1"/>
  <c r="O16" i="62"/>
  <c r="P16" i="62" s="1"/>
  <c r="U25" i="61"/>
  <c r="U17" i="61"/>
  <c r="O31" i="62"/>
  <c r="P31" i="62" s="1"/>
  <c r="O23" i="62"/>
  <c r="P23" i="62" s="1"/>
  <c r="O15" i="62"/>
  <c r="P15" i="62" s="1"/>
  <c r="N51" i="20"/>
  <c r="N23" i="20"/>
  <c r="N15" i="20"/>
  <c r="J21" i="98"/>
  <c r="T29" i="98"/>
  <c r="V22" i="98"/>
  <c r="U16" i="61"/>
  <c r="K30" i="19"/>
  <c r="N27" i="20"/>
  <c r="T50" i="15"/>
  <c r="H16" i="98"/>
  <c r="L30" i="58"/>
  <c r="T29" i="15"/>
  <c r="K15" i="19"/>
  <c r="N19" i="20"/>
  <c r="F24" i="98"/>
  <c r="K52" i="19"/>
  <c r="K13" i="19"/>
  <c r="F29" i="94"/>
  <c r="U29" i="61"/>
  <c r="U21" i="61"/>
  <c r="U13" i="61"/>
  <c r="O30" i="62"/>
  <c r="P30" i="62" s="1"/>
  <c r="O22" i="62"/>
  <c r="P22" i="62" s="1"/>
  <c r="O14" i="62"/>
  <c r="P14" i="62" s="1"/>
  <c r="K19" i="19"/>
  <c r="M50" i="90"/>
  <c r="F16" i="94"/>
  <c r="F28" i="98"/>
  <c r="F13" i="94"/>
  <c r="K29" i="19"/>
  <c r="F23" i="98"/>
  <c r="F24" i="94"/>
  <c r="F28" i="94"/>
  <c r="F27" i="98"/>
  <c r="F19" i="98"/>
  <c r="H27" i="98"/>
  <c r="J27" i="98"/>
  <c r="O25" i="61"/>
  <c r="O17" i="61"/>
  <c r="U28" i="61"/>
  <c r="U20" i="61"/>
  <c r="U12" i="61"/>
  <c r="F21" i="94"/>
  <c r="O24" i="61"/>
  <c r="O16" i="61"/>
  <c r="U27" i="61"/>
  <c r="U19" i="61"/>
  <c r="F30" i="94"/>
  <c r="G30" i="94"/>
  <c r="F14" i="94"/>
  <c r="G14" i="94"/>
  <c r="L23" i="58"/>
  <c r="T30" i="98"/>
  <c r="H30" i="98"/>
  <c r="F30" i="98"/>
  <c r="K14" i="19"/>
  <c r="N52" i="20"/>
  <c r="N24" i="20"/>
  <c r="N16" i="20"/>
  <c r="F21" i="98"/>
  <c r="G15" i="94"/>
  <c r="G27" i="94"/>
  <c r="F27" i="94"/>
  <c r="L15" i="58"/>
  <c r="T22" i="98"/>
  <c r="H22" i="98"/>
  <c r="F22" i="98"/>
  <c r="V29" i="98"/>
  <c r="F31" i="94"/>
  <c r="G31" i="94"/>
  <c r="F23" i="94"/>
  <c r="V17" i="98"/>
  <c r="J17" i="98"/>
  <c r="K50" i="15"/>
  <c r="F26" i="98"/>
  <c r="T26" i="98"/>
  <c r="F18" i="98"/>
  <c r="H18" i="98"/>
  <c r="J13" i="98"/>
  <c r="F13" i="98"/>
  <c r="V13" i="98"/>
  <c r="V28" i="98"/>
  <c r="K22" i="19"/>
  <c r="T14" i="98"/>
  <c r="H14" i="98"/>
  <c r="G22" i="94"/>
  <c r="F25" i="98"/>
  <c r="H25" i="98"/>
  <c r="F17" i="98"/>
  <c r="T17" i="98"/>
  <c r="V20" i="98"/>
  <c r="J20" i="98"/>
  <c r="J12" i="98"/>
  <c r="F12" i="98"/>
  <c r="V12" i="98"/>
  <c r="J29" i="98"/>
  <c r="L14" i="58"/>
  <c r="K23" i="19"/>
  <c r="N29" i="20"/>
  <c r="N21" i="20"/>
  <c r="N13" i="20"/>
  <c r="G24" i="94"/>
  <c r="F16" i="98"/>
  <c r="H15" i="98"/>
  <c r="L29" i="58"/>
  <c r="L21" i="58"/>
  <c r="L13" i="58"/>
  <c r="L22" i="58"/>
  <c r="N26" i="20"/>
  <c r="N18" i="20"/>
  <c r="F15" i="98"/>
  <c r="H24" i="98"/>
  <c r="J19" i="98"/>
  <c r="L31" i="58"/>
  <c r="K28" i="19"/>
  <c r="K12" i="19"/>
  <c r="N28" i="20"/>
  <c r="N20" i="20"/>
  <c r="N12" i="20"/>
  <c r="F26" i="94"/>
  <c r="F18" i="94"/>
  <c r="F25" i="94"/>
  <c r="F17" i="94"/>
  <c r="G18" i="94"/>
  <c r="K21" i="19"/>
  <c r="N30" i="20"/>
  <c r="N22" i="20"/>
  <c r="N14" i="20"/>
  <c r="F20" i="94"/>
  <c r="G17" i="94"/>
  <c r="J26" i="98"/>
  <c r="L24" i="58"/>
  <c r="L16" i="58"/>
  <c r="J24" i="98"/>
  <c r="J16" i="98"/>
  <c r="N86" i="20"/>
  <c r="N84" i="20"/>
  <c r="F5" i="20"/>
  <c r="F4" i="20"/>
  <c r="D5" i="19"/>
  <c r="D4" i="19"/>
  <c r="E5" i="18"/>
  <c r="E4" i="18"/>
  <c r="E5" i="17"/>
  <c r="E4" i="17"/>
  <c r="C5" i="16"/>
  <c r="C4" i="16"/>
  <c r="S87" i="15"/>
  <c r="R87" i="15"/>
  <c r="Q87" i="15"/>
  <c r="N87" i="15"/>
  <c r="J87" i="15"/>
  <c r="I87" i="15"/>
  <c r="H87" i="15"/>
  <c r="H5" i="15"/>
  <c r="H4" i="15"/>
  <c r="G5" i="14"/>
  <c r="G4" i="14"/>
  <c r="C5" i="13"/>
  <c r="C4" i="13"/>
  <c r="B5" i="12"/>
  <c r="B4" i="12"/>
  <c r="C5" i="11"/>
  <c r="C4" i="11"/>
  <c r="E5" i="10"/>
  <c r="E4" i="10"/>
  <c r="H12" i="7"/>
  <c r="L4" i="87"/>
  <c r="K6" i="93"/>
  <c r="W53" i="87"/>
  <c r="V53" i="87"/>
  <c r="T53" i="87"/>
  <c r="S53" i="87"/>
  <c r="Q53" i="87"/>
  <c r="P53" i="87"/>
  <c r="N53" i="87"/>
  <c r="M53" i="87"/>
  <c r="K53" i="87"/>
  <c r="J53" i="87"/>
  <c r="H53" i="87"/>
  <c r="G53" i="87"/>
  <c r="E53" i="87"/>
  <c r="D53" i="87"/>
  <c r="Q54" i="86"/>
  <c r="O54" i="86"/>
  <c r="M54" i="86"/>
  <c r="K54" i="86"/>
  <c r="I54" i="86"/>
  <c r="E54" i="86"/>
  <c r="F54" i="86"/>
  <c r="G54" i="86"/>
  <c r="D54" i="86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L57" i="100"/>
  <c r="J57" i="100"/>
  <c r="K57" i="100" s="1"/>
  <c r="H57" i="100"/>
  <c r="F57" i="100"/>
  <c r="G57" i="100" s="1"/>
  <c r="D57" i="100"/>
  <c r="K5" i="93"/>
  <c r="J59" i="95"/>
  <c r="E59" i="95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6" i="2"/>
  <c r="C66" i="2"/>
  <c r="D64" i="2"/>
  <c r="D60" i="2"/>
  <c r="C60" i="2"/>
  <c r="D59" i="2"/>
  <c r="C59" i="2"/>
  <c r="L5" i="87"/>
  <c r="X11" i="87"/>
  <c r="U11" i="87"/>
  <c r="R11" i="87"/>
  <c r="O11" i="87"/>
  <c r="L11" i="87"/>
  <c r="I11" i="87"/>
  <c r="C30" i="87"/>
  <c r="B30" i="87"/>
  <c r="C29" i="87"/>
  <c r="C28" i="87"/>
  <c r="B28" i="87"/>
  <c r="C27" i="87"/>
  <c r="B27" i="87"/>
  <c r="C26" i="87"/>
  <c r="B26" i="87"/>
  <c r="C25" i="87"/>
  <c r="B25" i="87"/>
  <c r="C24" i="87"/>
  <c r="B24" i="87"/>
  <c r="C23" i="87"/>
  <c r="B23" i="87"/>
  <c r="C22" i="87"/>
  <c r="C21" i="87"/>
  <c r="B21" i="87"/>
  <c r="C20" i="87"/>
  <c r="C19" i="87"/>
  <c r="B19" i="87"/>
  <c r="C18" i="87"/>
  <c r="C17" i="87"/>
  <c r="B17" i="87"/>
  <c r="C16" i="87"/>
  <c r="B16" i="87"/>
  <c r="C15" i="87"/>
  <c r="B15" i="87"/>
  <c r="C14" i="87"/>
  <c r="B14" i="87"/>
  <c r="C13" i="87"/>
  <c r="C12" i="87"/>
  <c r="B12" i="87"/>
  <c r="C11" i="87"/>
  <c r="B11" i="87"/>
  <c r="F11" i="87"/>
  <c r="J3" i="102" l="1"/>
  <c r="E4" i="103"/>
  <c r="J3" i="106"/>
  <c r="G5" i="105"/>
  <c r="G6" i="105"/>
  <c r="J4" i="102"/>
  <c r="J4" i="106"/>
  <c r="E5" i="103"/>
  <c r="I53" i="87"/>
  <c r="U53" i="87"/>
  <c r="L53" i="87"/>
  <c r="X53" i="87"/>
  <c r="P54" i="86"/>
  <c r="I5" i="86"/>
  <c r="P5" i="32"/>
  <c r="K87" i="15"/>
  <c r="M4" i="87"/>
  <c r="P4" i="32"/>
  <c r="L54" i="86"/>
  <c r="J54" i="86"/>
  <c r="T87" i="15"/>
  <c r="O53" i="87"/>
  <c r="F53" i="87"/>
  <c r="E217" i="2" s="1"/>
  <c r="R53" i="87"/>
  <c r="E123" i="2"/>
  <c r="I57" i="100"/>
  <c r="E124" i="2" s="1"/>
  <c r="M57" i="100"/>
  <c r="N54" i="86"/>
  <c r="F5" i="10"/>
  <c r="H54" i="86"/>
  <c r="R54" i="86" s="1"/>
  <c r="E216" i="2" s="1"/>
  <c r="F4" i="10"/>
  <c r="M5" i="87"/>
  <c r="I4" i="86"/>
  <c r="H5" i="86"/>
  <c r="H4" i="86"/>
  <c r="R60" i="85"/>
  <c r="P60" i="85"/>
  <c r="N60" i="85"/>
  <c r="L60" i="85"/>
  <c r="J60" i="85"/>
  <c r="H60" i="85"/>
  <c r="F60" i="85"/>
  <c r="T11" i="85"/>
  <c r="E11" i="85"/>
  <c r="O11" i="85" s="1"/>
  <c r="G11" i="85"/>
  <c r="C30" i="85"/>
  <c r="B30" i="85"/>
  <c r="C29" i="85"/>
  <c r="C28" i="85"/>
  <c r="B28" i="85"/>
  <c r="C27" i="85"/>
  <c r="B27" i="85"/>
  <c r="C26" i="85"/>
  <c r="B26" i="85"/>
  <c r="C25" i="85"/>
  <c r="B25" i="85"/>
  <c r="C24" i="85"/>
  <c r="B24" i="85"/>
  <c r="C23" i="85"/>
  <c r="B23" i="85"/>
  <c r="C22" i="85"/>
  <c r="C21" i="85"/>
  <c r="B21" i="85"/>
  <c r="C20" i="85"/>
  <c r="C19" i="85"/>
  <c r="B19" i="85"/>
  <c r="C18" i="85"/>
  <c r="C17" i="85"/>
  <c r="B17" i="85"/>
  <c r="C16" i="85"/>
  <c r="B16" i="85"/>
  <c r="C15" i="85"/>
  <c r="B15" i="85"/>
  <c r="C14" i="85"/>
  <c r="B14" i="85"/>
  <c r="C13" i="85"/>
  <c r="C12" i="85"/>
  <c r="B12" i="85"/>
  <c r="C11" i="85"/>
  <c r="B11" i="85"/>
  <c r="C29" i="84"/>
  <c r="B29" i="84"/>
  <c r="C28" i="84"/>
  <c r="B28" i="84"/>
  <c r="C27" i="84"/>
  <c r="B27" i="84"/>
  <c r="C26" i="84"/>
  <c r="B26" i="84"/>
  <c r="C25" i="84"/>
  <c r="B25" i="84"/>
  <c r="C24" i="84"/>
  <c r="B24" i="84"/>
  <c r="C23" i="84"/>
  <c r="C22" i="84"/>
  <c r="B22" i="84"/>
  <c r="C21" i="84"/>
  <c r="C20" i="84"/>
  <c r="B20" i="84"/>
  <c r="C19" i="84"/>
  <c r="C18" i="84"/>
  <c r="B18" i="84"/>
  <c r="C17" i="84"/>
  <c r="B17" i="84"/>
  <c r="C16" i="84"/>
  <c r="B16" i="84"/>
  <c r="C15" i="84"/>
  <c r="B15" i="84"/>
  <c r="C14" i="84"/>
  <c r="C13" i="84"/>
  <c r="B13" i="84"/>
  <c r="C12" i="84"/>
  <c r="B12" i="84"/>
  <c r="K5" i="85"/>
  <c r="J5" i="85"/>
  <c r="K4" i="85"/>
  <c r="J4" i="85"/>
  <c r="M59" i="84"/>
  <c r="K59" i="84"/>
  <c r="U11" i="85" l="1"/>
  <c r="I11" i="85"/>
  <c r="Q11" i="85"/>
  <c r="S11" i="85"/>
  <c r="E60" i="85"/>
  <c r="K60" i="85" s="1"/>
  <c r="E210" i="2" s="1"/>
  <c r="D60" i="85"/>
  <c r="G60" i="85" s="1"/>
  <c r="E208" i="2" s="1"/>
  <c r="K11" i="85"/>
  <c r="M11" i="85"/>
  <c r="T60" i="85"/>
  <c r="L59" i="84"/>
  <c r="E205" i="2" s="1"/>
  <c r="K31" i="84"/>
  <c r="L31" i="84" s="1"/>
  <c r="K30" i="84"/>
  <c r="L30" i="84" s="1"/>
  <c r="K29" i="84"/>
  <c r="L29" i="84" s="1"/>
  <c r="K28" i="84"/>
  <c r="L28" i="84" s="1"/>
  <c r="K27" i="84"/>
  <c r="L27" i="84" s="1"/>
  <c r="K26" i="84"/>
  <c r="L26" i="84" s="1"/>
  <c r="K25" i="84"/>
  <c r="L25" i="84" s="1"/>
  <c r="K24" i="84"/>
  <c r="L24" i="84" s="1"/>
  <c r="K23" i="84"/>
  <c r="L23" i="84" s="1"/>
  <c r="K22" i="84"/>
  <c r="L22" i="84" s="1"/>
  <c r="K21" i="84"/>
  <c r="L21" i="84" s="1"/>
  <c r="K20" i="84"/>
  <c r="L20" i="84" s="1"/>
  <c r="K19" i="84"/>
  <c r="L19" i="84" s="1"/>
  <c r="K18" i="84"/>
  <c r="L18" i="84" s="1"/>
  <c r="K17" i="84"/>
  <c r="L17" i="84" s="1"/>
  <c r="K16" i="84"/>
  <c r="L16" i="84" s="1"/>
  <c r="K15" i="84"/>
  <c r="L15" i="84" s="1"/>
  <c r="K14" i="84"/>
  <c r="L14" i="84" s="1"/>
  <c r="K13" i="84"/>
  <c r="L13" i="84" s="1"/>
  <c r="M12" i="84"/>
  <c r="N12" i="84" s="1"/>
  <c r="K12" i="84"/>
  <c r="L12" i="84" s="1"/>
  <c r="E207" i="2"/>
  <c r="N59" i="84"/>
  <c r="E206" i="2" s="1"/>
  <c r="J5" i="84"/>
  <c r="I5" i="84"/>
  <c r="J4" i="84"/>
  <c r="I4" i="84"/>
  <c r="F55" i="83"/>
  <c r="E55" i="83"/>
  <c r="D55" i="83"/>
  <c r="B11" i="83"/>
  <c r="C11" i="83"/>
  <c r="C12" i="83"/>
  <c r="B13" i="83"/>
  <c r="C13" i="83"/>
  <c r="B14" i="83"/>
  <c r="C14" i="83"/>
  <c r="B15" i="83"/>
  <c r="C15" i="83"/>
  <c r="B16" i="83"/>
  <c r="C16" i="83"/>
  <c r="C17" i="83"/>
  <c r="B18" i="83"/>
  <c r="C18" i="83"/>
  <c r="C19" i="83"/>
  <c r="B20" i="83"/>
  <c r="C20" i="83"/>
  <c r="C21" i="83"/>
  <c r="B22" i="83"/>
  <c r="C22" i="83"/>
  <c r="B23" i="83"/>
  <c r="C23" i="83"/>
  <c r="B24" i="83"/>
  <c r="C24" i="83"/>
  <c r="B25" i="83"/>
  <c r="C25" i="83"/>
  <c r="B26" i="83"/>
  <c r="C26" i="83"/>
  <c r="B27" i="83"/>
  <c r="C27" i="83"/>
  <c r="C28" i="83"/>
  <c r="B29" i="83"/>
  <c r="C29" i="83"/>
  <c r="C10" i="83"/>
  <c r="B10" i="83"/>
  <c r="C31" i="82"/>
  <c r="B31" i="82"/>
  <c r="C30" i="82"/>
  <c r="C29" i="82"/>
  <c r="B29" i="82"/>
  <c r="C28" i="82"/>
  <c r="B28" i="82"/>
  <c r="C27" i="82"/>
  <c r="B27" i="82"/>
  <c r="C26" i="82"/>
  <c r="B26" i="82"/>
  <c r="C25" i="82"/>
  <c r="B25" i="82"/>
  <c r="C24" i="82"/>
  <c r="B24" i="82"/>
  <c r="C23" i="82"/>
  <c r="C22" i="82"/>
  <c r="B22" i="82"/>
  <c r="C21" i="82"/>
  <c r="C20" i="82"/>
  <c r="B20" i="82"/>
  <c r="C19" i="82"/>
  <c r="C18" i="82"/>
  <c r="B18" i="82"/>
  <c r="C17" i="82"/>
  <c r="B17" i="82"/>
  <c r="C16" i="82"/>
  <c r="B16" i="82"/>
  <c r="C15" i="82"/>
  <c r="B15" i="82"/>
  <c r="C14" i="82"/>
  <c r="C13" i="82"/>
  <c r="B13" i="82"/>
  <c r="C12" i="82"/>
  <c r="B12" i="82"/>
  <c r="E5" i="83"/>
  <c r="D5" i="83"/>
  <c r="E4" i="83"/>
  <c r="D4" i="83"/>
  <c r="W30" i="98"/>
  <c r="X30" i="98" s="1"/>
  <c r="W29" i="98"/>
  <c r="X29" i="98" s="1"/>
  <c r="W28" i="98"/>
  <c r="X28" i="98" s="1"/>
  <c r="W27" i="98"/>
  <c r="X27" i="98" s="1"/>
  <c r="W26" i="98"/>
  <c r="X26" i="98" s="1"/>
  <c r="W25" i="98"/>
  <c r="X25" i="98" s="1"/>
  <c r="W24" i="98"/>
  <c r="X24" i="98" s="1"/>
  <c r="W23" i="98"/>
  <c r="X23" i="98" s="1"/>
  <c r="W22" i="98"/>
  <c r="X22" i="98" s="1"/>
  <c r="W21" i="98"/>
  <c r="X21" i="98" s="1"/>
  <c r="W20" i="98"/>
  <c r="X20" i="98" s="1"/>
  <c r="W19" i="98"/>
  <c r="X19" i="98" s="1"/>
  <c r="W18" i="98"/>
  <c r="X18" i="98" s="1"/>
  <c r="W17" i="98"/>
  <c r="X17" i="98" s="1"/>
  <c r="W16" i="98"/>
  <c r="X16" i="98" s="1"/>
  <c r="W15" i="98"/>
  <c r="X15" i="98" s="1"/>
  <c r="W14" i="98"/>
  <c r="X14" i="98" s="1"/>
  <c r="W13" i="98"/>
  <c r="X13" i="98" s="1"/>
  <c r="W12" i="98"/>
  <c r="X12" i="98" s="1"/>
  <c r="C30" i="81"/>
  <c r="B30" i="81"/>
  <c r="C29" i="81"/>
  <c r="C28" i="81"/>
  <c r="B28" i="81"/>
  <c r="C27" i="81"/>
  <c r="B27" i="81"/>
  <c r="C26" i="81"/>
  <c r="B26" i="81"/>
  <c r="C25" i="81"/>
  <c r="B25" i="81"/>
  <c r="C24" i="81"/>
  <c r="B24" i="81"/>
  <c r="C23" i="81"/>
  <c r="B23" i="81"/>
  <c r="C22" i="81"/>
  <c r="C21" i="81"/>
  <c r="B21" i="81"/>
  <c r="C20" i="81"/>
  <c r="C19" i="81"/>
  <c r="B19" i="81"/>
  <c r="C18" i="81"/>
  <c r="C17" i="81"/>
  <c r="B17" i="81"/>
  <c r="C16" i="81"/>
  <c r="B16" i="81"/>
  <c r="C15" i="81"/>
  <c r="B15" i="81"/>
  <c r="C14" i="81"/>
  <c r="B14" i="81"/>
  <c r="C13" i="81"/>
  <c r="C12" i="81"/>
  <c r="B12" i="81"/>
  <c r="C11" i="81"/>
  <c r="B11" i="81"/>
  <c r="H5" i="82"/>
  <c r="G5" i="82"/>
  <c r="H4" i="82"/>
  <c r="G4" i="82"/>
  <c r="I11" i="81"/>
  <c r="L6" i="81"/>
  <c r="K6" i="81"/>
  <c r="L5" i="81"/>
  <c r="K5" i="81"/>
  <c r="B11" i="80"/>
  <c r="C11" i="80"/>
  <c r="C12" i="80"/>
  <c r="B13" i="80"/>
  <c r="C13" i="80"/>
  <c r="B14" i="80"/>
  <c r="C14" i="80"/>
  <c r="B15" i="80"/>
  <c r="C15" i="80"/>
  <c r="B16" i="80"/>
  <c r="C16" i="80"/>
  <c r="C17" i="80"/>
  <c r="B18" i="80"/>
  <c r="C18" i="80"/>
  <c r="C19" i="80"/>
  <c r="C20" i="80"/>
  <c r="C21" i="80"/>
  <c r="B22" i="80"/>
  <c r="C22" i="80"/>
  <c r="B23" i="80"/>
  <c r="C23" i="80"/>
  <c r="B24" i="80"/>
  <c r="C24" i="80"/>
  <c r="B25" i="80"/>
  <c r="C25" i="80"/>
  <c r="B26" i="80"/>
  <c r="C26" i="80"/>
  <c r="B27" i="80"/>
  <c r="C27" i="80"/>
  <c r="C28" i="80"/>
  <c r="B29" i="80"/>
  <c r="C29" i="80"/>
  <c r="C10" i="80"/>
  <c r="B10" i="80"/>
  <c r="D5" i="80"/>
  <c r="C5" i="80"/>
  <c r="D4" i="80"/>
  <c r="C4" i="80"/>
  <c r="B12" i="79"/>
  <c r="C12" i="79"/>
  <c r="C13" i="79"/>
  <c r="B14" i="79"/>
  <c r="C14" i="79"/>
  <c r="B15" i="79"/>
  <c r="C15" i="79"/>
  <c r="B16" i="79"/>
  <c r="C16" i="79"/>
  <c r="B17" i="79"/>
  <c r="C17" i="79"/>
  <c r="C18" i="79"/>
  <c r="B19" i="79"/>
  <c r="C19" i="79"/>
  <c r="C20" i="79"/>
  <c r="B21" i="79"/>
  <c r="C21" i="79"/>
  <c r="C22" i="79"/>
  <c r="B23" i="79"/>
  <c r="C23" i="79"/>
  <c r="B24" i="79"/>
  <c r="C24" i="79"/>
  <c r="B25" i="79"/>
  <c r="C25" i="79"/>
  <c r="B26" i="79"/>
  <c r="C26" i="79"/>
  <c r="B27" i="79"/>
  <c r="C27" i="79"/>
  <c r="B28" i="79"/>
  <c r="C28" i="79"/>
  <c r="C29" i="79"/>
  <c r="B30" i="79"/>
  <c r="C30" i="79"/>
  <c r="C11" i="79"/>
  <c r="B11" i="79"/>
  <c r="G5" i="79"/>
  <c r="F5" i="79"/>
  <c r="G4" i="79"/>
  <c r="F4" i="79"/>
  <c r="B12" i="78"/>
  <c r="C12" i="78"/>
  <c r="C13" i="78"/>
  <c r="B14" i="78"/>
  <c r="C14" i="78"/>
  <c r="B15" i="78"/>
  <c r="C15" i="78"/>
  <c r="B16" i="78"/>
  <c r="C16" i="78"/>
  <c r="B17" i="78"/>
  <c r="C17" i="78"/>
  <c r="C18" i="78"/>
  <c r="B19" i="78"/>
  <c r="C19" i="78"/>
  <c r="C20" i="78"/>
  <c r="B21" i="78"/>
  <c r="C21" i="78"/>
  <c r="C22" i="78"/>
  <c r="B23" i="78"/>
  <c r="C23" i="78"/>
  <c r="B24" i="78"/>
  <c r="C24" i="78"/>
  <c r="B25" i="78"/>
  <c r="C25" i="78"/>
  <c r="B26" i="78"/>
  <c r="C26" i="78"/>
  <c r="B27" i="78"/>
  <c r="C27" i="78"/>
  <c r="B28" i="78"/>
  <c r="C28" i="78"/>
  <c r="C29" i="78"/>
  <c r="B30" i="78"/>
  <c r="C30" i="78"/>
  <c r="C11" i="78"/>
  <c r="B11" i="78"/>
  <c r="I5" i="78"/>
  <c r="H5" i="78"/>
  <c r="I4" i="78"/>
  <c r="H4" i="78"/>
  <c r="B12" i="77"/>
  <c r="C12" i="77"/>
  <c r="C13" i="77"/>
  <c r="B14" i="77"/>
  <c r="C14" i="77"/>
  <c r="B15" i="77"/>
  <c r="C15" i="77"/>
  <c r="B16" i="77"/>
  <c r="C16" i="77"/>
  <c r="B17" i="77"/>
  <c r="C17" i="77"/>
  <c r="C18" i="77"/>
  <c r="B19" i="77"/>
  <c r="C19" i="77"/>
  <c r="C20" i="77"/>
  <c r="B21" i="77"/>
  <c r="C21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C29" i="77"/>
  <c r="B30" i="77"/>
  <c r="C30" i="77"/>
  <c r="C11" i="77"/>
  <c r="B11" i="77"/>
  <c r="I5" i="77"/>
  <c r="H5" i="77"/>
  <c r="I4" i="77"/>
  <c r="H4" i="77"/>
  <c r="G55" i="83" l="1"/>
  <c r="E204" i="2" s="1"/>
  <c r="Q60" i="85"/>
  <c r="E213" i="2" s="1"/>
  <c r="O60" i="85"/>
  <c r="E212" i="2" s="1"/>
  <c r="I60" i="85"/>
  <c r="E209" i="2" s="1"/>
  <c r="U60" i="85"/>
  <c r="E215" i="2" s="1"/>
  <c r="M60" i="85"/>
  <c r="E211" i="2" s="1"/>
  <c r="S60" i="85"/>
  <c r="E214" i="2" s="1"/>
  <c r="B12" i="76"/>
  <c r="C12" i="76"/>
  <c r="C13" i="76"/>
  <c r="B14" i="76"/>
  <c r="C14" i="76"/>
  <c r="B15" i="76"/>
  <c r="C15" i="76"/>
  <c r="B16" i="76"/>
  <c r="C16" i="76"/>
  <c r="B17" i="76"/>
  <c r="C17" i="76"/>
  <c r="C18" i="76"/>
  <c r="B19" i="76"/>
  <c r="C19" i="76"/>
  <c r="C20" i="76"/>
  <c r="B21" i="76"/>
  <c r="C21" i="76"/>
  <c r="C22" i="76"/>
  <c r="B23" i="76"/>
  <c r="C23" i="76"/>
  <c r="B24" i="76"/>
  <c r="C24" i="76"/>
  <c r="B25" i="76"/>
  <c r="C25" i="76"/>
  <c r="B26" i="76"/>
  <c r="C26" i="76"/>
  <c r="B27" i="76"/>
  <c r="C27" i="76"/>
  <c r="B28" i="76"/>
  <c r="C28" i="76"/>
  <c r="C29" i="76"/>
  <c r="B30" i="76"/>
  <c r="C30" i="76"/>
  <c r="C11" i="76"/>
  <c r="B11" i="76"/>
  <c r="F5" i="76"/>
  <c r="E5" i="76"/>
  <c r="F4" i="76"/>
  <c r="E4" i="76"/>
  <c r="P5" i="75"/>
  <c r="O5" i="75"/>
  <c r="P4" i="75"/>
  <c r="O4" i="75"/>
  <c r="B12" i="74"/>
  <c r="C12" i="74"/>
  <c r="C13" i="74"/>
  <c r="B14" i="74"/>
  <c r="C14" i="74"/>
  <c r="B15" i="74"/>
  <c r="C15" i="74"/>
  <c r="B16" i="74"/>
  <c r="C16" i="74"/>
  <c r="B17" i="74"/>
  <c r="C17" i="74"/>
  <c r="C18" i="74"/>
  <c r="B19" i="74"/>
  <c r="C19" i="74"/>
  <c r="C20" i="74"/>
  <c r="B21" i="74"/>
  <c r="C21" i="74"/>
  <c r="C22" i="74"/>
  <c r="B23" i="74"/>
  <c r="C23" i="74"/>
  <c r="B24" i="74"/>
  <c r="C24" i="74"/>
  <c r="B25" i="74"/>
  <c r="C25" i="74"/>
  <c r="B26" i="74"/>
  <c r="C26" i="74"/>
  <c r="B27" i="74"/>
  <c r="C27" i="74"/>
  <c r="B28" i="74"/>
  <c r="C28" i="74"/>
  <c r="C29" i="74"/>
  <c r="B30" i="74"/>
  <c r="C30" i="74"/>
  <c r="C11" i="74"/>
  <c r="B11" i="74"/>
  <c r="D5" i="74"/>
  <c r="C5" i="74"/>
  <c r="D4" i="74"/>
  <c r="C4" i="74"/>
  <c r="F13" i="73"/>
  <c r="F14" i="73"/>
  <c r="F15" i="73"/>
  <c r="F16" i="73"/>
  <c r="F17" i="73"/>
  <c r="F18" i="73"/>
  <c r="F19" i="73"/>
  <c r="F20" i="73"/>
  <c r="F21" i="73"/>
  <c r="F22" i="73"/>
  <c r="F23" i="73"/>
  <c r="F24" i="73"/>
  <c r="F25" i="73"/>
  <c r="F26" i="73"/>
  <c r="F27" i="73"/>
  <c r="F28" i="73"/>
  <c r="F29" i="73"/>
  <c r="F30" i="73"/>
  <c r="F31" i="73"/>
  <c r="B13" i="73"/>
  <c r="C13" i="73"/>
  <c r="C14" i="73"/>
  <c r="B15" i="73"/>
  <c r="C15" i="73"/>
  <c r="B16" i="73"/>
  <c r="C16" i="73"/>
  <c r="B17" i="73"/>
  <c r="C17" i="73"/>
  <c r="B18" i="73"/>
  <c r="C18" i="73"/>
  <c r="C19" i="73"/>
  <c r="B20" i="73"/>
  <c r="C20" i="73"/>
  <c r="C21" i="73"/>
  <c r="B22" i="73"/>
  <c r="C22" i="73"/>
  <c r="C23" i="73"/>
  <c r="B24" i="73"/>
  <c r="C24" i="73"/>
  <c r="B25" i="73"/>
  <c r="C25" i="73"/>
  <c r="B26" i="73"/>
  <c r="C26" i="73"/>
  <c r="B27" i="73"/>
  <c r="C27" i="73"/>
  <c r="B28" i="73"/>
  <c r="C28" i="73"/>
  <c r="B29" i="73"/>
  <c r="C29" i="73"/>
  <c r="C30" i="73"/>
  <c r="B31" i="73"/>
  <c r="C31" i="73"/>
  <c r="C12" i="73"/>
  <c r="B12" i="73"/>
  <c r="J5" i="73"/>
  <c r="I5" i="73"/>
  <c r="J4" i="73"/>
  <c r="I4" i="73"/>
  <c r="B10" i="72"/>
  <c r="C10" i="72"/>
  <c r="C11" i="72"/>
  <c r="B12" i="72"/>
  <c r="C12" i="72"/>
  <c r="B13" i="72"/>
  <c r="C13" i="72"/>
  <c r="B14" i="72"/>
  <c r="C14" i="72"/>
  <c r="B15" i="72"/>
  <c r="C15" i="72"/>
  <c r="C16" i="72"/>
  <c r="B17" i="72"/>
  <c r="C17" i="72"/>
  <c r="C18" i="72"/>
  <c r="B19" i="72"/>
  <c r="C19" i="72"/>
  <c r="C20" i="72"/>
  <c r="B21" i="72"/>
  <c r="C21" i="72"/>
  <c r="B22" i="72"/>
  <c r="C22" i="72"/>
  <c r="B23" i="72"/>
  <c r="C23" i="72"/>
  <c r="B24" i="72"/>
  <c r="C24" i="72"/>
  <c r="B25" i="72"/>
  <c r="C25" i="72"/>
  <c r="B26" i="72"/>
  <c r="C26" i="72"/>
  <c r="C27" i="72"/>
  <c r="B28" i="72"/>
  <c r="C28" i="72"/>
  <c r="C9" i="72"/>
  <c r="B9" i="72"/>
  <c r="D5" i="72"/>
  <c r="C5" i="72"/>
  <c r="D4" i="72"/>
  <c r="C4" i="72"/>
  <c r="B13" i="71"/>
  <c r="C13" i="71"/>
  <c r="C14" i="71"/>
  <c r="B15" i="71"/>
  <c r="C15" i="71"/>
  <c r="B16" i="71"/>
  <c r="C16" i="71"/>
  <c r="B17" i="71"/>
  <c r="C17" i="71"/>
  <c r="B18" i="71"/>
  <c r="C18" i="71"/>
  <c r="C19" i="71"/>
  <c r="B20" i="71"/>
  <c r="C20" i="71"/>
  <c r="C21" i="71"/>
  <c r="B22" i="71"/>
  <c r="C22" i="71"/>
  <c r="C23" i="71"/>
  <c r="B24" i="71"/>
  <c r="C24" i="71"/>
  <c r="B25" i="71"/>
  <c r="C25" i="71"/>
  <c r="B26" i="71"/>
  <c r="C26" i="71"/>
  <c r="B27" i="71"/>
  <c r="C27" i="71"/>
  <c r="B28" i="71"/>
  <c r="C28" i="71"/>
  <c r="B29" i="71"/>
  <c r="C29" i="71"/>
  <c r="C30" i="71"/>
  <c r="B31" i="71"/>
  <c r="C31" i="71"/>
  <c r="C12" i="71"/>
  <c r="B12" i="71"/>
  <c r="F5" i="71"/>
  <c r="E5" i="71"/>
  <c r="F4" i="71"/>
  <c r="E4" i="71"/>
  <c r="B12" i="70"/>
  <c r="C12" i="70"/>
  <c r="C13" i="70"/>
  <c r="B14" i="70"/>
  <c r="C14" i="70"/>
  <c r="B15" i="70"/>
  <c r="C15" i="70"/>
  <c r="B16" i="70"/>
  <c r="C16" i="70"/>
  <c r="B17" i="70"/>
  <c r="C17" i="70"/>
  <c r="C18" i="70"/>
  <c r="B19" i="70"/>
  <c r="C19" i="70"/>
  <c r="C20" i="70"/>
  <c r="B21" i="70"/>
  <c r="C21" i="70"/>
  <c r="C22" i="70"/>
  <c r="B23" i="70"/>
  <c r="C23" i="70"/>
  <c r="B24" i="70"/>
  <c r="C24" i="70"/>
  <c r="B25" i="70"/>
  <c r="C25" i="70"/>
  <c r="B26" i="70"/>
  <c r="C26" i="70"/>
  <c r="B27" i="70"/>
  <c r="C27" i="70"/>
  <c r="B28" i="70"/>
  <c r="C28" i="70"/>
  <c r="C29" i="70"/>
  <c r="B30" i="70"/>
  <c r="C30" i="70"/>
  <c r="C11" i="70"/>
  <c r="B11" i="70"/>
  <c r="G5" i="70"/>
  <c r="F5" i="70"/>
  <c r="G4" i="70"/>
  <c r="F4" i="70"/>
  <c r="B13" i="69"/>
  <c r="C13" i="69"/>
  <c r="C14" i="69"/>
  <c r="B15" i="69"/>
  <c r="C15" i="69"/>
  <c r="B16" i="69"/>
  <c r="C16" i="69"/>
  <c r="B17" i="69"/>
  <c r="C17" i="69"/>
  <c r="B18" i="69"/>
  <c r="C18" i="69"/>
  <c r="C19" i="69"/>
  <c r="B20" i="69"/>
  <c r="C20" i="69"/>
  <c r="C21" i="69"/>
  <c r="B22" i="69"/>
  <c r="C22" i="69"/>
  <c r="C23" i="69"/>
  <c r="B24" i="69"/>
  <c r="C24" i="69"/>
  <c r="B25" i="69"/>
  <c r="C25" i="69"/>
  <c r="B26" i="69"/>
  <c r="C26" i="69"/>
  <c r="B27" i="69"/>
  <c r="C27" i="69"/>
  <c r="B28" i="69"/>
  <c r="C28" i="69"/>
  <c r="B29" i="69"/>
  <c r="C29" i="69"/>
  <c r="C30" i="69"/>
  <c r="B31" i="69"/>
  <c r="C31" i="69"/>
  <c r="C12" i="69"/>
  <c r="B12" i="69"/>
  <c r="F6" i="69"/>
  <c r="E6" i="69"/>
  <c r="F5" i="69"/>
  <c r="E5" i="69"/>
  <c r="B12" i="68"/>
  <c r="C12" i="68"/>
  <c r="C13" i="68"/>
  <c r="B14" i="68"/>
  <c r="C14" i="68"/>
  <c r="B15" i="68"/>
  <c r="C15" i="68"/>
  <c r="B16" i="68"/>
  <c r="C16" i="68"/>
  <c r="B17" i="68"/>
  <c r="C17" i="68"/>
  <c r="C18" i="68"/>
  <c r="B19" i="68"/>
  <c r="C19" i="68"/>
  <c r="C20" i="68"/>
  <c r="B21" i="68"/>
  <c r="C21" i="68"/>
  <c r="C22" i="68"/>
  <c r="B23" i="68"/>
  <c r="C23" i="68"/>
  <c r="B24" i="68"/>
  <c r="C24" i="68"/>
  <c r="B25" i="68"/>
  <c r="C25" i="68"/>
  <c r="B26" i="68"/>
  <c r="C26" i="68"/>
  <c r="B27" i="68"/>
  <c r="C27" i="68"/>
  <c r="B28" i="68"/>
  <c r="C28" i="68"/>
  <c r="C29" i="68"/>
  <c r="B30" i="68"/>
  <c r="C30" i="68"/>
  <c r="C11" i="68"/>
  <c r="B11" i="68"/>
  <c r="G5" i="68"/>
  <c r="F5" i="68"/>
  <c r="G4" i="68"/>
  <c r="F4" i="68"/>
  <c r="B13" i="67"/>
  <c r="C13" i="67"/>
  <c r="C14" i="67"/>
  <c r="B15" i="67"/>
  <c r="C15" i="67"/>
  <c r="B16" i="67"/>
  <c r="C16" i="67"/>
  <c r="B17" i="67"/>
  <c r="C17" i="67"/>
  <c r="B18" i="67"/>
  <c r="C18" i="67"/>
  <c r="C19" i="67"/>
  <c r="B20" i="67"/>
  <c r="C20" i="67"/>
  <c r="C21" i="67"/>
  <c r="B22" i="67"/>
  <c r="C22" i="67"/>
  <c r="C23" i="67"/>
  <c r="B24" i="67"/>
  <c r="C24" i="67"/>
  <c r="B25" i="67"/>
  <c r="C25" i="67"/>
  <c r="B26" i="67"/>
  <c r="C26" i="67"/>
  <c r="B27" i="67"/>
  <c r="C27" i="67"/>
  <c r="B28" i="67"/>
  <c r="C28" i="67"/>
  <c r="B29" i="67"/>
  <c r="C29" i="67"/>
  <c r="C30" i="67"/>
  <c r="B31" i="67"/>
  <c r="C31" i="67"/>
  <c r="C12" i="67"/>
  <c r="B12" i="67"/>
  <c r="E5" i="67"/>
  <c r="D5" i="67"/>
  <c r="E4" i="67"/>
  <c r="D4" i="67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12" i="66"/>
  <c r="B13" i="66"/>
  <c r="C13" i="66"/>
  <c r="C14" i="66"/>
  <c r="B15" i="66"/>
  <c r="C15" i="66"/>
  <c r="B16" i="66"/>
  <c r="C16" i="66"/>
  <c r="B17" i="66"/>
  <c r="C17" i="66"/>
  <c r="B18" i="66"/>
  <c r="C18" i="66"/>
  <c r="C19" i="66"/>
  <c r="B20" i="66"/>
  <c r="C20" i="66"/>
  <c r="C21" i="66"/>
  <c r="B22" i="66"/>
  <c r="C22" i="66"/>
  <c r="C23" i="66"/>
  <c r="B24" i="66"/>
  <c r="C24" i="66"/>
  <c r="B25" i="66"/>
  <c r="C25" i="66"/>
  <c r="B26" i="66"/>
  <c r="C26" i="66"/>
  <c r="B27" i="66"/>
  <c r="C27" i="66"/>
  <c r="B28" i="66"/>
  <c r="C28" i="66"/>
  <c r="B29" i="66"/>
  <c r="C29" i="66"/>
  <c r="C30" i="66"/>
  <c r="B31" i="66"/>
  <c r="C31" i="66"/>
  <c r="C12" i="66"/>
  <c r="B12" i="66"/>
  <c r="E5" i="66"/>
  <c r="D5" i="66"/>
  <c r="E4" i="66"/>
  <c r="D4" i="66"/>
  <c r="G13" i="100"/>
  <c r="C30" i="100"/>
  <c r="B30" i="100"/>
  <c r="C29" i="100"/>
  <c r="C28" i="100"/>
  <c r="B28" i="100"/>
  <c r="C27" i="100"/>
  <c r="B27" i="100"/>
  <c r="C26" i="100"/>
  <c r="B26" i="100"/>
  <c r="C25" i="100"/>
  <c r="B25" i="100"/>
  <c r="C24" i="100"/>
  <c r="B24" i="100"/>
  <c r="C23" i="100"/>
  <c r="B23" i="100"/>
  <c r="C22" i="100"/>
  <c r="C21" i="100"/>
  <c r="B21" i="100"/>
  <c r="C20" i="100"/>
  <c r="C19" i="100"/>
  <c r="B19" i="100"/>
  <c r="C18" i="100"/>
  <c r="C17" i="100"/>
  <c r="B17" i="100"/>
  <c r="C16" i="100"/>
  <c r="B16" i="100"/>
  <c r="C15" i="100"/>
  <c r="B15" i="100"/>
  <c r="C14" i="100"/>
  <c r="B14" i="100"/>
  <c r="C13" i="100"/>
  <c r="C12" i="100"/>
  <c r="B12" i="100"/>
  <c r="C11" i="100"/>
  <c r="B11" i="100"/>
  <c r="G5" i="100"/>
  <c r="F5" i="100"/>
  <c r="G4" i="100"/>
  <c r="F4" i="100"/>
  <c r="I30" i="100"/>
  <c r="I29" i="100"/>
  <c r="I28" i="100"/>
  <c r="I27" i="100"/>
  <c r="I26" i="100"/>
  <c r="I25" i="100"/>
  <c r="I24" i="100"/>
  <c r="I23" i="100"/>
  <c r="I22" i="100"/>
  <c r="I21" i="100"/>
  <c r="I20" i="100"/>
  <c r="I19" i="100"/>
  <c r="I18" i="100"/>
  <c r="I17" i="100"/>
  <c r="G17" i="100"/>
  <c r="I16" i="100"/>
  <c r="G16" i="100"/>
  <c r="I15" i="100"/>
  <c r="G15" i="100"/>
  <c r="I14" i="100"/>
  <c r="G14" i="100"/>
  <c r="I13" i="100"/>
  <c r="I12" i="100"/>
  <c r="G12" i="100"/>
  <c r="I11" i="100"/>
  <c r="G11" i="100"/>
  <c r="L12" i="49"/>
  <c r="F12" i="49"/>
  <c r="C31" i="65" l="1"/>
  <c r="B31" i="65"/>
  <c r="C30" i="65"/>
  <c r="C29" i="65"/>
  <c r="B29" i="65"/>
  <c r="C28" i="65"/>
  <c r="B28" i="65"/>
  <c r="C27" i="65"/>
  <c r="B27" i="65"/>
  <c r="C26" i="65"/>
  <c r="B26" i="65"/>
  <c r="C25" i="65"/>
  <c r="B25" i="65"/>
  <c r="C24" i="65"/>
  <c r="B24" i="65"/>
  <c r="C23" i="65"/>
  <c r="C22" i="65"/>
  <c r="B22" i="65"/>
  <c r="C21" i="65"/>
  <c r="C20" i="65"/>
  <c r="B20" i="65"/>
  <c r="C19" i="65"/>
  <c r="C18" i="65"/>
  <c r="B18" i="65"/>
  <c r="C17" i="65"/>
  <c r="B17" i="65"/>
  <c r="C16" i="65"/>
  <c r="B16" i="65"/>
  <c r="C15" i="65"/>
  <c r="B15" i="65"/>
  <c r="C14" i="65"/>
  <c r="C13" i="65"/>
  <c r="B13" i="65"/>
  <c r="C12" i="65"/>
  <c r="B12" i="65"/>
  <c r="H5" i="65"/>
  <c r="G5" i="65"/>
  <c r="H4" i="65"/>
  <c r="G4" i="65"/>
  <c r="B11" i="88"/>
  <c r="D5" i="88"/>
  <c r="C5" i="88"/>
  <c r="D4" i="88"/>
  <c r="C4" i="88"/>
  <c r="C4" i="63"/>
  <c r="F24" i="63"/>
  <c r="D5" i="63"/>
  <c r="C5" i="63"/>
  <c r="D4" i="63"/>
  <c r="G12" i="62"/>
  <c r="H5" i="62"/>
  <c r="G5" i="62"/>
  <c r="H4" i="62"/>
  <c r="G4" i="62"/>
  <c r="C30" i="61" l="1"/>
  <c r="B30" i="61"/>
  <c r="C29" i="61"/>
  <c r="C28" i="61"/>
  <c r="B28" i="61"/>
  <c r="C27" i="61"/>
  <c r="B27" i="61"/>
  <c r="C26" i="61"/>
  <c r="B26" i="61"/>
  <c r="C25" i="61"/>
  <c r="B25" i="61"/>
  <c r="C24" i="61"/>
  <c r="B24" i="61"/>
  <c r="C23" i="61"/>
  <c r="B23" i="61"/>
  <c r="C22" i="61"/>
  <c r="C21" i="61"/>
  <c r="B21" i="61"/>
  <c r="C20" i="61"/>
  <c r="C19" i="61"/>
  <c r="B19" i="61"/>
  <c r="C18" i="61"/>
  <c r="C17" i="61"/>
  <c r="B17" i="61"/>
  <c r="C16" i="61"/>
  <c r="B16" i="61"/>
  <c r="C15" i="61"/>
  <c r="B15" i="61"/>
  <c r="C14" i="61"/>
  <c r="B14" i="61"/>
  <c r="C13" i="61"/>
  <c r="C12" i="61"/>
  <c r="B12" i="61"/>
  <c r="C11" i="61"/>
  <c r="B11" i="61"/>
  <c r="N5" i="61"/>
  <c r="M5" i="61"/>
  <c r="N4" i="61"/>
  <c r="M4" i="61"/>
  <c r="I17" i="60"/>
  <c r="H17" i="60" l="1"/>
  <c r="F17" i="60"/>
  <c r="C13" i="60"/>
  <c r="C31" i="60"/>
  <c r="B31" i="60"/>
  <c r="C30" i="60"/>
  <c r="C29" i="60"/>
  <c r="B29" i="60"/>
  <c r="C28" i="60"/>
  <c r="B28" i="60"/>
  <c r="C27" i="60"/>
  <c r="B27" i="60"/>
  <c r="C26" i="60"/>
  <c r="B26" i="60"/>
  <c r="C25" i="60"/>
  <c r="B25" i="60"/>
  <c r="C24" i="60"/>
  <c r="B24" i="60"/>
  <c r="C23" i="60"/>
  <c r="C22" i="60"/>
  <c r="B22" i="60"/>
  <c r="C21" i="60"/>
  <c r="C20" i="60"/>
  <c r="B20" i="60"/>
  <c r="C19" i="60"/>
  <c r="C18" i="60"/>
  <c r="B18" i="60"/>
  <c r="C17" i="60"/>
  <c r="B17" i="60"/>
  <c r="C16" i="60"/>
  <c r="B16" i="60"/>
  <c r="C15" i="60"/>
  <c r="B15" i="60"/>
  <c r="C14" i="60"/>
  <c r="B13" i="60"/>
  <c r="C12" i="60"/>
  <c r="B12" i="60"/>
  <c r="F6" i="60"/>
  <c r="E6" i="60"/>
  <c r="F5" i="60"/>
  <c r="E5" i="60"/>
  <c r="C29" i="99"/>
  <c r="B29" i="99"/>
  <c r="C28" i="99"/>
  <c r="C27" i="99"/>
  <c r="B27" i="99"/>
  <c r="C26" i="99"/>
  <c r="B26" i="99"/>
  <c r="C25" i="99"/>
  <c r="B25" i="99"/>
  <c r="C24" i="99"/>
  <c r="B24" i="99"/>
  <c r="C23" i="99"/>
  <c r="B23" i="99"/>
  <c r="C22" i="99"/>
  <c r="B22" i="99"/>
  <c r="C21" i="99"/>
  <c r="C20" i="99"/>
  <c r="B20" i="99"/>
  <c r="C19" i="99"/>
  <c r="C18" i="99"/>
  <c r="B18" i="99"/>
  <c r="C17" i="99"/>
  <c r="C16" i="99"/>
  <c r="B16" i="99"/>
  <c r="C15" i="99"/>
  <c r="B15" i="99"/>
  <c r="C14" i="99"/>
  <c r="B14" i="99"/>
  <c r="C13" i="99"/>
  <c r="B13" i="99"/>
  <c r="C12" i="99"/>
  <c r="C11" i="99"/>
  <c r="B11" i="99"/>
  <c r="C10" i="99"/>
  <c r="B10" i="99"/>
  <c r="H5" i="99"/>
  <c r="G5" i="99"/>
  <c r="H4" i="99"/>
  <c r="G4" i="99"/>
  <c r="L54" i="99"/>
  <c r="J54" i="99"/>
  <c r="I54" i="99"/>
  <c r="E54" i="99"/>
  <c r="D54" i="99"/>
  <c r="M53" i="99"/>
  <c r="M52" i="99"/>
  <c r="M51" i="99"/>
  <c r="M29" i="99"/>
  <c r="M28" i="99"/>
  <c r="M27" i="99"/>
  <c r="M26" i="99"/>
  <c r="M25" i="99"/>
  <c r="M24" i="99"/>
  <c r="M23" i="99"/>
  <c r="M22" i="99"/>
  <c r="M21" i="99"/>
  <c r="M20" i="99"/>
  <c r="M19" i="99"/>
  <c r="M18" i="99"/>
  <c r="M17" i="99"/>
  <c r="M16" i="99"/>
  <c r="M15" i="99"/>
  <c r="M14" i="99"/>
  <c r="M13" i="99"/>
  <c r="M12" i="99"/>
  <c r="M11" i="99"/>
  <c r="M10" i="99"/>
  <c r="M54" i="99" l="1"/>
  <c r="C54" i="99"/>
  <c r="D55" i="99" l="1"/>
  <c r="H55" i="99"/>
  <c r="K55" i="99"/>
  <c r="G55" i="99"/>
  <c r="F55" i="99"/>
  <c r="L55" i="99"/>
  <c r="J55" i="99"/>
  <c r="I55" i="99"/>
  <c r="E55" i="99"/>
  <c r="M55" i="99"/>
  <c r="H12" i="58"/>
  <c r="F5" i="58"/>
  <c r="E5" i="58"/>
  <c r="F4" i="58"/>
  <c r="E4" i="58"/>
  <c r="P11" i="57"/>
  <c r="C30" i="57"/>
  <c r="B30" i="57"/>
  <c r="C29" i="57"/>
  <c r="C28" i="57"/>
  <c r="B28" i="57"/>
  <c r="C27" i="57"/>
  <c r="B27" i="57"/>
  <c r="C26" i="57"/>
  <c r="B26" i="57"/>
  <c r="C25" i="57"/>
  <c r="B25" i="57"/>
  <c r="C24" i="57"/>
  <c r="B24" i="57"/>
  <c r="C23" i="57"/>
  <c r="B23" i="57"/>
  <c r="C22" i="57"/>
  <c r="C21" i="57"/>
  <c r="B21" i="57"/>
  <c r="C20" i="57"/>
  <c r="C19" i="57"/>
  <c r="B19" i="57"/>
  <c r="C18" i="57"/>
  <c r="C17" i="57"/>
  <c r="B17" i="57"/>
  <c r="C16" i="57"/>
  <c r="B16" i="57"/>
  <c r="C15" i="57"/>
  <c r="B15" i="57"/>
  <c r="C14" i="57"/>
  <c r="B14" i="57"/>
  <c r="C13" i="57"/>
  <c r="C12" i="57"/>
  <c r="B12" i="57"/>
  <c r="C11" i="57"/>
  <c r="B11" i="57"/>
  <c r="I5" i="57"/>
  <c r="H5" i="57"/>
  <c r="I4" i="57"/>
  <c r="H4" i="57"/>
  <c r="C30" i="52"/>
  <c r="B30" i="52"/>
  <c r="C29" i="52"/>
  <c r="C28" i="52"/>
  <c r="B28" i="52"/>
  <c r="C27" i="52"/>
  <c r="B27" i="52"/>
  <c r="C26" i="52"/>
  <c r="B26" i="52"/>
  <c r="C25" i="52"/>
  <c r="B25" i="52"/>
  <c r="C24" i="52"/>
  <c r="B24" i="52"/>
  <c r="C23" i="52"/>
  <c r="B23" i="52"/>
  <c r="C22" i="52"/>
  <c r="C21" i="52"/>
  <c r="B21" i="52"/>
  <c r="C20" i="52"/>
  <c r="C19" i="52"/>
  <c r="B19" i="52"/>
  <c r="C18" i="52"/>
  <c r="C17" i="52"/>
  <c r="B17" i="52"/>
  <c r="C16" i="52"/>
  <c r="B16" i="52"/>
  <c r="C15" i="52"/>
  <c r="B15" i="52"/>
  <c r="C14" i="52"/>
  <c r="B14" i="52"/>
  <c r="C13" i="52"/>
  <c r="C12" i="52"/>
  <c r="B12" i="52"/>
  <c r="C11" i="52"/>
  <c r="B11" i="52"/>
  <c r="I5" i="56"/>
  <c r="H5" i="56"/>
  <c r="I4" i="56"/>
  <c r="H4" i="56"/>
  <c r="L5" i="52"/>
  <c r="K5" i="52"/>
  <c r="L4" i="52"/>
  <c r="K4" i="52"/>
  <c r="J11" i="51"/>
  <c r="J12" i="51"/>
  <c r="J13" i="51"/>
  <c r="J14" i="51"/>
  <c r="J15" i="51"/>
  <c r="J16" i="51"/>
  <c r="J17" i="51"/>
  <c r="J18" i="51"/>
  <c r="J19" i="51"/>
  <c r="J20" i="51"/>
  <c r="J21" i="51"/>
  <c r="J22" i="51"/>
  <c r="J23" i="51"/>
  <c r="J24" i="51"/>
  <c r="J25" i="51"/>
  <c r="J26" i="51"/>
  <c r="J27" i="51"/>
  <c r="J28" i="51"/>
  <c r="J29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B11" i="51"/>
  <c r="C11" i="51"/>
  <c r="C12" i="51"/>
  <c r="B13" i="51"/>
  <c r="C13" i="51"/>
  <c r="B14" i="51"/>
  <c r="C14" i="51"/>
  <c r="B15" i="51"/>
  <c r="C15" i="51"/>
  <c r="B16" i="51"/>
  <c r="C16" i="51"/>
  <c r="C17" i="51"/>
  <c r="B18" i="51"/>
  <c r="C18" i="51"/>
  <c r="C19" i="51"/>
  <c r="B20" i="51"/>
  <c r="C20" i="51"/>
  <c r="C21" i="51"/>
  <c r="B22" i="51"/>
  <c r="C22" i="51"/>
  <c r="B23" i="51"/>
  <c r="C23" i="51"/>
  <c r="B24" i="51"/>
  <c r="C24" i="51"/>
  <c r="B25" i="51"/>
  <c r="C25" i="51"/>
  <c r="B26" i="51"/>
  <c r="C26" i="51"/>
  <c r="B27" i="51"/>
  <c r="C27" i="51"/>
  <c r="C28" i="51"/>
  <c r="B29" i="51"/>
  <c r="C29" i="51"/>
  <c r="C10" i="51"/>
  <c r="B10" i="51"/>
  <c r="G5" i="51"/>
  <c r="F5" i="51"/>
  <c r="G4" i="51"/>
  <c r="F4" i="51"/>
  <c r="X12" i="50"/>
  <c r="X13" i="50"/>
  <c r="X14" i="50"/>
  <c r="X15" i="50"/>
  <c r="X16" i="50"/>
  <c r="X17" i="50"/>
  <c r="X18" i="50"/>
  <c r="X19" i="50"/>
  <c r="X20" i="50"/>
  <c r="X21" i="50"/>
  <c r="X22" i="50"/>
  <c r="X23" i="50"/>
  <c r="X24" i="50"/>
  <c r="X25" i="50"/>
  <c r="X26" i="50"/>
  <c r="X27" i="50"/>
  <c r="X28" i="50"/>
  <c r="X29" i="50"/>
  <c r="X30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R12" i="50"/>
  <c r="R13" i="50"/>
  <c r="R14" i="50"/>
  <c r="R15" i="50"/>
  <c r="R16" i="50"/>
  <c r="R17" i="50"/>
  <c r="R18" i="50"/>
  <c r="R19" i="50"/>
  <c r="R20" i="50"/>
  <c r="R21" i="50"/>
  <c r="R22" i="50"/>
  <c r="R23" i="50"/>
  <c r="R24" i="50"/>
  <c r="R25" i="50"/>
  <c r="R26" i="50"/>
  <c r="R27" i="50"/>
  <c r="R28" i="50"/>
  <c r="R29" i="50"/>
  <c r="R30" i="50"/>
  <c r="O12" i="50"/>
  <c r="O13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L12" i="50"/>
  <c r="L13" i="50"/>
  <c r="L14" i="50"/>
  <c r="L15" i="50"/>
  <c r="L16" i="50"/>
  <c r="L17" i="50"/>
  <c r="L18" i="50"/>
  <c r="L19" i="50"/>
  <c r="L20" i="50"/>
  <c r="L21" i="50"/>
  <c r="L22" i="50"/>
  <c r="L23" i="50"/>
  <c r="L24" i="50"/>
  <c r="L25" i="50"/>
  <c r="L26" i="50"/>
  <c r="L27" i="50"/>
  <c r="L28" i="50"/>
  <c r="L29" i="50"/>
  <c r="L30" i="50"/>
  <c r="I12" i="50"/>
  <c r="I13" i="50"/>
  <c r="I14" i="50"/>
  <c r="I15" i="50"/>
  <c r="I16" i="50"/>
  <c r="I17" i="50"/>
  <c r="I18" i="50"/>
  <c r="I19" i="50"/>
  <c r="I20" i="50"/>
  <c r="I21" i="50"/>
  <c r="I22" i="50"/>
  <c r="I23" i="50"/>
  <c r="I24" i="50"/>
  <c r="I25" i="50"/>
  <c r="I26" i="50"/>
  <c r="I27" i="50"/>
  <c r="I28" i="50"/>
  <c r="I29" i="50"/>
  <c r="I30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B12" i="50"/>
  <c r="C12" i="50"/>
  <c r="C13" i="50"/>
  <c r="B14" i="50"/>
  <c r="C14" i="50"/>
  <c r="B15" i="50"/>
  <c r="C15" i="50"/>
  <c r="B16" i="50"/>
  <c r="C16" i="50"/>
  <c r="B17" i="50"/>
  <c r="C17" i="50"/>
  <c r="C18" i="50"/>
  <c r="B19" i="50"/>
  <c r="C19" i="50"/>
  <c r="C20" i="50"/>
  <c r="B21" i="50"/>
  <c r="C21" i="50"/>
  <c r="C22" i="50"/>
  <c r="B23" i="50"/>
  <c r="C23" i="50"/>
  <c r="B24" i="50"/>
  <c r="C24" i="50"/>
  <c r="B25" i="50"/>
  <c r="C25" i="50"/>
  <c r="B26" i="50"/>
  <c r="C26" i="50"/>
  <c r="B27" i="50"/>
  <c r="C27" i="50"/>
  <c r="B28" i="50"/>
  <c r="C28" i="50"/>
  <c r="C29" i="50"/>
  <c r="B30" i="50"/>
  <c r="C30" i="50"/>
  <c r="C11" i="50"/>
  <c r="B11" i="50"/>
  <c r="L5" i="50"/>
  <c r="K5" i="50"/>
  <c r="L4" i="50"/>
  <c r="K4" i="50"/>
  <c r="N11" i="49"/>
  <c r="N12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28" i="49"/>
  <c r="N29" i="49"/>
  <c r="N10" i="49"/>
  <c r="M58" i="49"/>
  <c r="K58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14" i="49"/>
  <c r="L13" i="49"/>
  <c r="L11" i="49"/>
  <c r="L10" i="49"/>
  <c r="B11" i="49"/>
  <c r="C11" i="49"/>
  <c r="C12" i="49"/>
  <c r="B13" i="49"/>
  <c r="C13" i="49"/>
  <c r="B14" i="49"/>
  <c r="C14" i="49"/>
  <c r="B15" i="49"/>
  <c r="C15" i="49"/>
  <c r="B16" i="49"/>
  <c r="C16" i="49"/>
  <c r="C17" i="49"/>
  <c r="B18" i="49"/>
  <c r="C18" i="49"/>
  <c r="C19" i="49"/>
  <c r="B20" i="49"/>
  <c r="C20" i="49"/>
  <c r="C21" i="49"/>
  <c r="B22" i="49"/>
  <c r="C22" i="49"/>
  <c r="B23" i="49"/>
  <c r="C23" i="49"/>
  <c r="B24" i="49"/>
  <c r="C24" i="49"/>
  <c r="B25" i="49"/>
  <c r="C25" i="49"/>
  <c r="B26" i="49"/>
  <c r="C26" i="49"/>
  <c r="B27" i="49"/>
  <c r="C27" i="49"/>
  <c r="C28" i="49"/>
  <c r="B29" i="49"/>
  <c r="C29" i="49"/>
  <c r="C10" i="49"/>
  <c r="B10" i="49"/>
  <c r="G5" i="49"/>
  <c r="F5" i="49"/>
  <c r="G4" i="49"/>
  <c r="F4" i="49"/>
  <c r="C31" i="48" l="1"/>
  <c r="B31" i="48"/>
  <c r="C30" i="48"/>
  <c r="C29" i="48"/>
  <c r="B29" i="48"/>
  <c r="C28" i="48"/>
  <c r="B28" i="48"/>
  <c r="C27" i="48"/>
  <c r="B27" i="48"/>
  <c r="C26" i="48"/>
  <c r="B26" i="48"/>
  <c r="C25" i="48"/>
  <c r="B25" i="48"/>
  <c r="C24" i="48"/>
  <c r="B24" i="48"/>
  <c r="C23" i="48"/>
  <c r="C22" i="48"/>
  <c r="B22" i="48"/>
  <c r="C21" i="48"/>
  <c r="C20" i="48"/>
  <c r="B20" i="48"/>
  <c r="C19" i="48"/>
  <c r="C18" i="48"/>
  <c r="B18" i="48"/>
  <c r="C17" i="48"/>
  <c r="B17" i="48"/>
  <c r="C16" i="48"/>
  <c r="B16" i="48"/>
  <c r="C15" i="48"/>
  <c r="B15" i="48"/>
  <c r="C14" i="48"/>
  <c r="C13" i="48"/>
  <c r="B13" i="48"/>
  <c r="C12" i="48"/>
  <c r="B12" i="48"/>
  <c r="F5" i="48"/>
  <c r="E5" i="48"/>
  <c r="F4" i="48"/>
  <c r="E4" i="48"/>
  <c r="C30" i="46" l="1"/>
  <c r="B30" i="46"/>
  <c r="C29" i="46"/>
  <c r="C28" i="46"/>
  <c r="B28" i="46"/>
  <c r="C27" i="46"/>
  <c r="B27" i="46"/>
  <c r="C26" i="46"/>
  <c r="B26" i="46"/>
  <c r="C25" i="46"/>
  <c r="B25" i="46"/>
  <c r="C24" i="46"/>
  <c r="B24" i="46"/>
  <c r="C23" i="46"/>
  <c r="B23" i="46"/>
  <c r="C22" i="46"/>
  <c r="C21" i="46"/>
  <c r="B21" i="46"/>
  <c r="C20" i="46"/>
  <c r="C19" i="46"/>
  <c r="B19" i="46"/>
  <c r="C18" i="46"/>
  <c r="C17" i="46"/>
  <c r="B17" i="46"/>
  <c r="C16" i="46"/>
  <c r="B16" i="46"/>
  <c r="C15" i="46"/>
  <c r="B15" i="46"/>
  <c r="C14" i="46"/>
  <c r="B14" i="46"/>
  <c r="C13" i="46"/>
  <c r="C12" i="46"/>
  <c r="B12" i="46"/>
  <c r="C11" i="46"/>
  <c r="B11" i="46"/>
  <c r="G5" i="46"/>
  <c r="F5" i="46"/>
  <c r="G4" i="46"/>
  <c r="F4" i="46"/>
  <c r="C32" i="45"/>
  <c r="B32" i="45"/>
  <c r="C31" i="45"/>
  <c r="C30" i="45"/>
  <c r="B30" i="45"/>
  <c r="C29" i="45"/>
  <c r="B29" i="45"/>
  <c r="C28" i="45"/>
  <c r="B28" i="45"/>
  <c r="C27" i="45"/>
  <c r="B27" i="45"/>
  <c r="C26" i="45"/>
  <c r="B26" i="45"/>
  <c r="C25" i="45"/>
  <c r="B25" i="45"/>
  <c r="C24" i="45"/>
  <c r="C23" i="45"/>
  <c r="B23" i="45"/>
  <c r="C22" i="45"/>
  <c r="C21" i="45"/>
  <c r="B21" i="45"/>
  <c r="C20" i="45"/>
  <c r="C19" i="45"/>
  <c r="B19" i="45"/>
  <c r="C18" i="45"/>
  <c r="B18" i="45"/>
  <c r="C17" i="45"/>
  <c r="B17" i="45"/>
  <c r="C16" i="45"/>
  <c r="B16" i="45"/>
  <c r="C15" i="45"/>
  <c r="C14" i="45"/>
  <c r="B14" i="45"/>
  <c r="C13" i="45"/>
  <c r="B13" i="45"/>
  <c r="I6" i="45"/>
  <c r="H6" i="45"/>
  <c r="I5" i="45"/>
  <c r="H5" i="45"/>
  <c r="E13" i="44"/>
  <c r="E14" i="44"/>
  <c r="J14" i="44" s="1"/>
  <c r="E15" i="44"/>
  <c r="J15" i="44" s="1"/>
  <c r="E16" i="44"/>
  <c r="J16" i="44" s="1"/>
  <c r="E17" i="44"/>
  <c r="J17" i="44" s="1"/>
  <c r="E18" i="44"/>
  <c r="J18" i="44" s="1"/>
  <c r="E19" i="44"/>
  <c r="J19" i="44" s="1"/>
  <c r="E20" i="44"/>
  <c r="E21" i="44"/>
  <c r="E22" i="44"/>
  <c r="J22" i="44" s="1"/>
  <c r="E23" i="44"/>
  <c r="J23" i="44" s="1"/>
  <c r="E24" i="44"/>
  <c r="J24" i="44" s="1"/>
  <c r="E25" i="44"/>
  <c r="J25" i="44" s="1"/>
  <c r="E26" i="44"/>
  <c r="J26" i="44" s="1"/>
  <c r="E27" i="44"/>
  <c r="J27" i="44" s="1"/>
  <c r="E28" i="44"/>
  <c r="E29" i="44"/>
  <c r="E30" i="44"/>
  <c r="J30" i="44" s="1"/>
  <c r="E31" i="44"/>
  <c r="J31" i="44" s="1"/>
  <c r="D13" i="44"/>
  <c r="N13" i="44" s="1"/>
  <c r="D14" i="44"/>
  <c r="N14" i="44" s="1"/>
  <c r="D15" i="44"/>
  <c r="N15" i="44" s="1"/>
  <c r="D16" i="44"/>
  <c r="N16" i="44" s="1"/>
  <c r="D17" i="44"/>
  <c r="N17" i="44" s="1"/>
  <c r="D18" i="44"/>
  <c r="D19" i="44"/>
  <c r="H19" i="44" s="1"/>
  <c r="D20" i="44"/>
  <c r="N20" i="44" s="1"/>
  <c r="D21" i="44"/>
  <c r="N21" i="44" s="1"/>
  <c r="D22" i="44"/>
  <c r="N22" i="44" s="1"/>
  <c r="D23" i="44"/>
  <c r="N23" i="44" s="1"/>
  <c r="D24" i="44"/>
  <c r="D25" i="44"/>
  <c r="N25" i="44" s="1"/>
  <c r="D26" i="44"/>
  <c r="D27" i="44"/>
  <c r="N27" i="44" s="1"/>
  <c r="D28" i="44"/>
  <c r="N28" i="44" s="1"/>
  <c r="D29" i="44"/>
  <c r="N29" i="44" s="1"/>
  <c r="D30" i="44"/>
  <c r="N30" i="44" s="1"/>
  <c r="D31" i="44"/>
  <c r="H31" i="44" s="1"/>
  <c r="C31" i="44"/>
  <c r="B31" i="44"/>
  <c r="C30" i="44"/>
  <c r="C29" i="44"/>
  <c r="B29" i="44"/>
  <c r="C28" i="44"/>
  <c r="B28" i="44"/>
  <c r="C27" i="44"/>
  <c r="B27" i="44"/>
  <c r="C26" i="44"/>
  <c r="B26" i="44"/>
  <c r="C25" i="44"/>
  <c r="B25" i="44"/>
  <c r="C24" i="44"/>
  <c r="B24" i="44"/>
  <c r="C23" i="44"/>
  <c r="C22" i="44"/>
  <c r="B22" i="44"/>
  <c r="C21" i="44"/>
  <c r="C20" i="44"/>
  <c r="B20" i="44"/>
  <c r="C19" i="44"/>
  <c r="C18" i="44"/>
  <c r="B18" i="44"/>
  <c r="C17" i="44"/>
  <c r="B17" i="44"/>
  <c r="C16" i="44"/>
  <c r="B16" i="44"/>
  <c r="C15" i="44"/>
  <c r="B15" i="44"/>
  <c r="C14" i="44"/>
  <c r="C13" i="44"/>
  <c r="B13" i="44"/>
  <c r="C12" i="44"/>
  <c r="B12" i="44"/>
  <c r="N5" i="44"/>
  <c r="M5" i="44"/>
  <c r="N4" i="44"/>
  <c r="M4" i="44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13" i="43"/>
  <c r="D32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13" i="43"/>
  <c r="C32" i="43"/>
  <c r="B32" i="43"/>
  <c r="C31" i="43"/>
  <c r="C30" i="43"/>
  <c r="B30" i="43"/>
  <c r="C29" i="43"/>
  <c r="B29" i="43"/>
  <c r="C28" i="43"/>
  <c r="B28" i="43"/>
  <c r="C27" i="43"/>
  <c r="B27" i="43"/>
  <c r="C26" i="43"/>
  <c r="B26" i="43"/>
  <c r="C25" i="43"/>
  <c r="B25" i="43"/>
  <c r="C24" i="43"/>
  <c r="C23" i="43"/>
  <c r="B23" i="43"/>
  <c r="C22" i="43"/>
  <c r="C21" i="43"/>
  <c r="B21" i="43"/>
  <c r="C20" i="43"/>
  <c r="C19" i="43"/>
  <c r="B19" i="43"/>
  <c r="C18" i="43"/>
  <c r="B18" i="43"/>
  <c r="C17" i="43"/>
  <c r="B17" i="43"/>
  <c r="C16" i="43"/>
  <c r="B16" i="43"/>
  <c r="C15" i="43"/>
  <c r="C14" i="43"/>
  <c r="B14" i="43"/>
  <c r="C13" i="43"/>
  <c r="B13" i="43"/>
  <c r="O5" i="43"/>
  <c r="N5" i="43"/>
  <c r="O4" i="43"/>
  <c r="N4" i="43"/>
  <c r="D5" i="42"/>
  <c r="C5" i="42"/>
  <c r="D4" i="42"/>
  <c r="C4" i="42"/>
  <c r="B12" i="42"/>
  <c r="C12" i="42"/>
  <c r="C13" i="42"/>
  <c r="B14" i="42"/>
  <c r="C14" i="42"/>
  <c r="B15" i="42"/>
  <c r="C15" i="42"/>
  <c r="B16" i="42"/>
  <c r="C16" i="42"/>
  <c r="B17" i="42"/>
  <c r="C17" i="42"/>
  <c r="C18" i="42"/>
  <c r="B19" i="42"/>
  <c r="C19" i="42"/>
  <c r="C20" i="42"/>
  <c r="B21" i="42"/>
  <c r="C21" i="42"/>
  <c r="C22" i="42"/>
  <c r="B23" i="42"/>
  <c r="C23" i="42"/>
  <c r="B24" i="42"/>
  <c r="C24" i="42"/>
  <c r="B25" i="42"/>
  <c r="C25" i="42"/>
  <c r="B26" i="42"/>
  <c r="C26" i="42"/>
  <c r="B27" i="42"/>
  <c r="C27" i="42"/>
  <c r="B28" i="42"/>
  <c r="C28" i="42"/>
  <c r="C29" i="42"/>
  <c r="B30" i="42"/>
  <c r="C30" i="42"/>
  <c r="C11" i="42"/>
  <c r="B11" i="42"/>
  <c r="C30" i="41"/>
  <c r="B30" i="41"/>
  <c r="C29" i="41"/>
  <c r="C28" i="41"/>
  <c r="B28" i="41"/>
  <c r="C27" i="41"/>
  <c r="B27" i="41"/>
  <c r="C26" i="41"/>
  <c r="B26" i="41"/>
  <c r="C25" i="41"/>
  <c r="B25" i="41"/>
  <c r="C24" i="41"/>
  <c r="B24" i="41"/>
  <c r="C23" i="41"/>
  <c r="B23" i="41"/>
  <c r="C22" i="41"/>
  <c r="C21" i="41"/>
  <c r="B21" i="41"/>
  <c r="C20" i="41"/>
  <c r="C19" i="41"/>
  <c r="B19" i="41"/>
  <c r="C18" i="41"/>
  <c r="C17" i="41"/>
  <c r="B17" i="41"/>
  <c r="C16" i="41"/>
  <c r="B16" i="41"/>
  <c r="C15" i="41"/>
  <c r="B15" i="41"/>
  <c r="C14" i="41"/>
  <c r="B14" i="41"/>
  <c r="C13" i="41"/>
  <c r="C12" i="41"/>
  <c r="B12" i="41"/>
  <c r="C11" i="41"/>
  <c r="B11" i="41"/>
  <c r="G5" i="41"/>
  <c r="F5" i="41"/>
  <c r="G4" i="41"/>
  <c r="F4" i="41"/>
  <c r="C30" i="40"/>
  <c r="B30" i="40"/>
  <c r="C29" i="40"/>
  <c r="C28" i="40"/>
  <c r="B28" i="40"/>
  <c r="C27" i="40"/>
  <c r="B27" i="40"/>
  <c r="C26" i="40"/>
  <c r="B26" i="40"/>
  <c r="C25" i="40"/>
  <c r="B25" i="40"/>
  <c r="C24" i="40"/>
  <c r="B24" i="40"/>
  <c r="C23" i="40"/>
  <c r="B23" i="40"/>
  <c r="C22" i="40"/>
  <c r="C21" i="40"/>
  <c r="B21" i="40"/>
  <c r="C20" i="40"/>
  <c r="C19" i="40"/>
  <c r="B19" i="40"/>
  <c r="C18" i="40"/>
  <c r="C17" i="40"/>
  <c r="B17" i="40"/>
  <c r="C16" i="40"/>
  <c r="B16" i="40"/>
  <c r="C15" i="40"/>
  <c r="B15" i="40"/>
  <c r="C14" i="40"/>
  <c r="B14" i="40"/>
  <c r="C13" i="40"/>
  <c r="C12" i="40"/>
  <c r="B12" i="40"/>
  <c r="C11" i="40"/>
  <c r="B11" i="40"/>
  <c r="E5" i="40"/>
  <c r="D5" i="40"/>
  <c r="E4" i="40"/>
  <c r="D4" i="40"/>
  <c r="U55" i="39"/>
  <c r="S55" i="39"/>
  <c r="W11" i="39"/>
  <c r="E30" i="39"/>
  <c r="D30" i="39"/>
  <c r="E29" i="39"/>
  <c r="D29" i="39"/>
  <c r="E28" i="39"/>
  <c r="D28" i="39"/>
  <c r="E27" i="39"/>
  <c r="D27" i="39"/>
  <c r="E26" i="39"/>
  <c r="D26" i="39"/>
  <c r="E25" i="39"/>
  <c r="D25" i="39"/>
  <c r="E24" i="39"/>
  <c r="D24" i="39"/>
  <c r="E23" i="39"/>
  <c r="D23" i="39"/>
  <c r="E22" i="39"/>
  <c r="D22" i="39"/>
  <c r="E21" i="39"/>
  <c r="D21" i="39"/>
  <c r="E20" i="39"/>
  <c r="D20" i="39"/>
  <c r="E19" i="39"/>
  <c r="D19" i="39"/>
  <c r="E18" i="39"/>
  <c r="D18" i="39"/>
  <c r="E17" i="39"/>
  <c r="D17" i="39"/>
  <c r="E16" i="39"/>
  <c r="D16" i="39"/>
  <c r="E15" i="39"/>
  <c r="D15" i="39"/>
  <c r="E14" i="39"/>
  <c r="D14" i="39"/>
  <c r="E13" i="39"/>
  <c r="D13" i="39"/>
  <c r="E12" i="39"/>
  <c r="D12" i="39"/>
  <c r="E11" i="39"/>
  <c r="V11" i="39" s="1"/>
  <c r="D11" i="39"/>
  <c r="T11" i="39" s="1"/>
  <c r="C30" i="39"/>
  <c r="B30" i="39"/>
  <c r="C29" i="39"/>
  <c r="C28" i="39"/>
  <c r="B28" i="39"/>
  <c r="C27" i="39"/>
  <c r="B27" i="39"/>
  <c r="C26" i="39"/>
  <c r="B26" i="39"/>
  <c r="C25" i="39"/>
  <c r="B25" i="39"/>
  <c r="C24" i="39"/>
  <c r="B24" i="39"/>
  <c r="C23" i="39"/>
  <c r="B23" i="39"/>
  <c r="C22" i="39"/>
  <c r="C21" i="39"/>
  <c r="B21" i="39"/>
  <c r="C20" i="39"/>
  <c r="C19" i="39"/>
  <c r="B19" i="39"/>
  <c r="C18" i="39"/>
  <c r="C17" i="39"/>
  <c r="B17" i="39"/>
  <c r="C16" i="39"/>
  <c r="B16" i="39"/>
  <c r="C15" i="39"/>
  <c r="B15" i="39"/>
  <c r="C14" i="39"/>
  <c r="B14" i="39"/>
  <c r="C13" i="39"/>
  <c r="C12" i="39"/>
  <c r="B12" i="39"/>
  <c r="C11" i="39"/>
  <c r="B11" i="39"/>
  <c r="K5" i="39"/>
  <c r="J5" i="39"/>
  <c r="K4" i="39"/>
  <c r="J4" i="39"/>
  <c r="C30" i="98"/>
  <c r="B30" i="98"/>
  <c r="C29" i="98"/>
  <c r="C28" i="98"/>
  <c r="B28" i="98"/>
  <c r="C27" i="98"/>
  <c r="B27" i="98"/>
  <c r="C26" i="98"/>
  <c r="B26" i="98"/>
  <c r="C25" i="98"/>
  <c r="B25" i="98"/>
  <c r="C24" i="98"/>
  <c r="B24" i="98"/>
  <c r="C23" i="98"/>
  <c r="B23" i="98"/>
  <c r="C22" i="98"/>
  <c r="C21" i="98"/>
  <c r="B21" i="98"/>
  <c r="C20" i="98"/>
  <c r="C19" i="98"/>
  <c r="B19" i="98"/>
  <c r="C18" i="98"/>
  <c r="C17" i="98"/>
  <c r="B17" i="98"/>
  <c r="C16" i="98"/>
  <c r="B16" i="98"/>
  <c r="C15" i="98"/>
  <c r="B15" i="98"/>
  <c r="C14" i="98"/>
  <c r="B14" i="98"/>
  <c r="C13" i="98"/>
  <c r="C12" i="98"/>
  <c r="B12" i="98"/>
  <c r="C11" i="98"/>
  <c r="B11" i="98"/>
  <c r="L5" i="98"/>
  <c r="K5" i="98"/>
  <c r="L4" i="98"/>
  <c r="K4" i="98"/>
  <c r="E11" i="98"/>
  <c r="V11" i="98" s="1"/>
  <c r="D11" i="98"/>
  <c r="T11" i="98" s="1"/>
  <c r="S58" i="98"/>
  <c r="O58" i="98"/>
  <c r="M58" i="98"/>
  <c r="I58" i="98"/>
  <c r="G58" i="98"/>
  <c r="Q30" i="98"/>
  <c r="K30" i="98"/>
  <c r="L30" i="98" s="1"/>
  <c r="J30" i="98"/>
  <c r="Q29" i="98"/>
  <c r="K29" i="98"/>
  <c r="L29" i="98" s="1"/>
  <c r="Q28" i="98"/>
  <c r="K28" i="98"/>
  <c r="L28" i="98" s="1"/>
  <c r="Q27" i="98"/>
  <c r="K27" i="98"/>
  <c r="L27" i="98" s="1"/>
  <c r="Q26" i="98"/>
  <c r="K26" i="98"/>
  <c r="L26" i="98" s="1"/>
  <c r="Q25" i="98"/>
  <c r="K25" i="98"/>
  <c r="L25" i="98" s="1"/>
  <c r="Q24" i="98"/>
  <c r="K24" i="98"/>
  <c r="L24" i="98" s="1"/>
  <c r="Q23" i="98"/>
  <c r="K23" i="98"/>
  <c r="L23" i="98" s="1"/>
  <c r="Q22" i="98"/>
  <c r="K22" i="98"/>
  <c r="L22" i="98" s="1"/>
  <c r="Q21" i="98"/>
  <c r="K21" i="98"/>
  <c r="L21" i="98" s="1"/>
  <c r="Q20" i="98"/>
  <c r="K20" i="98"/>
  <c r="L20" i="98" s="1"/>
  <c r="Q19" i="98"/>
  <c r="K19" i="98"/>
  <c r="L19" i="98" s="1"/>
  <c r="Q18" i="98"/>
  <c r="K18" i="98"/>
  <c r="L18" i="98" s="1"/>
  <c r="Q17" i="98"/>
  <c r="K17" i="98"/>
  <c r="L17" i="98" s="1"/>
  <c r="Q16" i="98"/>
  <c r="K16" i="98"/>
  <c r="L16" i="98" s="1"/>
  <c r="Q15" i="98"/>
  <c r="K15" i="98"/>
  <c r="L15" i="98" s="1"/>
  <c r="Q14" i="98"/>
  <c r="K14" i="98"/>
  <c r="L14" i="98" s="1"/>
  <c r="Q13" i="98"/>
  <c r="K13" i="98"/>
  <c r="L13" i="98" s="1"/>
  <c r="Q12" i="98"/>
  <c r="K12" i="98"/>
  <c r="L12" i="98" s="1"/>
  <c r="W11" i="98"/>
  <c r="Q11" i="98"/>
  <c r="P11" i="98"/>
  <c r="N11" i="98"/>
  <c r="K11" i="98"/>
  <c r="F23" i="43" l="1"/>
  <c r="F31" i="43"/>
  <c r="F15" i="43"/>
  <c r="R26" i="98"/>
  <c r="R14" i="98"/>
  <c r="R18" i="98"/>
  <c r="R22" i="98"/>
  <c r="R13" i="98"/>
  <c r="R17" i="98"/>
  <c r="R21" i="98"/>
  <c r="R25" i="98"/>
  <c r="R29" i="98"/>
  <c r="P13" i="39"/>
  <c r="V13" i="39"/>
  <c r="J13" i="39"/>
  <c r="V17" i="39"/>
  <c r="J17" i="39"/>
  <c r="P17" i="39"/>
  <c r="P21" i="39"/>
  <c r="V21" i="39"/>
  <c r="J21" i="39"/>
  <c r="V25" i="39"/>
  <c r="J25" i="39"/>
  <c r="P25" i="39"/>
  <c r="P29" i="39"/>
  <c r="V29" i="39"/>
  <c r="J29" i="39"/>
  <c r="F14" i="39"/>
  <c r="T14" i="39"/>
  <c r="H14" i="39"/>
  <c r="N14" i="39"/>
  <c r="N18" i="39"/>
  <c r="T18" i="39"/>
  <c r="H18" i="39"/>
  <c r="T22" i="39"/>
  <c r="H22" i="39"/>
  <c r="N22" i="39"/>
  <c r="N26" i="39"/>
  <c r="T26" i="39"/>
  <c r="H26" i="39"/>
  <c r="F30" i="39"/>
  <c r="T30" i="39"/>
  <c r="H30" i="39"/>
  <c r="N30" i="39"/>
  <c r="P14" i="39"/>
  <c r="V14" i="39"/>
  <c r="J14" i="39"/>
  <c r="V18" i="39"/>
  <c r="J18" i="39"/>
  <c r="P18" i="39"/>
  <c r="P22" i="39"/>
  <c r="V22" i="39"/>
  <c r="J22" i="39"/>
  <c r="V26" i="39"/>
  <c r="J26" i="39"/>
  <c r="P26" i="39"/>
  <c r="P30" i="39"/>
  <c r="J30" i="39"/>
  <c r="V30" i="39"/>
  <c r="R30" i="98"/>
  <c r="T15" i="39"/>
  <c r="H15" i="39"/>
  <c r="N15" i="39"/>
  <c r="N19" i="39"/>
  <c r="H19" i="39"/>
  <c r="T19" i="39"/>
  <c r="T23" i="39"/>
  <c r="H23" i="39"/>
  <c r="N23" i="39"/>
  <c r="N27" i="39"/>
  <c r="H27" i="39"/>
  <c r="T27" i="39"/>
  <c r="R19" i="98"/>
  <c r="R23" i="98"/>
  <c r="R27" i="98"/>
  <c r="P15" i="39"/>
  <c r="V15" i="39"/>
  <c r="J15" i="39"/>
  <c r="V19" i="39"/>
  <c r="J19" i="39"/>
  <c r="P19" i="39"/>
  <c r="P23" i="39"/>
  <c r="V23" i="39"/>
  <c r="J23" i="39"/>
  <c r="V27" i="39"/>
  <c r="J27" i="39"/>
  <c r="P27" i="39"/>
  <c r="R15" i="98"/>
  <c r="P58" i="98"/>
  <c r="D112" i="2" s="1"/>
  <c r="N12" i="39"/>
  <c r="H12" i="39"/>
  <c r="T12" i="39"/>
  <c r="T16" i="39"/>
  <c r="H16" i="39"/>
  <c r="N16" i="39"/>
  <c r="N20" i="39"/>
  <c r="H20" i="39"/>
  <c r="T20" i="39"/>
  <c r="T24" i="39"/>
  <c r="H24" i="39"/>
  <c r="N24" i="39"/>
  <c r="N28" i="39"/>
  <c r="H28" i="39"/>
  <c r="T28" i="39"/>
  <c r="R12" i="98"/>
  <c r="R16" i="98"/>
  <c r="R20" i="98"/>
  <c r="R24" i="98"/>
  <c r="R28" i="98"/>
  <c r="V12" i="39"/>
  <c r="J12" i="39"/>
  <c r="P12" i="39"/>
  <c r="J16" i="39"/>
  <c r="P16" i="39"/>
  <c r="V16" i="39"/>
  <c r="V20" i="39"/>
  <c r="P20" i="39"/>
  <c r="J20" i="39"/>
  <c r="J24" i="39"/>
  <c r="P24" i="39"/>
  <c r="V24" i="39"/>
  <c r="V28" i="39"/>
  <c r="P28" i="39"/>
  <c r="J28" i="39"/>
  <c r="N13" i="39"/>
  <c r="H13" i="39"/>
  <c r="T13" i="39"/>
  <c r="T17" i="39"/>
  <c r="H17" i="39"/>
  <c r="N17" i="39"/>
  <c r="N21" i="39"/>
  <c r="H21" i="39"/>
  <c r="T21" i="39"/>
  <c r="T25" i="39"/>
  <c r="H25" i="39"/>
  <c r="N25" i="39"/>
  <c r="N29" i="39"/>
  <c r="H29" i="39"/>
  <c r="T29" i="39"/>
  <c r="F25" i="43"/>
  <c r="F17" i="43"/>
  <c r="F13" i="43"/>
  <c r="F18" i="39"/>
  <c r="F27" i="43"/>
  <c r="F19" i="43"/>
  <c r="F26" i="43"/>
  <c r="F18" i="43"/>
  <c r="W58" i="98"/>
  <c r="F24" i="43"/>
  <c r="F30" i="43"/>
  <c r="F22" i="43"/>
  <c r="F14" i="43"/>
  <c r="F26" i="44"/>
  <c r="F18" i="44"/>
  <c r="N58" i="98"/>
  <c r="C112" i="2" s="1"/>
  <c r="F32" i="43"/>
  <c r="F17" i="44"/>
  <c r="F16" i="43"/>
  <c r="F24" i="44"/>
  <c r="F16" i="44"/>
  <c r="E58" i="98"/>
  <c r="V58" i="98" s="1"/>
  <c r="F15" i="44"/>
  <c r="F17" i="39"/>
  <c r="F28" i="43"/>
  <c r="F20" i="43"/>
  <c r="F29" i="44"/>
  <c r="F21" i="44"/>
  <c r="F13" i="44"/>
  <c r="H28" i="44"/>
  <c r="F28" i="44"/>
  <c r="F20" i="44"/>
  <c r="F31" i="44"/>
  <c r="H24" i="44"/>
  <c r="F25" i="44"/>
  <c r="H20" i="44"/>
  <c r="N24" i="44"/>
  <c r="H16" i="44"/>
  <c r="F11" i="39"/>
  <c r="X11" i="39" s="1"/>
  <c r="F29" i="43"/>
  <c r="F21" i="43"/>
  <c r="F23" i="44"/>
  <c r="H27" i="44"/>
  <c r="N19" i="44"/>
  <c r="K58" i="98"/>
  <c r="H26" i="44"/>
  <c r="H18" i="44"/>
  <c r="J29" i="44"/>
  <c r="J21" i="44"/>
  <c r="J13" i="44"/>
  <c r="N26" i="44"/>
  <c r="N18" i="44"/>
  <c r="F25" i="39"/>
  <c r="F30" i="44"/>
  <c r="F22" i="44"/>
  <c r="F14" i="44"/>
  <c r="H25" i="44"/>
  <c r="H17" i="44"/>
  <c r="J28" i="44"/>
  <c r="J20" i="44"/>
  <c r="H23" i="44"/>
  <c r="H15" i="44"/>
  <c r="W55" i="39"/>
  <c r="R11" i="98"/>
  <c r="F13" i="39"/>
  <c r="F27" i="44"/>
  <c r="F19" i="44"/>
  <c r="H30" i="44"/>
  <c r="H22" i="44"/>
  <c r="H14" i="44"/>
  <c r="F21" i="39"/>
  <c r="F22" i="39"/>
  <c r="F26" i="39"/>
  <c r="H29" i="44"/>
  <c r="H21" i="44"/>
  <c r="H13" i="44"/>
  <c r="F12" i="39"/>
  <c r="F20" i="39"/>
  <c r="F28" i="39"/>
  <c r="F15" i="39"/>
  <c r="F23" i="39"/>
  <c r="F29" i="39"/>
  <c r="F16" i="39"/>
  <c r="F24" i="39"/>
  <c r="F19" i="39"/>
  <c r="F27" i="39"/>
  <c r="D58" i="98"/>
  <c r="H58" i="98" s="1"/>
  <c r="C111" i="2" s="1"/>
  <c r="J11" i="98"/>
  <c r="F11" i="98"/>
  <c r="X11" i="98" s="1"/>
  <c r="H11" i="98"/>
  <c r="Q58" i="98"/>
  <c r="L30" i="39" l="1"/>
  <c r="R30" i="39"/>
  <c r="X30" i="39"/>
  <c r="R16" i="39"/>
  <c r="L16" i="39"/>
  <c r="X16" i="39"/>
  <c r="R18" i="39"/>
  <c r="X18" i="39"/>
  <c r="L18" i="39"/>
  <c r="R19" i="39"/>
  <c r="L19" i="39"/>
  <c r="X19" i="39"/>
  <c r="R24" i="39"/>
  <c r="X24" i="39"/>
  <c r="L24" i="39"/>
  <c r="R25" i="39"/>
  <c r="L25" i="39"/>
  <c r="X25" i="39"/>
  <c r="L29" i="39"/>
  <c r="X29" i="39"/>
  <c r="R29" i="39"/>
  <c r="L12" i="39"/>
  <c r="X12" i="39"/>
  <c r="R12" i="39"/>
  <c r="L23" i="39"/>
  <c r="X23" i="39"/>
  <c r="R23" i="39"/>
  <c r="R26" i="39"/>
  <c r="X26" i="39"/>
  <c r="L26" i="39"/>
  <c r="L14" i="39"/>
  <c r="R14" i="39"/>
  <c r="X14" i="39"/>
  <c r="L22" i="39"/>
  <c r="R22" i="39"/>
  <c r="X22" i="39"/>
  <c r="R17" i="39"/>
  <c r="L17" i="39"/>
  <c r="X17" i="39"/>
  <c r="L15" i="39"/>
  <c r="R15" i="39"/>
  <c r="X15" i="39"/>
  <c r="L13" i="39"/>
  <c r="X13" i="39"/>
  <c r="R13" i="39"/>
  <c r="X28" i="39"/>
  <c r="L28" i="39"/>
  <c r="R28" i="39"/>
  <c r="R27" i="39"/>
  <c r="L27" i="39"/>
  <c r="X27" i="39"/>
  <c r="X20" i="39"/>
  <c r="L20" i="39"/>
  <c r="R20" i="39"/>
  <c r="L21" i="39"/>
  <c r="X21" i="39"/>
  <c r="R21" i="39"/>
  <c r="T58" i="98"/>
  <c r="J58" i="98"/>
  <c r="D111" i="2" s="1"/>
  <c r="R58" i="98"/>
  <c r="E112" i="2" s="1"/>
  <c r="F58" i="98"/>
  <c r="L58" i="98" s="1"/>
  <c r="E111" i="2" s="1"/>
  <c r="L11" i="98"/>
  <c r="X58" i="98" l="1"/>
  <c r="B13" i="97"/>
  <c r="C13" i="97"/>
  <c r="C14" i="97"/>
  <c r="B15" i="97"/>
  <c r="C15" i="97"/>
  <c r="B16" i="97"/>
  <c r="C16" i="97"/>
  <c r="B17" i="97"/>
  <c r="C17" i="97"/>
  <c r="B18" i="97"/>
  <c r="C18" i="97"/>
  <c r="C19" i="97"/>
  <c r="B20" i="97"/>
  <c r="C20" i="97"/>
  <c r="C21" i="97"/>
  <c r="B22" i="97"/>
  <c r="C22" i="97"/>
  <c r="C23" i="97"/>
  <c r="B24" i="97"/>
  <c r="C24" i="97"/>
  <c r="B25" i="97"/>
  <c r="C25" i="97"/>
  <c r="B26" i="97"/>
  <c r="C26" i="97"/>
  <c r="B27" i="97"/>
  <c r="C27" i="97"/>
  <c r="B28" i="97"/>
  <c r="C28" i="97"/>
  <c r="B29" i="97"/>
  <c r="C29" i="97"/>
  <c r="C30" i="97"/>
  <c r="B31" i="97"/>
  <c r="C31" i="97"/>
  <c r="C12" i="97"/>
  <c r="B12" i="97"/>
  <c r="E5" i="97"/>
  <c r="E4" i="97"/>
  <c r="F5" i="97"/>
  <c r="F4" i="97"/>
  <c r="B13" i="96"/>
  <c r="C13" i="96"/>
  <c r="C14" i="96"/>
  <c r="B15" i="96"/>
  <c r="C15" i="96"/>
  <c r="B16" i="96"/>
  <c r="C16" i="96"/>
  <c r="B17" i="96"/>
  <c r="C17" i="96"/>
  <c r="B18" i="96"/>
  <c r="C18" i="96"/>
  <c r="C19" i="96"/>
  <c r="B20" i="96"/>
  <c r="C20" i="96"/>
  <c r="C21" i="96"/>
  <c r="B22" i="96"/>
  <c r="C22" i="96"/>
  <c r="C23" i="96"/>
  <c r="B24" i="96"/>
  <c r="C24" i="96"/>
  <c r="B25" i="96"/>
  <c r="C25" i="96"/>
  <c r="B26" i="96"/>
  <c r="C26" i="96"/>
  <c r="B27" i="96"/>
  <c r="C27" i="96"/>
  <c r="B28" i="96"/>
  <c r="C28" i="96"/>
  <c r="B29" i="96"/>
  <c r="C29" i="96"/>
  <c r="C30" i="96"/>
  <c r="B31" i="96"/>
  <c r="C31" i="96"/>
  <c r="C12" i="96"/>
  <c r="B12" i="96"/>
  <c r="I5" i="96"/>
  <c r="H5" i="96"/>
  <c r="I4" i="96"/>
  <c r="H4" i="96"/>
  <c r="D57" i="97"/>
  <c r="D57" i="96"/>
  <c r="O31" i="95"/>
  <c r="N31" i="95"/>
  <c r="O30" i="95"/>
  <c r="N30" i="95"/>
  <c r="O29" i="95"/>
  <c r="N29" i="95"/>
  <c r="O28" i="95"/>
  <c r="N28" i="95"/>
  <c r="O27" i="95"/>
  <c r="N27" i="95"/>
  <c r="O26" i="95"/>
  <c r="N26" i="95"/>
  <c r="O25" i="95"/>
  <c r="N25" i="95"/>
  <c r="O24" i="95"/>
  <c r="N24" i="95"/>
  <c r="O23" i="95"/>
  <c r="N23" i="95"/>
  <c r="O22" i="95"/>
  <c r="N22" i="95"/>
  <c r="O21" i="95"/>
  <c r="N21" i="95"/>
  <c r="O20" i="95"/>
  <c r="N20" i="95"/>
  <c r="O19" i="95"/>
  <c r="N19" i="95"/>
  <c r="O18" i="95"/>
  <c r="N18" i="95"/>
  <c r="O17" i="95"/>
  <c r="N17" i="95"/>
  <c r="O16" i="95"/>
  <c r="N16" i="95"/>
  <c r="O15" i="95"/>
  <c r="N15" i="95"/>
  <c r="O14" i="95"/>
  <c r="N14" i="95"/>
  <c r="O13" i="95"/>
  <c r="N13" i="95"/>
  <c r="O12" i="95"/>
  <c r="N12" i="95"/>
  <c r="K31" i="95"/>
  <c r="K30" i="95"/>
  <c r="M30" i="95" s="1"/>
  <c r="K29" i="95"/>
  <c r="M29" i="95" s="1"/>
  <c r="K28" i="95"/>
  <c r="M28" i="95" s="1"/>
  <c r="K27" i="95"/>
  <c r="M27" i="95" s="1"/>
  <c r="K26" i="95"/>
  <c r="K25" i="95"/>
  <c r="M25" i="95" s="1"/>
  <c r="K24" i="95"/>
  <c r="K23" i="95"/>
  <c r="K22" i="95"/>
  <c r="M22" i="95" s="1"/>
  <c r="K21" i="95"/>
  <c r="M21" i="95" s="1"/>
  <c r="K20" i="95"/>
  <c r="M20" i="95" s="1"/>
  <c r="K19" i="95"/>
  <c r="M19" i="95" s="1"/>
  <c r="K18" i="95"/>
  <c r="K17" i="95"/>
  <c r="K16" i="95"/>
  <c r="K15" i="95"/>
  <c r="M15" i="95" s="1"/>
  <c r="K14" i="95"/>
  <c r="M14" i="95" s="1"/>
  <c r="K13" i="95"/>
  <c r="M13" i="95" s="1"/>
  <c r="K12" i="95"/>
  <c r="M12" i="95" s="1"/>
  <c r="F13" i="95"/>
  <c r="H13" i="95" s="1"/>
  <c r="F14" i="95"/>
  <c r="H14" i="95" s="1"/>
  <c r="F15" i="95"/>
  <c r="H15" i="95" s="1"/>
  <c r="F16" i="95"/>
  <c r="H16" i="95" s="1"/>
  <c r="F17" i="95"/>
  <c r="H17" i="95" s="1"/>
  <c r="F18" i="95"/>
  <c r="H18" i="95" s="1"/>
  <c r="F19" i="95"/>
  <c r="F20" i="95"/>
  <c r="H20" i="95" s="1"/>
  <c r="F21" i="95"/>
  <c r="H21" i="95" s="1"/>
  <c r="F22" i="95"/>
  <c r="F23" i="95"/>
  <c r="H23" i="95" s="1"/>
  <c r="F24" i="95"/>
  <c r="H24" i="95" s="1"/>
  <c r="F25" i="95"/>
  <c r="H25" i="95" s="1"/>
  <c r="F26" i="95"/>
  <c r="H26" i="95" s="1"/>
  <c r="F27" i="95"/>
  <c r="F28" i="95"/>
  <c r="H28" i="95" s="1"/>
  <c r="F29" i="95"/>
  <c r="F30" i="95"/>
  <c r="F31" i="95"/>
  <c r="H31" i="95" s="1"/>
  <c r="F12" i="95"/>
  <c r="B13" i="95"/>
  <c r="C13" i="95"/>
  <c r="C14" i="95"/>
  <c r="B15" i="95"/>
  <c r="C15" i="95"/>
  <c r="B16" i="95"/>
  <c r="C16" i="95"/>
  <c r="B17" i="95"/>
  <c r="C17" i="95"/>
  <c r="B18" i="95"/>
  <c r="C18" i="95"/>
  <c r="C19" i="95"/>
  <c r="B20" i="95"/>
  <c r="C20" i="95"/>
  <c r="C21" i="95"/>
  <c r="B22" i="95"/>
  <c r="C22" i="95"/>
  <c r="C23" i="95"/>
  <c r="B24" i="95"/>
  <c r="C24" i="95"/>
  <c r="B25" i="95"/>
  <c r="C25" i="95"/>
  <c r="B26" i="95"/>
  <c r="C26" i="95"/>
  <c r="B27" i="95"/>
  <c r="C27" i="95"/>
  <c r="B28" i="95"/>
  <c r="C28" i="95"/>
  <c r="B29" i="95"/>
  <c r="C29" i="95"/>
  <c r="C30" i="95"/>
  <c r="B31" i="95"/>
  <c r="C31" i="95"/>
  <c r="C12" i="95"/>
  <c r="B12" i="95"/>
  <c r="H5" i="95"/>
  <c r="H4" i="95"/>
  <c r="I5" i="95"/>
  <c r="I4" i="95"/>
  <c r="L59" i="95"/>
  <c r="I59" i="95"/>
  <c r="G59" i="95"/>
  <c r="D59" i="95"/>
  <c r="Q31" i="95"/>
  <c r="Q30" i="95"/>
  <c r="Q29" i="95"/>
  <c r="Q28" i="95"/>
  <c r="Q27" i="95"/>
  <c r="Q26" i="95"/>
  <c r="Q25" i="95"/>
  <c r="Q24" i="95"/>
  <c r="Q23" i="95"/>
  <c r="Q22" i="95"/>
  <c r="Q21" i="95"/>
  <c r="Q20" i="95"/>
  <c r="Q19" i="95"/>
  <c r="Q18" i="95"/>
  <c r="Q17" i="95"/>
  <c r="Q16" i="95"/>
  <c r="Q15" i="95"/>
  <c r="Q14" i="95"/>
  <c r="Q13" i="95"/>
  <c r="Q12" i="95"/>
  <c r="E12" i="94"/>
  <c r="H12" i="94" s="1"/>
  <c r="D12" i="94"/>
  <c r="G12" i="94" s="1"/>
  <c r="B13" i="94"/>
  <c r="C13" i="94"/>
  <c r="C14" i="94"/>
  <c r="B15" i="94"/>
  <c r="C15" i="94"/>
  <c r="B16" i="94"/>
  <c r="C16" i="94"/>
  <c r="B17" i="94"/>
  <c r="C17" i="94"/>
  <c r="B18" i="94"/>
  <c r="C18" i="94"/>
  <c r="C19" i="94"/>
  <c r="B20" i="94"/>
  <c r="C20" i="94"/>
  <c r="C21" i="94"/>
  <c r="B22" i="94"/>
  <c r="C22" i="94"/>
  <c r="C23" i="94"/>
  <c r="B24" i="94"/>
  <c r="C24" i="94"/>
  <c r="B25" i="94"/>
  <c r="C25" i="94"/>
  <c r="B26" i="94"/>
  <c r="C26" i="94"/>
  <c r="B27" i="94"/>
  <c r="C27" i="94"/>
  <c r="B28" i="94"/>
  <c r="C28" i="94"/>
  <c r="B29" i="94"/>
  <c r="C29" i="94"/>
  <c r="C30" i="94"/>
  <c r="B31" i="94"/>
  <c r="C31" i="94"/>
  <c r="C12" i="94"/>
  <c r="B12" i="94"/>
  <c r="K6" i="94"/>
  <c r="K5" i="94"/>
  <c r="L6" i="94"/>
  <c r="L5" i="94"/>
  <c r="V57" i="94"/>
  <c r="T57" i="94"/>
  <c r="R57" i="94"/>
  <c r="P57" i="94"/>
  <c r="N57" i="94"/>
  <c r="L57" i="94"/>
  <c r="J57" i="94"/>
  <c r="X31" i="94"/>
  <c r="X30" i="94"/>
  <c r="X29" i="94"/>
  <c r="X28" i="94"/>
  <c r="X27" i="94"/>
  <c r="X26" i="94"/>
  <c r="X25" i="94"/>
  <c r="X24" i="94"/>
  <c r="X23" i="94"/>
  <c r="X22" i="94"/>
  <c r="X21" i="94"/>
  <c r="X20" i="94"/>
  <c r="X19" i="94"/>
  <c r="X18" i="94"/>
  <c r="X17" i="94"/>
  <c r="X16" i="94"/>
  <c r="X15" i="94"/>
  <c r="X14" i="94"/>
  <c r="X13" i="94"/>
  <c r="X12" i="94"/>
  <c r="D13" i="93"/>
  <c r="D14" i="93"/>
  <c r="E14" i="93" s="1"/>
  <c r="G14" i="93" s="1"/>
  <c r="D15" i="93"/>
  <c r="D16" i="93"/>
  <c r="E16" i="93" s="1"/>
  <c r="G16" i="93" s="1"/>
  <c r="D17" i="93"/>
  <c r="E17" i="93" s="1"/>
  <c r="G17" i="93" s="1"/>
  <c r="D18" i="93"/>
  <c r="E18" i="93" s="1"/>
  <c r="G18" i="93" s="1"/>
  <c r="D19" i="93"/>
  <c r="E19" i="93" s="1"/>
  <c r="G19" i="93" s="1"/>
  <c r="D20" i="93"/>
  <c r="E20" i="93" s="1"/>
  <c r="G20" i="93" s="1"/>
  <c r="D21" i="93"/>
  <c r="E21" i="93" s="1"/>
  <c r="G21" i="93" s="1"/>
  <c r="D22" i="93"/>
  <c r="E22" i="93" s="1"/>
  <c r="G22" i="93" s="1"/>
  <c r="D23" i="93"/>
  <c r="E23" i="93" s="1"/>
  <c r="G23" i="93" s="1"/>
  <c r="D24" i="93"/>
  <c r="E24" i="93" s="1"/>
  <c r="G24" i="93" s="1"/>
  <c r="D25" i="93"/>
  <c r="E25" i="93" s="1"/>
  <c r="G25" i="93" s="1"/>
  <c r="D26" i="93"/>
  <c r="E26" i="93" s="1"/>
  <c r="G26" i="93" s="1"/>
  <c r="D27" i="93"/>
  <c r="E27" i="93" s="1"/>
  <c r="G27" i="93" s="1"/>
  <c r="D28" i="93"/>
  <c r="E28" i="93" s="1"/>
  <c r="G28" i="93" s="1"/>
  <c r="D29" i="93"/>
  <c r="E29" i="93" s="1"/>
  <c r="G29" i="93" s="1"/>
  <c r="D30" i="93"/>
  <c r="E30" i="93" s="1"/>
  <c r="G30" i="93" s="1"/>
  <c r="D31" i="93"/>
  <c r="E31" i="93" s="1"/>
  <c r="G31" i="93" s="1"/>
  <c r="D12" i="93"/>
  <c r="B13" i="93"/>
  <c r="C13" i="93"/>
  <c r="C14" i="93"/>
  <c r="B15" i="93"/>
  <c r="C15" i="93"/>
  <c r="B16" i="93"/>
  <c r="C16" i="93"/>
  <c r="B17" i="93"/>
  <c r="C17" i="93"/>
  <c r="B18" i="93"/>
  <c r="C18" i="93"/>
  <c r="C19" i="93"/>
  <c r="B20" i="93"/>
  <c r="C20" i="93"/>
  <c r="C21" i="93"/>
  <c r="B22" i="93"/>
  <c r="C22" i="93"/>
  <c r="C23" i="93"/>
  <c r="B24" i="93"/>
  <c r="C24" i="93"/>
  <c r="B25" i="93"/>
  <c r="C25" i="93"/>
  <c r="B26" i="93"/>
  <c r="C26" i="93"/>
  <c r="B27" i="93"/>
  <c r="C27" i="93"/>
  <c r="B28" i="93"/>
  <c r="C28" i="93"/>
  <c r="B29" i="93"/>
  <c r="C29" i="93"/>
  <c r="C30" i="93"/>
  <c r="B31" i="93"/>
  <c r="C31" i="93"/>
  <c r="C12" i="93"/>
  <c r="B12" i="93"/>
  <c r="L6" i="93"/>
  <c r="L5" i="93"/>
  <c r="I5" i="9"/>
  <c r="I4" i="9"/>
  <c r="C5" i="8"/>
  <c r="C4" i="8"/>
  <c r="E5" i="7"/>
  <c r="E4" i="7"/>
  <c r="D4" i="6"/>
  <c r="P22" i="95" l="1"/>
  <c r="P26" i="95"/>
  <c r="P30" i="95"/>
  <c r="P18" i="95"/>
  <c r="R14" i="95"/>
  <c r="P13" i="95"/>
  <c r="P21" i="95"/>
  <c r="D105" i="2"/>
  <c r="I15" i="94"/>
  <c r="W15" i="94" s="1"/>
  <c r="P29" i="95"/>
  <c r="I23" i="94"/>
  <c r="W23" i="94" s="1"/>
  <c r="I27" i="94"/>
  <c r="W27" i="94" s="1"/>
  <c r="I19" i="94"/>
  <c r="W19" i="94" s="1"/>
  <c r="C105" i="2"/>
  <c r="H12" i="95"/>
  <c r="R12" i="95" s="1"/>
  <c r="F59" i="95"/>
  <c r="C107" i="2" s="1"/>
  <c r="N59" i="95"/>
  <c r="O59" i="95"/>
  <c r="I30" i="94"/>
  <c r="W30" i="94" s="1"/>
  <c r="I22" i="94"/>
  <c r="W22" i="94" s="1"/>
  <c r="D57" i="94"/>
  <c r="H30" i="95"/>
  <c r="R30" i="95" s="1"/>
  <c r="E57" i="94"/>
  <c r="I13" i="94"/>
  <c r="W13" i="94" s="1"/>
  <c r="E15" i="93"/>
  <c r="G15" i="93" s="1"/>
  <c r="I20" i="94"/>
  <c r="W20" i="94" s="1"/>
  <c r="P23" i="95"/>
  <c r="P31" i="95"/>
  <c r="E13" i="93"/>
  <c r="G13" i="93" s="1"/>
  <c r="I16" i="94"/>
  <c r="W16" i="94" s="1"/>
  <c r="P14" i="95"/>
  <c r="I17" i="94"/>
  <c r="W17" i="94" s="1"/>
  <c r="I28" i="94"/>
  <c r="W28" i="94" s="1"/>
  <c r="I24" i="94"/>
  <c r="W24" i="94" s="1"/>
  <c r="I25" i="94"/>
  <c r="W25" i="94" s="1"/>
  <c r="I21" i="94"/>
  <c r="W21" i="94" s="1"/>
  <c r="M23" i="95"/>
  <c r="R23" i="95" s="1"/>
  <c r="I29" i="94"/>
  <c r="F12" i="94"/>
  <c r="H22" i="95"/>
  <c r="R22" i="95" s="1"/>
  <c r="I14" i="94"/>
  <c r="W14" i="94" s="1"/>
  <c r="M26" i="95"/>
  <c r="R26" i="95" s="1"/>
  <c r="H29" i="95"/>
  <c r="R29" i="95" s="1"/>
  <c r="P12" i="95"/>
  <c r="P16" i="95"/>
  <c r="I26" i="94"/>
  <c r="W26" i="94" s="1"/>
  <c r="P17" i="95"/>
  <c r="I18" i="94"/>
  <c r="W18" i="94" s="1"/>
  <c r="M18" i="95"/>
  <c r="R18" i="95" s="1"/>
  <c r="P24" i="95"/>
  <c r="P25" i="95"/>
  <c r="X57" i="94"/>
  <c r="M16" i="95"/>
  <c r="R16" i="95" s="1"/>
  <c r="K59" i="95"/>
  <c r="D107" i="2" s="1"/>
  <c r="R15" i="95"/>
  <c r="P15" i="95"/>
  <c r="M24" i="95"/>
  <c r="R24" i="95" s="1"/>
  <c r="R28" i="95"/>
  <c r="M17" i="95"/>
  <c r="R17" i="95" s="1"/>
  <c r="P27" i="95"/>
  <c r="P19" i="95"/>
  <c r="M31" i="95"/>
  <c r="R31" i="95" s="1"/>
  <c r="R20" i="95"/>
  <c r="H19" i="95"/>
  <c r="R19" i="95" s="1"/>
  <c r="H27" i="95"/>
  <c r="R27" i="95" s="1"/>
  <c r="P20" i="95"/>
  <c r="P28" i="95"/>
  <c r="R25" i="95"/>
  <c r="R13" i="95"/>
  <c r="Q59" i="95"/>
  <c r="R21" i="95"/>
  <c r="I12" i="94"/>
  <c r="D56" i="93"/>
  <c r="E56" i="93" s="1"/>
  <c r="E12" i="93"/>
  <c r="G12" i="93" s="1"/>
  <c r="G56" i="93" s="1"/>
  <c r="D100" i="2" s="1"/>
  <c r="U20" i="94" l="1"/>
  <c r="K20" i="94"/>
  <c r="S20" i="94"/>
  <c r="K24" i="94"/>
  <c r="U30" i="94"/>
  <c r="K30" i="94"/>
  <c r="U24" i="94"/>
  <c r="Q23" i="94"/>
  <c r="Q15" i="94"/>
  <c r="O30" i="94"/>
  <c r="O20" i="94"/>
  <c r="M30" i="94"/>
  <c r="S30" i="94"/>
  <c r="M24" i="94"/>
  <c r="M15" i="94"/>
  <c r="U15" i="94"/>
  <c r="S15" i="94"/>
  <c r="Y27" i="94"/>
  <c r="O27" i="94"/>
  <c r="O15" i="94"/>
  <c r="Y30" i="94"/>
  <c r="S28" i="94"/>
  <c r="Q30" i="94"/>
  <c r="Y15" i="94"/>
  <c r="S17" i="94"/>
  <c r="M17" i="94"/>
  <c r="U13" i="94"/>
  <c r="S13" i="94"/>
  <c r="M13" i="94"/>
  <c r="O17" i="94"/>
  <c r="K17" i="94"/>
  <c r="Q13" i="94"/>
  <c r="Y17" i="94"/>
  <c r="O13" i="94"/>
  <c r="U17" i="94"/>
  <c r="K13" i="94"/>
  <c r="Y13" i="94"/>
  <c r="K19" i="94"/>
  <c r="Y19" i="94"/>
  <c r="S27" i="94"/>
  <c r="Q28" i="94"/>
  <c r="K28" i="94"/>
  <c r="Q27" i="94"/>
  <c r="O28" i="94"/>
  <c r="K14" i="94"/>
  <c r="M14" i="94"/>
  <c r="K27" i="94"/>
  <c r="U19" i="94"/>
  <c r="S19" i="94"/>
  <c r="U28" i="94"/>
  <c r="Q19" i="94"/>
  <c r="M28" i="94"/>
  <c r="U27" i="94"/>
  <c r="Q17" i="94"/>
  <c r="O19" i="94"/>
  <c r="M27" i="94"/>
  <c r="K15" i="94"/>
  <c r="M19" i="94"/>
  <c r="U14" i="94"/>
  <c r="O22" i="94"/>
  <c r="K23" i="94"/>
  <c r="Q14" i="94"/>
  <c r="K22" i="94"/>
  <c r="U22" i="94"/>
  <c r="M22" i="94"/>
  <c r="S14" i="94"/>
  <c r="Q20" i="94"/>
  <c r="M20" i="94"/>
  <c r="U18" i="94"/>
  <c r="M23" i="94"/>
  <c r="O23" i="94"/>
  <c r="Y23" i="94"/>
  <c r="S23" i="94"/>
  <c r="U23" i="94"/>
  <c r="H57" i="94"/>
  <c r="I31" i="94"/>
  <c r="I57" i="94" s="1"/>
  <c r="S57" i="94" s="1"/>
  <c r="Y25" i="94"/>
  <c r="Y22" i="94"/>
  <c r="S16" i="94"/>
  <c r="Q16" i="94"/>
  <c r="S24" i="94"/>
  <c r="Q26" i="94"/>
  <c r="K16" i="94"/>
  <c r="S26" i="94"/>
  <c r="O16" i="94"/>
  <c r="U26" i="94"/>
  <c r="O26" i="94"/>
  <c r="M16" i="94"/>
  <c r="Y16" i="94"/>
  <c r="Y26" i="94"/>
  <c r="E105" i="2"/>
  <c r="S25" i="94"/>
  <c r="Q24" i="94"/>
  <c r="S22" i="94"/>
  <c r="U25" i="94"/>
  <c r="U16" i="94"/>
  <c r="Q22" i="94"/>
  <c r="K26" i="94"/>
  <c r="O24" i="94"/>
  <c r="O14" i="94"/>
  <c r="M26" i="94"/>
  <c r="F57" i="94"/>
  <c r="P59" i="95"/>
  <c r="E107" i="2" s="1"/>
  <c r="M59" i="95"/>
  <c r="D109" i="2" s="1"/>
  <c r="Y20" i="94"/>
  <c r="W29" i="94"/>
  <c r="U29" i="94"/>
  <c r="K29" i="94"/>
  <c r="S29" i="94"/>
  <c r="O29" i="94"/>
  <c r="Q29" i="94"/>
  <c r="M29" i="94"/>
  <c r="Y29" i="94"/>
  <c r="G57" i="94"/>
  <c r="M21" i="94"/>
  <c r="Y21" i="94"/>
  <c r="K12" i="94"/>
  <c r="Q21" i="94"/>
  <c r="O21" i="94"/>
  <c r="M12" i="94"/>
  <c r="Q12" i="94"/>
  <c r="K21" i="94"/>
  <c r="S21" i="94"/>
  <c r="O12" i="94"/>
  <c r="U21" i="94"/>
  <c r="S12" i="94"/>
  <c r="M18" i="94"/>
  <c r="Y18" i="94"/>
  <c r="W12" i="94"/>
  <c r="U12" i="94"/>
  <c r="Q18" i="94"/>
  <c r="O18" i="94"/>
  <c r="K25" i="94"/>
  <c r="M25" i="94"/>
  <c r="Y14" i="94"/>
  <c r="Y24" i="94"/>
  <c r="S18" i="94"/>
  <c r="Q25" i="94"/>
  <c r="K18" i="94"/>
  <c r="O25" i="94"/>
  <c r="Y28" i="94"/>
  <c r="H59" i="95"/>
  <c r="C109" i="2" s="1"/>
  <c r="R59" i="95"/>
  <c r="E109" i="2" s="1"/>
  <c r="Y12" i="94"/>
  <c r="M31" i="94" l="1"/>
  <c r="Y31" i="94"/>
  <c r="W31" i="94"/>
  <c r="U31" i="94"/>
  <c r="Q31" i="94"/>
  <c r="O31" i="94"/>
  <c r="K31" i="94"/>
  <c r="S31" i="94"/>
  <c r="K57" i="94"/>
  <c r="W57" i="94"/>
  <c r="M57" i="94"/>
  <c r="U57" i="94"/>
  <c r="O57" i="94"/>
  <c r="Q57" i="94"/>
  <c r="Y57" i="94"/>
  <c r="E54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11" i="34"/>
  <c r="B12" i="34"/>
  <c r="C12" i="34"/>
  <c r="C13" i="34"/>
  <c r="B14" i="34"/>
  <c r="C14" i="34"/>
  <c r="B15" i="34"/>
  <c r="C15" i="34"/>
  <c r="B16" i="34"/>
  <c r="C16" i="34"/>
  <c r="B17" i="34"/>
  <c r="C17" i="34"/>
  <c r="C18" i="34"/>
  <c r="B19" i="34"/>
  <c r="C19" i="34"/>
  <c r="C20" i="34"/>
  <c r="B21" i="34"/>
  <c r="C21" i="34"/>
  <c r="C22" i="34"/>
  <c r="B23" i="34"/>
  <c r="C23" i="34"/>
  <c r="B24" i="34"/>
  <c r="C24" i="34"/>
  <c r="B25" i="34"/>
  <c r="C25" i="34"/>
  <c r="B26" i="34"/>
  <c r="C26" i="34"/>
  <c r="B27" i="34"/>
  <c r="C27" i="34"/>
  <c r="B28" i="34"/>
  <c r="C28" i="34"/>
  <c r="C29" i="34"/>
  <c r="B30" i="34"/>
  <c r="C30" i="34"/>
  <c r="C11" i="34"/>
  <c r="B11" i="34"/>
  <c r="B12" i="33"/>
  <c r="I5" i="34"/>
  <c r="I4" i="34"/>
  <c r="B13" i="33"/>
  <c r="B15" i="33"/>
  <c r="B16" i="33"/>
  <c r="B17" i="33"/>
  <c r="B18" i="33"/>
  <c r="B20" i="33"/>
  <c r="B22" i="33"/>
  <c r="B24" i="33"/>
  <c r="B25" i="33"/>
  <c r="B26" i="33"/>
  <c r="B27" i="33"/>
  <c r="B28" i="33"/>
  <c r="B29" i="33"/>
  <c r="B31" i="33"/>
  <c r="C11" i="32"/>
  <c r="F6" i="33"/>
  <c r="F5" i="33"/>
  <c r="C12" i="32"/>
  <c r="C13" i="33" s="1"/>
  <c r="C13" i="32"/>
  <c r="C14" i="33" s="1"/>
  <c r="C14" i="32"/>
  <c r="C15" i="33" s="1"/>
  <c r="C15" i="32"/>
  <c r="C16" i="33" s="1"/>
  <c r="C16" i="32"/>
  <c r="C17" i="33" s="1"/>
  <c r="C17" i="32"/>
  <c r="C18" i="33" s="1"/>
  <c r="C18" i="32"/>
  <c r="C19" i="33" s="1"/>
  <c r="C19" i="32"/>
  <c r="C20" i="33" s="1"/>
  <c r="C20" i="32"/>
  <c r="C21" i="33" s="1"/>
  <c r="C21" i="32"/>
  <c r="C22" i="33" s="1"/>
  <c r="C22" i="32"/>
  <c r="C23" i="33" s="1"/>
  <c r="C23" i="32"/>
  <c r="C24" i="33" s="1"/>
  <c r="C24" i="32"/>
  <c r="C25" i="33" s="1"/>
  <c r="C25" i="32"/>
  <c r="C26" i="33" s="1"/>
  <c r="C26" i="32"/>
  <c r="C27" i="33" s="1"/>
  <c r="C27" i="32"/>
  <c r="C28" i="33" s="1"/>
  <c r="C28" i="32"/>
  <c r="C29" i="33" s="1"/>
  <c r="C29" i="32"/>
  <c r="C30" i="33" s="1"/>
  <c r="C30" i="32"/>
  <c r="C31" i="33" s="1"/>
  <c r="C10" i="92"/>
  <c r="B12" i="32"/>
  <c r="B14" i="32"/>
  <c r="B15" i="32"/>
  <c r="B16" i="32"/>
  <c r="B17" i="32"/>
  <c r="B19" i="32"/>
  <c r="B21" i="32"/>
  <c r="B23" i="32"/>
  <c r="B24" i="32"/>
  <c r="B25" i="32"/>
  <c r="B26" i="32"/>
  <c r="B27" i="32"/>
  <c r="B28" i="32"/>
  <c r="B30" i="32"/>
  <c r="B11" i="32"/>
  <c r="B10" i="92"/>
  <c r="D11" i="92"/>
  <c r="H11" i="92" s="1"/>
  <c r="D12" i="92"/>
  <c r="H12" i="92" s="1"/>
  <c r="D13" i="92"/>
  <c r="H13" i="92" s="1"/>
  <c r="D14" i="92"/>
  <c r="H14" i="92" s="1"/>
  <c r="D15" i="92"/>
  <c r="H15" i="92" s="1"/>
  <c r="D16" i="92"/>
  <c r="H16" i="92" s="1"/>
  <c r="D17" i="92"/>
  <c r="H17" i="92" s="1"/>
  <c r="D18" i="92"/>
  <c r="H18" i="92" s="1"/>
  <c r="D19" i="92"/>
  <c r="H19" i="92" s="1"/>
  <c r="D20" i="92"/>
  <c r="H20" i="92" s="1"/>
  <c r="D21" i="92"/>
  <c r="H21" i="92" s="1"/>
  <c r="D22" i="92"/>
  <c r="H22" i="92" s="1"/>
  <c r="D23" i="92"/>
  <c r="H23" i="92" s="1"/>
  <c r="D24" i="92"/>
  <c r="H24" i="92" s="1"/>
  <c r="D25" i="92"/>
  <c r="H25" i="92" s="1"/>
  <c r="D26" i="92"/>
  <c r="H26" i="92" s="1"/>
  <c r="D27" i="92"/>
  <c r="H27" i="92" s="1"/>
  <c r="D28" i="92"/>
  <c r="H28" i="92" s="1"/>
  <c r="D29" i="92"/>
  <c r="H29" i="92" s="1"/>
  <c r="D10" i="92"/>
  <c r="H10" i="92" s="1"/>
  <c r="C11" i="92"/>
  <c r="C12" i="92"/>
  <c r="C13" i="92"/>
  <c r="C14" i="92"/>
  <c r="C15" i="92"/>
  <c r="C16" i="92"/>
  <c r="C17" i="92"/>
  <c r="C18" i="92"/>
  <c r="C19" i="92"/>
  <c r="C20" i="92"/>
  <c r="C21" i="92"/>
  <c r="C22" i="92"/>
  <c r="C23" i="92"/>
  <c r="C24" i="92"/>
  <c r="C25" i="92"/>
  <c r="C26" i="92"/>
  <c r="C27" i="92"/>
  <c r="C28" i="92"/>
  <c r="C29" i="92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11" i="30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11" i="29"/>
  <c r="C11" i="28"/>
  <c r="B11" i="92"/>
  <c r="B13" i="92"/>
  <c r="B14" i="92"/>
  <c r="B15" i="92"/>
  <c r="B16" i="92"/>
  <c r="B18" i="92"/>
  <c r="B20" i="92"/>
  <c r="B22" i="92"/>
  <c r="B23" i="92"/>
  <c r="B24" i="92"/>
  <c r="B25" i="92"/>
  <c r="B26" i="92"/>
  <c r="B27" i="92"/>
  <c r="B29" i="92"/>
  <c r="E5" i="92"/>
  <c r="E4" i="92"/>
  <c r="B12" i="30"/>
  <c r="B14" i="30"/>
  <c r="B15" i="30"/>
  <c r="B16" i="30"/>
  <c r="B17" i="30"/>
  <c r="B19" i="30"/>
  <c r="B21" i="30"/>
  <c r="B23" i="30"/>
  <c r="B24" i="30"/>
  <c r="B25" i="30"/>
  <c r="B26" i="30"/>
  <c r="B27" i="30"/>
  <c r="B28" i="30"/>
  <c r="B11" i="30"/>
  <c r="G5" i="30"/>
  <c r="G4" i="30"/>
  <c r="G5" i="29"/>
  <c r="G4" i="29"/>
  <c r="H5" i="28"/>
  <c r="H4" i="28"/>
  <c r="I5" i="91"/>
  <c r="I4" i="91"/>
  <c r="B11" i="29"/>
  <c r="B12" i="29"/>
  <c r="B14" i="29"/>
  <c r="B15" i="29"/>
  <c r="B16" i="29"/>
  <c r="B17" i="29"/>
  <c r="B19" i="29"/>
  <c r="B21" i="29"/>
  <c r="B23" i="29"/>
  <c r="B24" i="29"/>
  <c r="B25" i="29"/>
  <c r="B26" i="29"/>
  <c r="B27" i="29"/>
  <c r="B28" i="29"/>
  <c r="B30" i="29"/>
  <c r="B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11" i="91"/>
  <c r="B12" i="28"/>
  <c r="B14" i="28"/>
  <c r="B15" i="28"/>
  <c r="B16" i="28"/>
  <c r="B17" i="28"/>
  <c r="B19" i="28"/>
  <c r="B21" i="28"/>
  <c r="B23" i="28"/>
  <c r="B24" i="28"/>
  <c r="B25" i="28"/>
  <c r="B26" i="28"/>
  <c r="B27" i="28"/>
  <c r="B28" i="28"/>
  <c r="B30" i="28"/>
  <c r="B11" i="91"/>
  <c r="C12" i="91"/>
  <c r="C13" i="91"/>
  <c r="C14" i="91"/>
  <c r="C15" i="91"/>
  <c r="C16" i="9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10" i="90"/>
  <c r="B12" i="91"/>
  <c r="B14" i="91"/>
  <c r="B15" i="91"/>
  <c r="B16" i="91"/>
  <c r="B17" i="91"/>
  <c r="B19" i="91"/>
  <c r="B21" i="91"/>
  <c r="B23" i="91"/>
  <c r="B24" i="91"/>
  <c r="B25" i="91"/>
  <c r="B26" i="91"/>
  <c r="B27" i="91"/>
  <c r="B28" i="91"/>
  <c r="B30" i="91"/>
  <c r="B10" i="90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11" i="28"/>
  <c r="S12" i="91"/>
  <c r="S13" i="91"/>
  <c r="S14" i="91"/>
  <c r="S15" i="91"/>
  <c r="S16" i="91"/>
  <c r="S17" i="91"/>
  <c r="S18" i="91"/>
  <c r="S19" i="91"/>
  <c r="S20" i="91"/>
  <c r="S21" i="91"/>
  <c r="S22" i="91"/>
  <c r="S23" i="91"/>
  <c r="S24" i="91"/>
  <c r="S25" i="91"/>
  <c r="S26" i="91"/>
  <c r="S27" i="91"/>
  <c r="S28" i="91"/>
  <c r="S29" i="91"/>
  <c r="S30" i="91"/>
  <c r="Q12" i="91"/>
  <c r="Q13" i="91"/>
  <c r="Q14" i="91"/>
  <c r="Q15" i="91"/>
  <c r="Q16" i="91"/>
  <c r="Q17" i="91"/>
  <c r="Q18" i="91"/>
  <c r="Q19" i="91"/>
  <c r="Q20" i="91"/>
  <c r="Q21" i="91"/>
  <c r="Q22" i="91"/>
  <c r="Q23" i="91"/>
  <c r="Q24" i="91"/>
  <c r="Q25" i="91"/>
  <c r="Q26" i="91"/>
  <c r="Q27" i="91"/>
  <c r="Q28" i="91"/>
  <c r="Q29" i="91"/>
  <c r="Q30" i="91"/>
  <c r="O12" i="91"/>
  <c r="O13" i="91"/>
  <c r="O14" i="91"/>
  <c r="O15" i="91"/>
  <c r="O16" i="91"/>
  <c r="O17" i="91"/>
  <c r="O18" i="91"/>
  <c r="O19" i="91"/>
  <c r="O20" i="91"/>
  <c r="O21" i="91"/>
  <c r="O22" i="91"/>
  <c r="O23" i="91"/>
  <c r="O24" i="91"/>
  <c r="O25" i="91"/>
  <c r="O26" i="91"/>
  <c r="O27" i="91"/>
  <c r="O28" i="91"/>
  <c r="O29" i="91"/>
  <c r="O30" i="91"/>
  <c r="M12" i="91"/>
  <c r="M13" i="91"/>
  <c r="M14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F12" i="91"/>
  <c r="F13" i="91"/>
  <c r="F14" i="91"/>
  <c r="F15" i="91"/>
  <c r="F16" i="91"/>
  <c r="F17" i="91"/>
  <c r="F18" i="91"/>
  <c r="F19" i="91"/>
  <c r="F20" i="91"/>
  <c r="F21" i="91"/>
  <c r="F22" i="91"/>
  <c r="F23" i="91"/>
  <c r="F24" i="91"/>
  <c r="F25" i="91"/>
  <c r="F26" i="91"/>
  <c r="F27" i="91"/>
  <c r="F28" i="91"/>
  <c r="F29" i="91"/>
  <c r="F30" i="91"/>
  <c r="H12" i="91"/>
  <c r="H13" i="91"/>
  <c r="H14" i="91"/>
  <c r="H15" i="91"/>
  <c r="H16" i="91"/>
  <c r="H17" i="91"/>
  <c r="H18" i="91"/>
  <c r="H19" i="91"/>
  <c r="H20" i="91"/>
  <c r="H21" i="91"/>
  <c r="H22" i="91"/>
  <c r="H23" i="91"/>
  <c r="H24" i="91"/>
  <c r="H25" i="91"/>
  <c r="H26" i="91"/>
  <c r="H27" i="91"/>
  <c r="H28" i="91"/>
  <c r="H29" i="91"/>
  <c r="H30" i="91"/>
  <c r="J12" i="91"/>
  <c r="J13" i="91"/>
  <c r="J14" i="91"/>
  <c r="J15" i="91"/>
  <c r="J16" i="91"/>
  <c r="J17" i="91"/>
  <c r="J18" i="91"/>
  <c r="J19" i="91"/>
  <c r="J20" i="91"/>
  <c r="J21" i="91"/>
  <c r="J22" i="91"/>
  <c r="J23" i="91"/>
  <c r="J24" i="91"/>
  <c r="J25" i="91"/>
  <c r="J26" i="91"/>
  <c r="J27" i="91"/>
  <c r="J28" i="91"/>
  <c r="J29" i="91"/>
  <c r="J30" i="91"/>
  <c r="B11" i="90"/>
  <c r="C11" i="90"/>
  <c r="C12" i="90"/>
  <c r="B13" i="90"/>
  <c r="C13" i="90"/>
  <c r="B14" i="90"/>
  <c r="C14" i="90"/>
  <c r="B15" i="90"/>
  <c r="C15" i="90"/>
  <c r="B16" i="90"/>
  <c r="C16" i="90"/>
  <c r="C17" i="90"/>
  <c r="B18" i="90"/>
  <c r="C18" i="90"/>
  <c r="C19" i="90"/>
  <c r="B20" i="90"/>
  <c r="C20" i="90"/>
  <c r="C21" i="90"/>
  <c r="B22" i="90"/>
  <c r="C22" i="90"/>
  <c r="B23" i="90"/>
  <c r="C23" i="90"/>
  <c r="B24" i="90"/>
  <c r="C24" i="90"/>
  <c r="B25" i="90"/>
  <c r="C25" i="90"/>
  <c r="B26" i="90"/>
  <c r="C26" i="90"/>
  <c r="B27" i="90"/>
  <c r="C27" i="90"/>
  <c r="C28" i="90"/>
  <c r="B29" i="90"/>
  <c r="C29" i="90"/>
  <c r="G5" i="90"/>
  <c r="G4" i="90"/>
  <c r="B14" i="89"/>
  <c r="C14" i="89"/>
  <c r="B15" i="89"/>
  <c r="C15" i="89"/>
  <c r="B16" i="89"/>
  <c r="C16" i="89"/>
  <c r="C17" i="89"/>
  <c r="B18" i="89"/>
  <c r="C18" i="89"/>
  <c r="C19" i="89"/>
  <c r="B20" i="89"/>
  <c r="C20" i="89"/>
  <c r="C21" i="89"/>
  <c r="B22" i="89"/>
  <c r="C22" i="89"/>
  <c r="B23" i="89"/>
  <c r="C23" i="89"/>
  <c r="B24" i="89"/>
  <c r="C24" i="89"/>
  <c r="B25" i="89"/>
  <c r="C25" i="89"/>
  <c r="B26" i="89"/>
  <c r="C26" i="89"/>
  <c r="B27" i="89"/>
  <c r="C27" i="89"/>
  <c r="C28" i="89"/>
  <c r="B29" i="89"/>
  <c r="C29" i="89"/>
  <c r="B11" i="89"/>
  <c r="C11" i="89"/>
  <c r="C12" i="89"/>
  <c r="B13" i="89"/>
  <c r="C13" i="89"/>
  <c r="B10" i="89"/>
  <c r="C10" i="89"/>
  <c r="B13" i="24"/>
  <c r="C13" i="24"/>
  <c r="C14" i="24"/>
  <c r="B15" i="24"/>
  <c r="C15" i="24"/>
  <c r="B16" i="24"/>
  <c r="C16" i="24"/>
  <c r="B17" i="24"/>
  <c r="C17" i="24"/>
  <c r="B18" i="24"/>
  <c r="C18" i="24"/>
  <c r="C19" i="24"/>
  <c r="B20" i="24"/>
  <c r="C20" i="24"/>
  <c r="C21" i="24"/>
  <c r="B22" i="24"/>
  <c r="C22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C30" i="24"/>
  <c r="B31" i="24"/>
  <c r="C31" i="24"/>
  <c r="C12" i="24"/>
  <c r="B12" i="24"/>
  <c r="F5" i="89"/>
  <c r="F4" i="89"/>
  <c r="D54" i="34" l="1"/>
  <c r="G5" i="24"/>
  <c r="G4" i="24"/>
  <c r="C5" i="23"/>
  <c r="C4" i="23"/>
  <c r="C5" i="21"/>
  <c r="C4" i="21"/>
  <c r="E83" i="20"/>
  <c r="H83" i="20"/>
  <c r="K83" i="20"/>
  <c r="L83" i="20"/>
  <c r="M83" i="20"/>
  <c r="G5" i="20"/>
  <c r="G4" i="20"/>
  <c r="E5" i="19"/>
  <c r="E4" i="19"/>
  <c r="F5" i="18"/>
  <c r="F4" i="18"/>
  <c r="K86" i="17"/>
  <c r="E70" i="2" s="1"/>
  <c r="K85" i="17"/>
  <c r="F5" i="17"/>
  <c r="F4" i="17"/>
  <c r="D5" i="16"/>
  <c r="D4" i="16"/>
  <c r="H86" i="17"/>
  <c r="E69" i="2" s="1"/>
  <c r="E86" i="17"/>
  <c r="E68" i="2" s="1"/>
  <c r="H85" i="17"/>
  <c r="E85" i="17"/>
  <c r="I4" i="15"/>
  <c r="I5" i="15"/>
  <c r="E84" i="15"/>
  <c r="H84" i="15"/>
  <c r="I84" i="15"/>
  <c r="J84" i="15"/>
  <c r="N84" i="15"/>
  <c r="Q84" i="15"/>
  <c r="R84" i="15"/>
  <c r="S84" i="15"/>
  <c r="E85" i="15"/>
  <c r="H85" i="15"/>
  <c r="I85" i="15"/>
  <c r="J85" i="15"/>
  <c r="N85" i="15"/>
  <c r="Q85" i="15"/>
  <c r="R85" i="15"/>
  <c r="S85" i="15"/>
  <c r="E85" i="16"/>
  <c r="B30" i="14"/>
  <c r="C30" i="14"/>
  <c r="B12" i="14"/>
  <c r="C12" i="14"/>
  <c r="C13" i="14"/>
  <c r="B14" i="14"/>
  <c r="C14" i="14"/>
  <c r="B15" i="14"/>
  <c r="C15" i="14"/>
  <c r="B16" i="14"/>
  <c r="C16" i="14"/>
  <c r="B17" i="14"/>
  <c r="C17" i="14"/>
  <c r="C18" i="14"/>
  <c r="B19" i="14"/>
  <c r="C19" i="14"/>
  <c r="C20" i="14"/>
  <c r="B21" i="14"/>
  <c r="C21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C29" i="14"/>
  <c r="B11" i="14"/>
  <c r="C11" i="14"/>
  <c r="D5" i="6"/>
  <c r="H5" i="14"/>
  <c r="H4" i="14"/>
  <c r="C14" i="13"/>
  <c r="B10" i="13"/>
  <c r="C10" i="13"/>
  <c r="C11" i="13"/>
  <c r="B12" i="13"/>
  <c r="C12" i="13"/>
  <c r="B13" i="13"/>
  <c r="C13" i="13"/>
  <c r="B14" i="13"/>
  <c r="B15" i="13"/>
  <c r="C15" i="13"/>
  <c r="C16" i="13"/>
  <c r="B17" i="13"/>
  <c r="C17" i="13"/>
  <c r="C18" i="13"/>
  <c r="B19" i="13"/>
  <c r="C19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C27" i="13"/>
  <c r="B28" i="13"/>
  <c r="C28" i="13"/>
  <c r="C9" i="13"/>
  <c r="B9" i="13"/>
  <c r="D51" i="11"/>
  <c r="D5" i="13"/>
  <c r="C5" i="12"/>
  <c r="D4" i="13"/>
  <c r="C4" i="12"/>
  <c r="D5" i="11"/>
  <c r="D4" i="11"/>
  <c r="J5" i="9"/>
  <c r="J4" i="9"/>
  <c r="D5" i="8"/>
  <c r="D4" i="8"/>
  <c r="F5" i="7"/>
  <c r="F4" i="7"/>
  <c r="E5" i="6"/>
  <c r="E4" i="6"/>
  <c r="G52" i="92"/>
  <c r="E52" i="92"/>
  <c r="D52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1" i="92"/>
  <c r="F10" i="92"/>
  <c r="R51" i="91"/>
  <c r="K51" i="91"/>
  <c r="P51" i="91"/>
  <c r="N51" i="91"/>
  <c r="L51" i="91"/>
  <c r="I51" i="91"/>
  <c r="D51" i="91"/>
  <c r="G51" i="91"/>
  <c r="E51" i="91"/>
  <c r="S11" i="91"/>
  <c r="Q11" i="91"/>
  <c r="O11" i="91"/>
  <c r="M11" i="91"/>
  <c r="J11" i="91"/>
  <c r="H11" i="91"/>
  <c r="F11" i="91"/>
  <c r="L50" i="90"/>
  <c r="K50" i="90"/>
  <c r="J50" i="90"/>
  <c r="I50" i="90"/>
  <c r="H50" i="90"/>
  <c r="G50" i="90"/>
  <c r="F50" i="90"/>
  <c r="E50" i="90"/>
  <c r="D50" i="90"/>
  <c r="H10" i="89"/>
  <c r="H11" i="89"/>
  <c r="H12" i="89"/>
  <c r="H13" i="89"/>
  <c r="H14" i="89"/>
  <c r="H15" i="89"/>
  <c r="H16" i="89"/>
  <c r="H17" i="89"/>
  <c r="H18" i="89"/>
  <c r="H19" i="89"/>
  <c r="H20" i="89"/>
  <c r="H21" i="89"/>
  <c r="H22" i="89"/>
  <c r="H23" i="89"/>
  <c r="H24" i="89"/>
  <c r="H25" i="89"/>
  <c r="H26" i="89"/>
  <c r="H27" i="89"/>
  <c r="H28" i="89"/>
  <c r="H29" i="89"/>
  <c r="G54" i="89"/>
  <c r="F54" i="89"/>
  <c r="E54" i="89"/>
  <c r="F11" i="88"/>
  <c r="C12" i="88"/>
  <c r="C13" i="88"/>
  <c r="C14" i="88"/>
  <c r="C15" i="88"/>
  <c r="C16" i="88"/>
  <c r="C17" i="88"/>
  <c r="C18" i="88"/>
  <c r="C19" i="88"/>
  <c r="C20" i="88"/>
  <c r="C21" i="88"/>
  <c r="C22" i="88"/>
  <c r="C23" i="88"/>
  <c r="C24" i="88"/>
  <c r="C25" i="88"/>
  <c r="C26" i="88"/>
  <c r="C27" i="88"/>
  <c r="C28" i="88"/>
  <c r="C29" i="88"/>
  <c r="C30" i="88"/>
  <c r="C11" i="88"/>
  <c r="B12" i="88"/>
  <c r="B14" i="88"/>
  <c r="B15" i="88"/>
  <c r="B16" i="88"/>
  <c r="B17" i="88"/>
  <c r="B19" i="88"/>
  <c r="B21" i="88"/>
  <c r="B23" i="88"/>
  <c r="B24" i="88"/>
  <c r="B25" i="88"/>
  <c r="B26" i="88"/>
  <c r="B27" i="88"/>
  <c r="B28" i="88"/>
  <c r="B30" i="88"/>
  <c r="E56" i="88"/>
  <c r="D60" i="82"/>
  <c r="M12" i="82"/>
  <c r="L12" i="82"/>
  <c r="K12" i="82"/>
  <c r="V60" i="81"/>
  <c r="T60" i="81"/>
  <c r="U60" i="81" s="1"/>
  <c r="R60" i="81"/>
  <c r="S60" i="81" s="1"/>
  <c r="D200" i="2" s="1"/>
  <c r="P60" i="81"/>
  <c r="N60" i="81"/>
  <c r="L60" i="81"/>
  <c r="J60" i="81"/>
  <c r="F60" i="81"/>
  <c r="E60" i="81"/>
  <c r="I60" i="81" s="1"/>
  <c r="D199" i="2" s="1"/>
  <c r="D60" i="81"/>
  <c r="W11" i="81"/>
  <c r="U11" i="81"/>
  <c r="S11" i="81"/>
  <c r="Q11" i="81"/>
  <c r="O11" i="81"/>
  <c r="M11" i="81"/>
  <c r="K11" i="81"/>
  <c r="G11" i="81"/>
  <c r="E53" i="80"/>
  <c r="D53" i="80"/>
  <c r="F10" i="80"/>
  <c r="I54" i="79"/>
  <c r="G54" i="79"/>
  <c r="E54" i="79"/>
  <c r="D54" i="79"/>
  <c r="H30" i="79"/>
  <c r="H29" i="79"/>
  <c r="H28" i="79"/>
  <c r="H27" i="79"/>
  <c r="H26" i="79"/>
  <c r="H25" i="79"/>
  <c r="H24" i="79"/>
  <c r="H23" i="79"/>
  <c r="H22" i="79"/>
  <c r="H21" i="79"/>
  <c r="H20" i="79"/>
  <c r="H19" i="79"/>
  <c r="H18" i="79"/>
  <c r="H17" i="79"/>
  <c r="H16" i="79"/>
  <c r="H15" i="79"/>
  <c r="H14" i="79"/>
  <c r="H13" i="79"/>
  <c r="H12" i="79"/>
  <c r="K11" i="79"/>
  <c r="J11" i="79"/>
  <c r="H11" i="79"/>
  <c r="F11" i="79"/>
  <c r="D64" i="78"/>
  <c r="O29" i="78"/>
  <c r="L29" i="78"/>
  <c r="I29" i="78"/>
  <c r="O28" i="78"/>
  <c r="L28" i="78"/>
  <c r="I28" i="78"/>
  <c r="O27" i="78"/>
  <c r="L27" i="78"/>
  <c r="I27" i="78"/>
  <c r="O26" i="78"/>
  <c r="L26" i="78"/>
  <c r="I26" i="78"/>
  <c r="O25" i="78"/>
  <c r="L25" i="78"/>
  <c r="I25" i="78"/>
  <c r="O24" i="78"/>
  <c r="L24" i="78"/>
  <c r="I24" i="78"/>
  <c r="O23" i="78"/>
  <c r="L23" i="78"/>
  <c r="I23" i="78"/>
  <c r="O22" i="78"/>
  <c r="L22" i="78"/>
  <c r="I22" i="78"/>
  <c r="O21" i="78"/>
  <c r="L21" i="78"/>
  <c r="I21" i="78"/>
  <c r="O20" i="78"/>
  <c r="L20" i="78"/>
  <c r="I20" i="78"/>
  <c r="O19" i="78"/>
  <c r="L19" i="78"/>
  <c r="I19" i="78"/>
  <c r="O18" i="78"/>
  <c r="L18" i="78"/>
  <c r="I18" i="78"/>
  <c r="O17" i="78"/>
  <c r="L17" i="78"/>
  <c r="I17" i="78"/>
  <c r="O16" i="78"/>
  <c r="L16" i="78"/>
  <c r="I16" i="78"/>
  <c r="O15" i="78"/>
  <c r="L15" i="78"/>
  <c r="I15" i="78"/>
  <c r="O14" i="78"/>
  <c r="L14" i="78"/>
  <c r="I14" i="78"/>
  <c r="O13" i="78"/>
  <c r="L13" i="78"/>
  <c r="I13" i="78"/>
  <c r="O12" i="78"/>
  <c r="L12" i="78"/>
  <c r="I12" i="78"/>
  <c r="Q11" i="78"/>
  <c r="Q64" i="78" s="1"/>
  <c r="P11" i="78"/>
  <c r="P64" i="78" s="1"/>
  <c r="O11" i="78"/>
  <c r="L11" i="78"/>
  <c r="I11" i="78"/>
  <c r="F11" i="78"/>
  <c r="F64" i="78" s="1"/>
  <c r="O54" i="77"/>
  <c r="N54" i="77"/>
  <c r="L54" i="77"/>
  <c r="J54" i="77"/>
  <c r="I54" i="77"/>
  <c r="F54" i="77"/>
  <c r="E54" i="77"/>
  <c r="D54" i="77"/>
  <c r="G30" i="77"/>
  <c r="H30" i="77" s="1"/>
  <c r="G29" i="77"/>
  <c r="H29" i="77" s="1"/>
  <c r="G28" i="77"/>
  <c r="H28" i="77" s="1"/>
  <c r="G27" i="77"/>
  <c r="H27" i="77" s="1"/>
  <c r="G26" i="77"/>
  <c r="H26" i="77" s="1"/>
  <c r="G25" i="77"/>
  <c r="H25" i="77" s="1"/>
  <c r="G24" i="77"/>
  <c r="H24" i="77" s="1"/>
  <c r="G23" i="77"/>
  <c r="H23" i="77" s="1"/>
  <c r="G22" i="77"/>
  <c r="H22" i="77" s="1"/>
  <c r="G21" i="77"/>
  <c r="H21" i="77" s="1"/>
  <c r="G20" i="77"/>
  <c r="H20" i="77" s="1"/>
  <c r="G19" i="77"/>
  <c r="H19" i="77" s="1"/>
  <c r="G18" i="77"/>
  <c r="H18" i="77" s="1"/>
  <c r="G17" i="77"/>
  <c r="H17" i="77" s="1"/>
  <c r="G16" i="77"/>
  <c r="H16" i="77" s="1"/>
  <c r="G15" i="77"/>
  <c r="H15" i="77" s="1"/>
  <c r="G14" i="77"/>
  <c r="H14" i="77" s="1"/>
  <c r="G13" i="77"/>
  <c r="H13" i="77" s="1"/>
  <c r="G12" i="77"/>
  <c r="H12" i="77" s="1"/>
  <c r="R11" i="77"/>
  <c r="Q11" i="77"/>
  <c r="P11" i="77"/>
  <c r="K11" i="77"/>
  <c r="M11" i="77" s="1"/>
  <c r="G11" i="77"/>
  <c r="H11" i="77" s="1"/>
  <c r="H62" i="76"/>
  <c r="G62" i="76"/>
  <c r="E62" i="76"/>
  <c r="D62" i="76"/>
  <c r="I30" i="76"/>
  <c r="F30" i="76"/>
  <c r="I29" i="76"/>
  <c r="F29" i="76"/>
  <c r="I28" i="76"/>
  <c r="F28" i="76"/>
  <c r="I27" i="76"/>
  <c r="F27" i="76"/>
  <c r="I26" i="76"/>
  <c r="F26" i="76"/>
  <c r="I25" i="76"/>
  <c r="F25" i="76"/>
  <c r="I24" i="76"/>
  <c r="F24" i="76"/>
  <c r="I23" i="76"/>
  <c r="F23" i="76"/>
  <c r="I22" i="76"/>
  <c r="F22" i="76"/>
  <c r="I21" i="76"/>
  <c r="F21" i="76"/>
  <c r="I20" i="76"/>
  <c r="F20" i="76"/>
  <c r="I19" i="76"/>
  <c r="F19" i="76"/>
  <c r="I18" i="76"/>
  <c r="F18" i="76"/>
  <c r="I17" i="76"/>
  <c r="F17" i="76"/>
  <c r="I16" i="76"/>
  <c r="F16" i="76"/>
  <c r="I15" i="76"/>
  <c r="F15" i="76"/>
  <c r="I14" i="76"/>
  <c r="F14" i="76"/>
  <c r="I13" i="76"/>
  <c r="F13" i="76"/>
  <c r="I12" i="76"/>
  <c r="F12" i="76"/>
  <c r="K11" i="76"/>
  <c r="J11" i="76"/>
  <c r="I11" i="76"/>
  <c r="F11" i="76"/>
  <c r="AG25" i="75"/>
  <c r="AF25" i="75"/>
  <c r="AD25" i="75"/>
  <c r="AC25" i="75"/>
  <c r="AB25" i="75"/>
  <c r="Y25" i="75"/>
  <c r="J25" i="75"/>
  <c r="AG24" i="75"/>
  <c r="AF24" i="75"/>
  <c r="AD24" i="75"/>
  <c r="AC24" i="75"/>
  <c r="AB24" i="75"/>
  <c r="Y24" i="75"/>
  <c r="J24" i="75"/>
  <c r="AG23" i="75"/>
  <c r="AF23" i="75"/>
  <c r="AD23" i="75"/>
  <c r="AC23" i="75"/>
  <c r="AB23" i="75"/>
  <c r="Y23" i="75"/>
  <c r="J23" i="75"/>
  <c r="AG22" i="75"/>
  <c r="AF22" i="75"/>
  <c r="AD22" i="75"/>
  <c r="AC22" i="75"/>
  <c r="AB22" i="75"/>
  <c r="Y22" i="75"/>
  <c r="J22" i="75"/>
  <c r="AG21" i="75"/>
  <c r="AF21" i="75"/>
  <c r="AD21" i="75"/>
  <c r="AC21" i="75"/>
  <c r="AB21" i="75"/>
  <c r="Y21" i="75"/>
  <c r="J21" i="75"/>
  <c r="AG20" i="75"/>
  <c r="AF20" i="75"/>
  <c r="AD20" i="75"/>
  <c r="AC20" i="75"/>
  <c r="AB20" i="75"/>
  <c r="Y20" i="75"/>
  <c r="J20" i="75"/>
  <c r="AG19" i="75"/>
  <c r="AF19" i="75"/>
  <c r="AD19" i="75"/>
  <c r="AC19" i="75"/>
  <c r="AB19" i="75"/>
  <c r="Y19" i="75"/>
  <c r="J19" i="75"/>
  <c r="AG18" i="75"/>
  <c r="AF18" i="75"/>
  <c r="AD18" i="75"/>
  <c r="AC18" i="75"/>
  <c r="AB18" i="75"/>
  <c r="Y18" i="75"/>
  <c r="J18" i="75"/>
  <c r="AG17" i="75"/>
  <c r="AF17" i="75"/>
  <c r="AD17" i="75"/>
  <c r="AC17" i="75"/>
  <c r="AB17" i="75"/>
  <c r="Y17" i="75"/>
  <c r="J17" i="75"/>
  <c r="AG16" i="75"/>
  <c r="AF16" i="75"/>
  <c r="AD16" i="75"/>
  <c r="AC16" i="75"/>
  <c r="AB16" i="75"/>
  <c r="Y16" i="75"/>
  <c r="J16" i="75"/>
  <c r="AG15" i="75"/>
  <c r="AF15" i="75"/>
  <c r="AD15" i="75"/>
  <c r="AC15" i="75"/>
  <c r="AB15" i="75"/>
  <c r="Y15" i="75"/>
  <c r="J15" i="75"/>
  <c r="AG14" i="75"/>
  <c r="AF14" i="75"/>
  <c r="AD14" i="75"/>
  <c r="AC14" i="75"/>
  <c r="AB14" i="75"/>
  <c r="Y14" i="75"/>
  <c r="J14" i="75"/>
  <c r="AG13" i="75"/>
  <c r="AF13" i="75"/>
  <c r="AD13" i="75"/>
  <c r="AC13" i="75"/>
  <c r="AB13" i="75"/>
  <c r="Y13" i="75"/>
  <c r="J13" i="75"/>
  <c r="AG12" i="75"/>
  <c r="AF12" i="75"/>
  <c r="AD12" i="75"/>
  <c r="AC12" i="75"/>
  <c r="AB12" i="75"/>
  <c r="Y12" i="75"/>
  <c r="J12" i="75"/>
  <c r="AG11" i="75"/>
  <c r="AF11" i="75"/>
  <c r="AD11" i="75"/>
  <c r="AC11" i="75"/>
  <c r="AB11" i="75"/>
  <c r="Y11" i="75"/>
  <c r="J11" i="75"/>
  <c r="E53" i="74"/>
  <c r="D53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S58" i="73"/>
  <c r="D177" i="2" s="1"/>
  <c r="R58" i="73"/>
  <c r="C177" i="2" s="1"/>
  <c r="P58" i="73"/>
  <c r="D176" i="2" s="1"/>
  <c r="O58" i="73"/>
  <c r="C176" i="2" s="1"/>
  <c r="N58" i="73"/>
  <c r="L58" i="73"/>
  <c r="D174" i="2" s="1"/>
  <c r="K58" i="73"/>
  <c r="C174" i="2" s="1"/>
  <c r="I58" i="73"/>
  <c r="D173" i="2" s="1"/>
  <c r="H58" i="73"/>
  <c r="C173" i="2" s="1"/>
  <c r="G58" i="73"/>
  <c r="E58" i="73"/>
  <c r="D171" i="2" s="1"/>
  <c r="D58" i="73"/>
  <c r="C171" i="2" s="1"/>
  <c r="T31" i="73"/>
  <c r="Q31" i="73"/>
  <c r="M31" i="73"/>
  <c r="J31" i="73"/>
  <c r="T30" i="73"/>
  <c r="Q30" i="73"/>
  <c r="M30" i="73"/>
  <c r="J30" i="73"/>
  <c r="T29" i="73"/>
  <c r="Q29" i="73"/>
  <c r="M29" i="73"/>
  <c r="J29" i="73"/>
  <c r="T28" i="73"/>
  <c r="Q28" i="73"/>
  <c r="M28" i="73"/>
  <c r="J28" i="73"/>
  <c r="T27" i="73"/>
  <c r="Q27" i="73"/>
  <c r="M27" i="73"/>
  <c r="J27" i="73"/>
  <c r="T26" i="73"/>
  <c r="Q26" i="73"/>
  <c r="M26" i="73"/>
  <c r="J26" i="73"/>
  <c r="T25" i="73"/>
  <c r="Q25" i="73"/>
  <c r="M25" i="73"/>
  <c r="J25" i="73"/>
  <c r="T24" i="73"/>
  <c r="Q24" i="73"/>
  <c r="M24" i="73"/>
  <c r="J24" i="73"/>
  <c r="T23" i="73"/>
  <c r="Q23" i="73"/>
  <c r="M23" i="73"/>
  <c r="J23" i="73"/>
  <c r="T22" i="73"/>
  <c r="Q22" i="73"/>
  <c r="M22" i="73"/>
  <c r="J22" i="73"/>
  <c r="T21" i="73"/>
  <c r="Q21" i="73"/>
  <c r="M21" i="73"/>
  <c r="J21" i="73"/>
  <c r="T20" i="73"/>
  <c r="Q20" i="73"/>
  <c r="M20" i="73"/>
  <c r="J20" i="73"/>
  <c r="T19" i="73"/>
  <c r="Q19" i="73"/>
  <c r="M19" i="73"/>
  <c r="J19" i="73"/>
  <c r="T18" i="73"/>
  <c r="Q18" i="73"/>
  <c r="M18" i="73"/>
  <c r="J18" i="73"/>
  <c r="T17" i="73"/>
  <c r="Q17" i="73"/>
  <c r="M17" i="73"/>
  <c r="J17" i="73"/>
  <c r="T16" i="73"/>
  <c r="Q16" i="73"/>
  <c r="M16" i="73"/>
  <c r="J16" i="73"/>
  <c r="T15" i="73"/>
  <c r="Q15" i="73"/>
  <c r="M15" i="73"/>
  <c r="J15" i="73"/>
  <c r="T14" i="73"/>
  <c r="Q14" i="73"/>
  <c r="M14" i="73"/>
  <c r="J14" i="73"/>
  <c r="T13" i="73"/>
  <c r="Q13" i="73"/>
  <c r="M13" i="73"/>
  <c r="J13" i="73"/>
  <c r="T12" i="73"/>
  <c r="Q12" i="73"/>
  <c r="M12" i="73"/>
  <c r="J12" i="73"/>
  <c r="F12" i="73"/>
  <c r="E51" i="72"/>
  <c r="D51" i="72"/>
  <c r="H54" i="71"/>
  <c r="G54" i="71"/>
  <c r="E54" i="71"/>
  <c r="D54" i="71"/>
  <c r="I31" i="71"/>
  <c r="F31" i="71"/>
  <c r="I30" i="71"/>
  <c r="F30" i="71"/>
  <c r="I29" i="71"/>
  <c r="F29" i="71"/>
  <c r="I28" i="71"/>
  <c r="F28" i="71"/>
  <c r="I27" i="71"/>
  <c r="F27" i="71"/>
  <c r="I26" i="71"/>
  <c r="F26" i="71"/>
  <c r="I25" i="71"/>
  <c r="F25" i="71"/>
  <c r="I24" i="71"/>
  <c r="F24" i="71"/>
  <c r="I23" i="71"/>
  <c r="F23" i="71"/>
  <c r="I22" i="71"/>
  <c r="F22" i="71"/>
  <c r="I21" i="71"/>
  <c r="F21" i="71"/>
  <c r="I20" i="71"/>
  <c r="F20" i="71"/>
  <c r="I19" i="71"/>
  <c r="F19" i="71"/>
  <c r="I18" i="71"/>
  <c r="F18" i="71"/>
  <c r="I17" i="71"/>
  <c r="F17" i="71"/>
  <c r="I16" i="71"/>
  <c r="F16" i="71"/>
  <c r="I15" i="71"/>
  <c r="F15" i="71"/>
  <c r="I14" i="71"/>
  <c r="F14" i="71"/>
  <c r="I13" i="71"/>
  <c r="F13" i="71"/>
  <c r="I12" i="71"/>
  <c r="F12" i="71"/>
  <c r="E8" i="71"/>
  <c r="H54" i="70"/>
  <c r="G54" i="70"/>
  <c r="E54" i="70"/>
  <c r="D54" i="70"/>
  <c r="K30" i="70"/>
  <c r="J30" i="70"/>
  <c r="I30" i="70"/>
  <c r="F30" i="70"/>
  <c r="K29" i="70"/>
  <c r="J29" i="70"/>
  <c r="I29" i="70"/>
  <c r="F29" i="70"/>
  <c r="K28" i="70"/>
  <c r="J28" i="70"/>
  <c r="I28" i="70"/>
  <c r="F28" i="70"/>
  <c r="K27" i="70"/>
  <c r="J27" i="70"/>
  <c r="I27" i="70"/>
  <c r="F27" i="70"/>
  <c r="K26" i="70"/>
  <c r="J26" i="70"/>
  <c r="I26" i="70"/>
  <c r="F26" i="70"/>
  <c r="K25" i="70"/>
  <c r="J25" i="70"/>
  <c r="I25" i="70"/>
  <c r="F25" i="70"/>
  <c r="K24" i="70"/>
  <c r="J24" i="70"/>
  <c r="I24" i="70"/>
  <c r="F24" i="70"/>
  <c r="K23" i="70"/>
  <c r="J23" i="70"/>
  <c r="I23" i="70"/>
  <c r="F23" i="70"/>
  <c r="K22" i="70"/>
  <c r="J22" i="70"/>
  <c r="I22" i="70"/>
  <c r="F22" i="70"/>
  <c r="K21" i="70"/>
  <c r="J21" i="70"/>
  <c r="I21" i="70"/>
  <c r="F21" i="70"/>
  <c r="K20" i="70"/>
  <c r="J20" i="70"/>
  <c r="I20" i="70"/>
  <c r="F20" i="70"/>
  <c r="K19" i="70"/>
  <c r="J19" i="70"/>
  <c r="I19" i="70"/>
  <c r="F19" i="70"/>
  <c r="K18" i="70"/>
  <c r="J18" i="70"/>
  <c r="I18" i="70"/>
  <c r="F18" i="70"/>
  <c r="K17" i="70"/>
  <c r="J17" i="70"/>
  <c r="I17" i="70"/>
  <c r="F17" i="70"/>
  <c r="K16" i="70"/>
  <c r="J16" i="70"/>
  <c r="I16" i="70"/>
  <c r="F16" i="70"/>
  <c r="K15" i="70"/>
  <c r="J15" i="70"/>
  <c r="I15" i="70"/>
  <c r="F15" i="70"/>
  <c r="K14" i="70"/>
  <c r="J14" i="70"/>
  <c r="I14" i="70"/>
  <c r="F14" i="70"/>
  <c r="K13" i="70"/>
  <c r="J13" i="70"/>
  <c r="I13" i="70"/>
  <c r="F13" i="70"/>
  <c r="K12" i="70"/>
  <c r="J12" i="70"/>
  <c r="I12" i="70"/>
  <c r="F12" i="70"/>
  <c r="K11" i="70"/>
  <c r="J11" i="70"/>
  <c r="I11" i="70"/>
  <c r="F11" i="70"/>
  <c r="K57" i="69"/>
  <c r="I57" i="69"/>
  <c r="G57" i="69"/>
  <c r="E57" i="69"/>
  <c r="H57" i="68"/>
  <c r="G57" i="68"/>
  <c r="E57" i="68"/>
  <c r="D57" i="68"/>
  <c r="K30" i="68"/>
  <c r="J30" i="68"/>
  <c r="I30" i="68"/>
  <c r="F30" i="68"/>
  <c r="K29" i="68"/>
  <c r="J29" i="68"/>
  <c r="I29" i="68"/>
  <c r="F29" i="68"/>
  <c r="K28" i="68"/>
  <c r="J28" i="68"/>
  <c r="I28" i="68"/>
  <c r="F28" i="68"/>
  <c r="K27" i="68"/>
  <c r="J27" i="68"/>
  <c r="I27" i="68"/>
  <c r="F27" i="68"/>
  <c r="K26" i="68"/>
  <c r="J26" i="68"/>
  <c r="I26" i="68"/>
  <c r="F26" i="68"/>
  <c r="K25" i="68"/>
  <c r="J25" i="68"/>
  <c r="I25" i="68"/>
  <c r="F25" i="68"/>
  <c r="K24" i="68"/>
  <c r="J24" i="68"/>
  <c r="I24" i="68"/>
  <c r="F24" i="68"/>
  <c r="K23" i="68"/>
  <c r="J23" i="68"/>
  <c r="I23" i="68"/>
  <c r="F23" i="68"/>
  <c r="K22" i="68"/>
  <c r="J22" i="68"/>
  <c r="I22" i="68"/>
  <c r="F22" i="68"/>
  <c r="K21" i="68"/>
  <c r="J21" i="68"/>
  <c r="I21" i="68"/>
  <c r="F21" i="68"/>
  <c r="K20" i="68"/>
  <c r="J20" i="68"/>
  <c r="I20" i="68"/>
  <c r="F20" i="68"/>
  <c r="K19" i="68"/>
  <c r="J19" i="68"/>
  <c r="I19" i="68"/>
  <c r="F19" i="68"/>
  <c r="K18" i="68"/>
  <c r="J18" i="68"/>
  <c r="I18" i="68"/>
  <c r="F18" i="68"/>
  <c r="K17" i="68"/>
  <c r="J17" i="68"/>
  <c r="I17" i="68"/>
  <c r="F17" i="68"/>
  <c r="K16" i="68"/>
  <c r="J16" i="68"/>
  <c r="I16" i="68"/>
  <c r="F16" i="68"/>
  <c r="K15" i="68"/>
  <c r="J15" i="68"/>
  <c r="I15" i="68"/>
  <c r="F15" i="68"/>
  <c r="K14" i="68"/>
  <c r="J14" i="68"/>
  <c r="I14" i="68"/>
  <c r="F14" i="68"/>
  <c r="K13" i="68"/>
  <c r="J13" i="68"/>
  <c r="I13" i="68"/>
  <c r="F13" i="68"/>
  <c r="K12" i="68"/>
  <c r="J12" i="68"/>
  <c r="I12" i="68"/>
  <c r="F12" i="68"/>
  <c r="K11" i="68"/>
  <c r="J11" i="68"/>
  <c r="I11" i="68"/>
  <c r="F11" i="68"/>
  <c r="G57" i="67"/>
  <c r="E57" i="67"/>
  <c r="D57" i="67"/>
  <c r="I31" i="67"/>
  <c r="J31" i="67" s="1"/>
  <c r="H31" i="67"/>
  <c r="F31" i="67"/>
  <c r="I30" i="67"/>
  <c r="J30" i="67" s="1"/>
  <c r="H30" i="67"/>
  <c r="F30" i="67"/>
  <c r="I29" i="67"/>
  <c r="J29" i="67" s="1"/>
  <c r="H29" i="67"/>
  <c r="F29" i="67"/>
  <c r="I28" i="67"/>
  <c r="J28" i="67" s="1"/>
  <c r="H28" i="67"/>
  <c r="F28" i="67"/>
  <c r="I27" i="67"/>
  <c r="J27" i="67" s="1"/>
  <c r="H27" i="67"/>
  <c r="F27" i="67"/>
  <c r="I26" i="67"/>
  <c r="J26" i="67" s="1"/>
  <c r="H26" i="67"/>
  <c r="F26" i="67"/>
  <c r="I25" i="67"/>
  <c r="J25" i="67" s="1"/>
  <c r="H25" i="67"/>
  <c r="F25" i="67"/>
  <c r="I24" i="67"/>
  <c r="J24" i="67" s="1"/>
  <c r="H24" i="67"/>
  <c r="F24" i="67"/>
  <c r="I23" i="67"/>
  <c r="J23" i="67" s="1"/>
  <c r="H23" i="67"/>
  <c r="F23" i="67"/>
  <c r="I22" i="67"/>
  <c r="J22" i="67" s="1"/>
  <c r="H22" i="67"/>
  <c r="F22" i="67"/>
  <c r="I21" i="67"/>
  <c r="J21" i="67" s="1"/>
  <c r="H21" i="67"/>
  <c r="F21" i="67"/>
  <c r="I20" i="67"/>
  <c r="J20" i="67" s="1"/>
  <c r="H20" i="67"/>
  <c r="F20" i="67"/>
  <c r="I19" i="67"/>
  <c r="J19" i="67" s="1"/>
  <c r="H19" i="67"/>
  <c r="F19" i="67"/>
  <c r="I18" i="67"/>
  <c r="J18" i="67" s="1"/>
  <c r="H18" i="67"/>
  <c r="F18" i="67"/>
  <c r="I17" i="67"/>
  <c r="J17" i="67" s="1"/>
  <c r="H17" i="67"/>
  <c r="F17" i="67"/>
  <c r="I16" i="67"/>
  <c r="J16" i="67" s="1"/>
  <c r="H16" i="67"/>
  <c r="F16" i="67"/>
  <c r="I15" i="67"/>
  <c r="J15" i="67" s="1"/>
  <c r="H15" i="67"/>
  <c r="F15" i="67"/>
  <c r="I14" i="67"/>
  <c r="J14" i="67" s="1"/>
  <c r="H14" i="67"/>
  <c r="F14" i="67"/>
  <c r="I13" i="67"/>
  <c r="J13" i="67" s="1"/>
  <c r="H13" i="67"/>
  <c r="F13" i="67"/>
  <c r="I12" i="67"/>
  <c r="J12" i="67" s="1"/>
  <c r="H12" i="67"/>
  <c r="F12" i="67"/>
  <c r="F54" i="66"/>
  <c r="E54" i="66"/>
  <c r="G31" i="66"/>
  <c r="G30" i="66"/>
  <c r="G29" i="66"/>
  <c r="G28" i="66"/>
  <c r="G27" i="66"/>
  <c r="H27" i="66" s="1"/>
  <c r="G26" i="66"/>
  <c r="H26" i="66" s="1"/>
  <c r="G25" i="66"/>
  <c r="H25" i="66" s="1"/>
  <c r="G24" i="66"/>
  <c r="G23" i="66"/>
  <c r="H23" i="66" s="1"/>
  <c r="G22" i="66"/>
  <c r="H22" i="66" s="1"/>
  <c r="G21" i="66"/>
  <c r="G20" i="66"/>
  <c r="H20" i="66" s="1"/>
  <c r="G19" i="66"/>
  <c r="G18" i="66"/>
  <c r="G17" i="66"/>
  <c r="H17" i="66" s="1"/>
  <c r="G16" i="66"/>
  <c r="G15" i="66"/>
  <c r="G14" i="66"/>
  <c r="H14" i="66" s="1"/>
  <c r="G13" i="66"/>
  <c r="H13" i="66" s="1"/>
  <c r="G12" i="66"/>
  <c r="I12" i="66" s="1"/>
  <c r="O56" i="65"/>
  <c r="M56" i="65"/>
  <c r="K56" i="65"/>
  <c r="I56" i="65"/>
  <c r="G56" i="65"/>
  <c r="D56" i="65"/>
  <c r="P31" i="65"/>
  <c r="N31" i="65"/>
  <c r="L31" i="65"/>
  <c r="J31" i="65"/>
  <c r="E31" i="65"/>
  <c r="H31" i="65" s="1"/>
  <c r="P30" i="65"/>
  <c r="N30" i="65"/>
  <c r="L30" i="65"/>
  <c r="J30" i="65"/>
  <c r="E30" i="65"/>
  <c r="H30" i="65" s="1"/>
  <c r="P29" i="65"/>
  <c r="N29" i="65"/>
  <c r="L29" i="65"/>
  <c r="J29" i="65"/>
  <c r="E29" i="65"/>
  <c r="H29" i="65" s="1"/>
  <c r="P28" i="65"/>
  <c r="N28" i="65"/>
  <c r="L28" i="65"/>
  <c r="J28" i="65"/>
  <c r="E28" i="65"/>
  <c r="H28" i="65" s="1"/>
  <c r="P27" i="65"/>
  <c r="N27" i="65"/>
  <c r="L27" i="65"/>
  <c r="J27" i="65"/>
  <c r="E27" i="65"/>
  <c r="H27" i="65" s="1"/>
  <c r="P26" i="65"/>
  <c r="N26" i="65"/>
  <c r="L26" i="65"/>
  <c r="J26" i="65"/>
  <c r="E26" i="65"/>
  <c r="H26" i="65" s="1"/>
  <c r="P25" i="65"/>
  <c r="N25" i="65"/>
  <c r="L25" i="65"/>
  <c r="J25" i="65"/>
  <c r="E25" i="65"/>
  <c r="H25" i="65" s="1"/>
  <c r="P24" i="65"/>
  <c r="N24" i="65"/>
  <c r="L24" i="65"/>
  <c r="J24" i="65"/>
  <c r="E24" i="65"/>
  <c r="H24" i="65" s="1"/>
  <c r="P23" i="65"/>
  <c r="N23" i="65"/>
  <c r="L23" i="65"/>
  <c r="J23" i="65"/>
  <c r="E23" i="65"/>
  <c r="H23" i="65" s="1"/>
  <c r="P22" i="65"/>
  <c r="N22" i="65"/>
  <c r="L22" i="65"/>
  <c r="J22" i="65"/>
  <c r="E22" i="65"/>
  <c r="H22" i="65" s="1"/>
  <c r="P21" i="65"/>
  <c r="N21" i="65"/>
  <c r="L21" i="65"/>
  <c r="J21" i="65"/>
  <c r="E21" i="65"/>
  <c r="H21" i="65" s="1"/>
  <c r="P20" i="65"/>
  <c r="N20" i="65"/>
  <c r="L20" i="65"/>
  <c r="J20" i="65"/>
  <c r="E20" i="65"/>
  <c r="H20" i="65" s="1"/>
  <c r="P19" i="65"/>
  <c r="N19" i="65"/>
  <c r="L19" i="65"/>
  <c r="J19" i="65"/>
  <c r="E19" i="65"/>
  <c r="H19" i="65" s="1"/>
  <c r="P18" i="65"/>
  <c r="N18" i="65"/>
  <c r="L18" i="65"/>
  <c r="J18" i="65"/>
  <c r="E18" i="65"/>
  <c r="H18" i="65" s="1"/>
  <c r="P17" i="65"/>
  <c r="N17" i="65"/>
  <c r="L17" i="65"/>
  <c r="J17" i="65"/>
  <c r="E17" i="65"/>
  <c r="H17" i="65" s="1"/>
  <c r="P16" i="65"/>
  <c r="N16" i="65"/>
  <c r="L16" i="65"/>
  <c r="J16" i="65"/>
  <c r="E16" i="65"/>
  <c r="H16" i="65" s="1"/>
  <c r="P15" i="65"/>
  <c r="N15" i="65"/>
  <c r="L15" i="65"/>
  <c r="J15" i="65"/>
  <c r="E15" i="65"/>
  <c r="H15" i="65" s="1"/>
  <c r="P14" i="65"/>
  <c r="N14" i="65"/>
  <c r="L14" i="65"/>
  <c r="J14" i="65"/>
  <c r="E14" i="65"/>
  <c r="H14" i="65" s="1"/>
  <c r="P13" i="65"/>
  <c r="N13" i="65"/>
  <c r="L13" i="65"/>
  <c r="J13" i="65"/>
  <c r="E13" i="65"/>
  <c r="H13" i="65" s="1"/>
  <c r="P12" i="65"/>
  <c r="N12" i="65"/>
  <c r="L12" i="65"/>
  <c r="J12" i="65"/>
  <c r="E12" i="65"/>
  <c r="H12" i="65" s="1"/>
  <c r="D20" i="63"/>
  <c r="D152" i="2" s="1"/>
  <c r="C20" i="63"/>
  <c r="C152" i="2" s="1"/>
  <c r="E15" i="63"/>
  <c r="E14" i="63"/>
  <c r="E13" i="63"/>
  <c r="E12" i="63"/>
  <c r="E11" i="63"/>
  <c r="E10" i="63"/>
  <c r="R60" i="62"/>
  <c r="Q60" i="62"/>
  <c r="L60" i="62"/>
  <c r="K60" i="62"/>
  <c r="J60" i="62"/>
  <c r="I60" i="62"/>
  <c r="F60" i="62"/>
  <c r="E60" i="62"/>
  <c r="S12" i="62"/>
  <c r="N12" i="62"/>
  <c r="M12" i="62"/>
  <c r="H12" i="62"/>
  <c r="AB55" i="61"/>
  <c r="R55" i="61"/>
  <c r="P55" i="61"/>
  <c r="L55" i="61"/>
  <c r="M55" i="61" s="1"/>
  <c r="J55" i="61"/>
  <c r="H55" i="61"/>
  <c r="G55" i="61"/>
  <c r="E55" i="61"/>
  <c r="D55" i="61"/>
  <c r="Y30" i="61"/>
  <c r="V30" i="61"/>
  <c r="Y29" i="61"/>
  <c r="V29" i="61"/>
  <c r="V28" i="61"/>
  <c r="Y27" i="61"/>
  <c r="V27" i="61"/>
  <c r="V26" i="61"/>
  <c r="Y25" i="61"/>
  <c r="V25" i="61"/>
  <c r="Y24" i="61"/>
  <c r="V24" i="61"/>
  <c r="Y23" i="61"/>
  <c r="V23" i="61"/>
  <c r="Z23" i="61" s="1"/>
  <c r="AA23" i="61" s="1"/>
  <c r="Y22" i="61"/>
  <c r="V22" i="61"/>
  <c r="Y21" i="61"/>
  <c r="V21" i="61"/>
  <c r="V20" i="61"/>
  <c r="Y19" i="61"/>
  <c r="V19" i="61"/>
  <c r="Y18" i="61"/>
  <c r="V18" i="61"/>
  <c r="V17" i="61"/>
  <c r="V16" i="61"/>
  <c r="Y15" i="61"/>
  <c r="V15" i="61"/>
  <c r="Z15" i="61" s="1"/>
  <c r="AA15" i="61" s="1"/>
  <c r="V14" i="61"/>
  <c r="Y13" i="61"/>
  <c r="V13" i="61"/>
  <c r="V12" i="61"/>
  <c r="Z12" i="61" s="1"/>
  <c r="AA12" i="61" s="1"/>
  <c r="X11" i="61"/>
  <c r="Y11" i="61" s="1"/>
  <c r="V11" i="61"/>
  <c r="W11" i="61" s="1"/>
  <c r="T11" i="61"/>
  <c r="S11" i="61"/>
  <c r="Q11" i="61"/>
  <c r="N11" i="61"/>
  <c r="I11" i="61"/>
  <c r="AC11" i="61" s="1"/>
  <c r="F11" i="61"/>
  <c r="J57" i="60"/>
  <c r="J62" i="60" s="1"/>
  <c r="E145" i="2" s="1"/>
  <c r="G57" i="60"/>
  <c r="E57" i="60"/>
  <c r="D57" i="60"/>
  <c r="G59" i="60" s="1"/>
  <c r="E142" i="2" s="1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6" i="60"/>
  <c r="I15" i="60"/>
  <c r="I14" i="60"/>
  <c r="I13" i="60"/>
  <c r="I12" i="60"/>
  <c r="H12" i="60" s="1"/>
  <c r="I56" i="58"/>
  <c r="G56" i="58"/>
  <c r="E56" i="58"/>
  <c r="D56" i="58"/>
  <c r="K12" i="58"/>
  <c r="J12" i="58"/>
  <c r="F12" i="58"/>
  <c r="O59" i="57"/>
  <c r="M59" i="57"/>
  <c r="I59" i="57"/>
  <c r="G59" i="57"/>
  <c r="E59" i="57"/>
  <c r="D59" i="57"/>
  <c r="K30" i="57"/>
  <c r="L30" i="57" s="1"/>
  <c r="K29" i="57"/>
  <c r="L29" i="57" s="1"/>
  <c r="K28" i="57"/>
  <c r="L28" i="57" s="1"/>
  <c r="K27" i="57"/>
  <c r="L27" i="57" s="1"/>
  <c r="K26" i="57"/>
  <c r="L26" i="57" s="1"/>
  <c r="K25" i="57"/>
  <c r="L25" i="57" s="1"/>
  <c r="K24" i="57"/>
  <c r="L24" i="57" s="1"/>
  <c r="K23" i="57"/>
  <c r="L23" i="57" s="1"/>
  <c r="K22" i="57"/>
  <c r="L22" i="57" s="1"/>
  <c r="K21" i="57"/>
  <c r="L21" i="57" s="1"/>
  <c r="K20" i="57"/>
  <c r="L20" i="57" s="1"/>
  <c r="K19" i="57"/>
  <c r="L19" i="57" s="1"/>
  <c r="K18" i="57"/>
  <c r="L18" i="57" s="1"/>
  <c r="K17" i="57"/>
  <c r="L17" i="57" s="1"/>
  <c r="K16" i="57"/>
  <c r="L16" i="57" s="1"/>
  <c r="K15" i="57"/>
  <c r="L15" i="57" s="1"/>
  <c r="K14" i="57"/>
  <c r="L14" i="57" s="1"/>
  <c r="K13" i="57"/>
  <c r="L13" i="57" s="1"/>
  <c r="K12" i="57"/>
  <c r="L12" i="57" s="1"/>
  <c r="N11" i="57"/>
  <c r="K11" i="57"/>
  <c r="J11" i="57"/>
  <c r="H11" i="57"/>
  <c r="F11" i="57"/>
  <c r="O60" i="56"/>
  <c r="M60" i="56"/>
  <c r="I60" i="56"/>
  <c r="G60" i="56"/>
  <c r="E60" i="56"/>
  <c r="D60" i="56"/>
  <c r="Q30" i="56"/>
  <c r="K30" i="56"/>
  <c r="F30" i="56"/>
  <c r="Q29" i="56"/>
  <c r="K29" i="56"/>
  <c r="F29" i="56"/>
  <c r="Q28" i="56"/>
  <c r="K28" i="56"/>
  <c r="F28" i="56"/>
  <c r="Q27" i="56"/>
  <c r="K27" i="56"/>
  <c r="F27" i="56"/>
  <c r="Q26" i="56"/>
  <c r="K26" i="56"/>
  <c r="F26" i="56"/>
  <c r="Q25" i="56"/>
  <c r="K25" i="56"/>
  <c r="F25" i="56"/>
  <c r="Q24" i="56"/>
  <c r="K24" i="56"/>
  <c r="F24" i="56"/>
  <c r="Q23" i="56"/>
  <c r="K23" i="56"/>
  <c r="F23" i="56"/>
  <c r="Q22" i="56"/>
  <c r="K22" i="56"/>
  <c r="F22" i="56"/>
  <c r="Q21" i="56"/>
  <c r="K21" i="56"/>
  <c r="F21" i="56"/>
  <c r="Q20" i="56"/>
  <c r="K20" i="56"/>
  <c r="F20" i="56"/>
  <c r="Q19" i="56"/>
  <c r="K19" i="56"/>
  <c r="F19" i="56"/>
  <c r="Q18" i="56"/>
  <c r="K18" i="56"/>
  <c r="F18" i="56"/>
  <c r="Q17" i="56"/>
  <c r="K17" i="56"/>
  <c r="F17" i="56"/>
  <c r="Q16" i="56"/>
  <c r="K16" i="56"/>
  <c r="F16" i="56"/>
  <c r="Q15" i="56"/>
  <c r="K15" i="56"/>
  <c r="F15" i="56"/>
  <c r="Q14" i="56"/>
  <c r="K14" i="56"/>
  <c r="F14" i="56"/>
  <c r="Q13" i="56"/>
  <c r="K13" i="56"/>
  <c r="F13" i="56"/>
  <c r="Q12" i="56"/>
  <c r="K12" i="56"/>
  <c r="F12" i="56"/>
  <c r="Q11" i="56"/>
  <c r="P11" i="56"/>
  <c r="N11" i="56"/>
  <c r="K11" i="56"/>
  <c r="J11" i="56"/>
  <c r="H11" i="56"/>
  <c r="F11" i="56"/>
  <c r="W53" i="52"/>
  <c r="U53" i="52"/>
  <c r="S53" i="52"/>
  <c r="R53" i="52"/>
  <c r="N53" i="52"/>
  <c r="L53" i="52"/>
  <c r="J53" i="52"/>
  <c r="I53" i="52"/>
  <c r="G53" i="52"/>
  <c r="E53" i="52"/>
  <c r="D53" i="52"/>
  <c r="Y30" i="52"/>
  <c r="T30" i="52"/>
  <c r="P30" i="52"/>
  <c r="K30" i="52"/>
  <c r="Y29" i="52"/>
  <c r="T29" i="52"/>
  <c r="P29" i="52"/>
  <c r="K29" i="52"/>
  <c r="Y28" i="52"/>
  <c r="T28" i="52"/>
  <c r="P28" i="52"/>
  <c r="K28" i="52"/>
  <c r="Y27" i="52"/>
  <c r="T27" i="52"/>
  <c r="P27" i="52"/>
  <c r="K27" i="52"/>
  <c r="Y26" i="52"/>
  <c r="T26" i="52"/>
  <c r="P26" i="52"/>
  <c r="K26" i="52"/>
  <c r="Y25" i="52"/>
  <c r="T25" i="52"/>
  <c r="P25" i="52"/>
  <c r="K25" i="52"/>
  <c r="Y24" i="52"/>
  <c r="T24" i="52"/>
  <c r="P24" i="52"/>
  <c r="K24" i="52"/>
  <c r="Y23" i="52"/>
  <c r="T23" i="52"/>
  <c r="P23" i="52"/>
  <c r="K23" i="52"/>
  <c r="Y22" i="52"/>
  <c r="T22" i="52"/>
  <c r="P22" i="52"/>
  <c r="K22" i="52"/>
  <c r="Y21" i="52"/>
  <c r="T21" i="52"/>
  <c r="P21" i="52"/>
  <c r="K21" i="52"/>
  <c r="Y20" i="52"/>
  <c r="T20" i="52"/>
  <c r="P20" i="52"/>
  <c r="K20" i="52"/>
  <c r="Y19" i="52"/>
  <c r="T19" i="52"/>
  <c r="P19" i="52"/>
  <c r="K19" i="52"/>
  <c r="Y18" i="52"/>
  <c r="T18" i="52"/>
  <c r="P18" i="52"/>
  <c r="K18" i="52"/>
  <c r="Y17" i="52"/>
  <c r="T17" i="52"/>
  <c r="P17" i="52"/>
  <c r="K17" i="52"/>
  <c r="Y16" i="52"/>
  <c r="T16" i="52"/>
  <c r="P16" i="52"/>
  <c r="K16" i="52"/>
  <c r="Y15" i="52"/>
  <c r="T15" i="52"/>
  <c r="P15" i="52"/>
  <c r="K15" i="52"/>
  <c r="Y14" i="52"/>
  <c r="T14" i="52"/>
  <c r="P14" i="52"/>
  <c r="K14" i="52"/>
  <c r="Y13" i="52"/>
  <c r="T13" i="52"/>
  <c r="P13" i="52"/>
  <c r="K13" i="52"/>
  <c r="Y12" i="52"/>
  <c r="T12" i="52"/>
  <c r="P12" i="52"/>
  <c r="K12" i="52"/>
  <c r="Y11" i="52"/>
  <c r="X11" i="52"/>
  <c r="V11" i="52"/>
  <c r="T11" i="52"/>
  <c r="P11" i="52"/>
  <c r="O11" i="52"/>
  <c r="M11" i="52"/>
  <c r="K11" i="52"/>
  <c r="H11" i="52"/>
  <c r="F11" i="52"/>
  <c r="I57" i="51"/>
  <c r="H57" i="51"/>
  <c r="E57" i="51"/>
  <c r="D57" i="51"/>
  <c r="J10" i="51"/>
  <c r="G10" i="51"/>
  <c r="W62" i="50"/>
  <c r="V62" i="50"/>
  <c r="T62" i="50"/>
  <c r="S62" i="50"/>
  <c r="Q62" i="50"/>
  <c r="P62" i="50"/>
  <c r="N62" i="50"/>
  <c r="M62" i="50"/>
  <c r="K62" i="50"/>
  <c r="J62" i="50"/>
  <c r="H62" i="50"/>
  <c r="G62" i="50"/>
  <c r="E62" i="50"/>
  <c r="D62" i="50"/>
  <c r="X11" i="50"/>
  <c r="U11" i="50"/>
  <c r="R11" i="50"/>
  <c r="O11" i="50"/>
  <c r="L11" i="50"/>
  <c r="I11" i="50"/>
  <c r="F11" i="50"/>
  <c r="J58" i="49"/>
  <c r="H58" i="49"/>
  <c r="G58" i="49"/>
  <c r="E58" i="49"/>
  <c r="D58" i="49"/>
  <c r="I29" i="49"/>
  <c r="F29" i="49"/>
  <c r="I28" i="49"/>
  <c r="F28" i="49"/>
  <c r="I27" i="49"/>
  <c r="F27" i="49"/>
  <c r="I26" i="49"/>
  <c r="F26" i="49"/>
  <c r="I25" i="49"/>
  <c r="F25" i="49"/>
  <c r="I24" i="49"/>
  <c r="F24" i="49"/>
  <c r="I23" i="49"/>
  <c r="F23" i="49"/>
  <c r="I22" i="49"/>
  <c r="F22" i="49"/>
  <c r="I21" i="49"/>
  <c r="F21" i="49"/>
  <c r="I20" i="49"/>
  <c r="F20" i="49"/>
  <c r="I19" i="49"/>
  <c r="F19" i="49"/>
  <c r="I18" i="49"/>
  <c r="F18" i="49"/>
  <c r="I17" i="49"/>
  <c r="F17" i="49"/>
  <c r="I16" i="49"/>
  <c r="F16" i="49"/>
  <c r="I15" i="49"/>
  <c r="F15" i="49"/>
  <c r="I14" i="49"/>
  <c r="F14" i="49"/>
  <c r="I13" i="49"/>
  <c r="F13" i="49"/>
  <c r="I12" i="49"/>
  <c r="I11" i="49"/>
  <c r="F11" i="49"/>
  <c r="I10" i="49"/>
  <c r="F10" i="49"/>
  <c r="H60" i="48"/>
  <c r="G60" i="48"/>
  <c r="E60" i="48"/>
  <c r="D60" i="48"/>
  <c r="K31" i="48"/>
  <c r="J31" i="48"/>
  <c r="I31" i="48"/>
  <c r="F31" i="48"/>
  <c r="K30" i="48"/>
  <c r="J30" i="48"/>
  <c r="I30" i="48"/>
  <c r="F30" i="48"/>
  <c r="K29" i="48"/>
  <c r="J29" i="48"/>
  <c r="I29" i="48"/>
  <c r="F29" i="48"/>
  <c r="K28" i="48"/>
  <c r="J28" i="48"/>
  <c r="I28" i="48"/>
  <c r="F28" i="48"/>
  <c r="K27" i="48"/>
  <c r="J27" i="48"/>
  <c r="I27" i="48"/>
  <c r="F27" i="48"/>
  <c r="K26" i="48"/>
  <c r="J26" i="48"/>
  <c r="I26" i="48"/>
  <c r="F26" i="48"/>
  <c r="K25" i="48"/>
  <c r="J25" i="48"/>
  <c r="I25" i="48"/>
  <c r="F25" i="48"/>
  <c r="K24" i="48"/>
  <c r="J24" i="48"/>
  <c r="I24" i="48"/>
  <c r="F24" i="48"/>
  <c r="K23" i="48"/>
  <c r="J23" i="48"/>
  <c r="I23" i="48"/>
  <c r="F23" i="48"/>
  <c r="K22" i="48"/>
  <c r="J22" i="48"/>
  <c r="I22" i="48"/>
  <c r="F22" i="48"/>
  <c r="K21" i="48"/>
  <c r="J21" i="48"/>
  <c r="I21" i="48"/>
  <c r="F21" i="48"/>
  <c r="K20" i="48"/>
  <c r="J20" i="48"/>
  <c r="I20" i="48"/>
  <c r="F20" i="48"/>
  <c r="K19" i="48"/>
  <c r="J19" i="48"/>
  <c r="I19" i="48"/>
  <c r="F19" i="48"/>
  <c r="K18" i="48"/>
  <c r="J18" i="48"/>
  <c r="I18" i="48"/>
  <c r="F18" i="48"/>
  <c r="K17" i="48"/>
  <c r="J17" i="48"/>
  <c r="I17" i="48"/>
  <c r="F17" i="48"/>
  <c r="K16" i="48"/>
  <c r="J16" i="48"/>
  <c r="I16" i="48"/>
  <c r="F16" i="48"/>
  <c r="K15" i="48"/>
  <c r="J15" i="48"/>
  <c r="I15" i="48"/>
  <c r="F15" i="48"/>
  <c r="K14" i="48"/>
  <c r="J14" i="48"/>
  <c r="I14" i="48"/>
  <c r="F14" i="48"/>
  <c r="K13" i="48"/>
  <c r="J13" i="48"/>
  <c r="I13" i="48"/>
  <c r="F13" i="48"/>
  <c r="K12" i="48"/>
  <c r="J12" i="48"/>
  <c r="I12" i="48"/>
  <c r="F12" i="48"/>
  <c r="H62" i="46"/>
  <c r="G62" i="46"/>
  <c r="E62" i="46"/>
  <c r="D62" i="46"/>
  <c r="K30" i="46"/>
  <c r="J30" i="46"/>
  <c r="I30" i="46"/>
  <c r="F30" i="46"/>
  <c r="K29" i="46"/>
  <c r="J29" i="46"/>
  <c r="I29" i="46"/>
  <c r="F29" i="46"/>
  <c r="K28" i="46"/>
  <c r="J28" i="46"/>
  <c r="I28" i="46"/>
  <c r="F28" i="46"/>
  <c r="K27" i="46"/>
  <c r="J27" i="46"/>
  <c r="I27" i="46"/>
  <c r="F27" i="46"/>
  <c r="K26" i="46"/>
  <c r="J26" i="46"/>
  <c r="I26" i="46"/>
  <c r="F26" i="46"/>
  <c r="K25" i="46"/>
  <c r="J25" i="46"/>
  <c r="I25" i="46"/>
  <c r="F25" i="46"/>
  <c r="K24" i="46"/>
  <c r="J24" i="46"/>
  <c r="I24" i="46"/>
  <c r="F24" i="46"/>
  <c r="K23" i="46"/>
  <c r="J23" i="46"/>
  <c r="I23" i="46"/>
  <c r="F23" i="46"/>
  <c r="K22" i="46"/>
  <c r="J22" i="46"/>
  <c r="I22" i="46"/>
  <c r="F22" i="46"/>
  <c r="K21" i="46"/>
  <c r="J21" i="46"/>
  <c r="I21" i="46"/>
  <c r="F21" i="46"/>
  <c r="K20" i="46"/>
  <c r="J20" i="46"/>
  <c r="I20" i="46"/>
  <c r="F20" i="46"/>
  <c r="K19" i="46"/>
  <c r="J19" i="46"/>
  <c r="I19" i="46"/>
  <c r="F19" i="46"/>
  <c r="K18" i="46"/>
  <c r="J18" i="46"/>
  <c r="I18" i="46"/>
  <c r="F18" i="46"/>
  <c r="K17" i="46"/>
  <c r="J17" i="46"/>
  <c r="I17" i="46"/>
  <c r="F17" i="46"/>
  <c r="K16" i="46"/>
  <c r="J16" i="46"/>
  <c r="I16" i="46"/>
  <c r="F16" i="46"/>
  <c r="K15" i="46"/>
  <c r="J15" i="46"/>
  <c r="I15" i="46"/>
  <c r="F15" i="46"/>
  <c r="K14" i="46"/>
  <c r="J14" i="46"/>
  <c r="I14" i="46"/>
  <c r="F14" i="46"/>
  <c r="K13" i="46"/>
  <c r="J13" i="46"/>
  <c r="I13" i="46"/>
  <c r="F13" i="46"/>
  <c r="K12" i="46"/>
  <c r="J12" i="46"/>
  <c r="I12" i="46"/>
  <c r="F12" i="46"/>
  <c r="K11" i="46"/>
  <c r="J11" i="46"/>
  <c r="I11" i="46"/>
  <c r="F11" i="46"/>
  <c r="O61" i="45"/>
  <c r="M61" i="45"/>
  <c r="I61" i="45"/>
  <c r="G61" i="45"/>
  <c r="E61" i="45"/>
  <c r="D61" i="45"/>
  <c r="Q32" i="45"/>
  <c r="P32" i="45"/>
  <c r="N32" i="45"/>
  <c r="K32" i="45"/>
  <c r="J32" i="45"/>
  <c r="H32" i="45"/>
  <c r="F32" i="45"/>
  <c r="Q31" i="45"/>
  <c r="P31" i="45"/>
  <c r="N31" i="45"/>
  <c r="K31" i="45"/>
  <c r="J31" i="45"/>
  <c r="H31" i="45"/>
  <c r="F31" i="45"/>
  <c r="Q30" i="45"/>
  <c r="P30" i="45"/>
  <c r="N30" i="45"/>
  <c r="K30" i="45"/>
  <c r="J30" i="45"/>
  <c r="H30" i="45"/>
  <c r="F30" i="45"/>
  <c r="Q29" i="45"/>
  <c r="P29" i="45"/>
  <c r="N29" i="45"/>
  <c r="K29" i="45"/>
  <c r="J29" i="45"/>
  <c r="H29" i="45"/>
  <c r="F29" i="45"/>
  <c r="Q28" i="45"/>
  <c r="P28" i="45"/>
  <c r="N28" i="45"/>
  <c r="K28" i="45"/>
  <c r="J28" i="45"/>
  <c r="H28" i="45"/>
  <c r="F28" i="45"/>
  <c r="Q27" i="45"/>
  <c r="P27" i="45"/>
  <c r="N27" i="45"/>
  <c r="K27" i="45"/>
  <c r="J27" i="45"/>
  <c r="H27" i="45"/>
  <c r="F27" i="45"/>
  <c r="Q26" i="45"/>
  <c r="P26" i="45"/>
  <c r="N26" i="45"/>
  <c r="K26" i="45"/>
  <c r="J26" i="45"/>
  <c r="H26" i="45"/>
  <c r="F26" i="45"/>
  <c r="Q25" i="45"/>
  <c r="P25" i="45"/>
  <c r="N25" i="45"/>
  <c r="K25" i="45"/>
  <c r="J25" i="45"/>
  <c r="H25" i="45"/>
  <c r="F25" i="45"/>
  <c r="Q24" i="45"/>
  <c r="P24" i="45"/>
  <c r="N24" i="45"/>
  <c r="K24" i="45"/>
  <c r="J24" i="45"/>
  <c r="H24" i="45"/>
  <c r="F24" i="45"/>
  <c r="Q23" i="45"/>
  <c r="P23" i="45"/>
  <c r="N23" i="45"/>
  <c r="K23" i="45"/>
  <c r="J23" i="45"/>
  <c r="H23" i="45"/>
  <c r="F23" i="45"/>
  <c r="Q22" i="45"/>
  <c r="P22" i="45"/>
  <c r="N22" i="45"/>
  <c r="K22" i="45"/>
  <c r="J22" i="45"/>
  <c r="H22" i="45"/>
  <c r="F22" i="45"/>
  <c r="Q21" i="45"/>
  <c r="P21" i="45"/>
  <c r="N21" i="45"/>
  <c r="K21" i="45"/>
  <c r="J21" i="45"/>
  <c r="H21" i="45"/>
  <c r="F21" i="45"/>
  <c r="Q20" i="45"/>
  <c r="P20" i="45"/>
  <c r="N20" i="45"/>
  <c r="K20" i="45"/>
  <c r="J20" i="45"/>
  <c r="H20" i="45"/>
  <c r="F20" i="45"/>
  <c r="Q19" i="45"/>
  <c r="P19" i="45"/>
  <c r="N19" i="45"/>
  <c r="K19" i="45"/>
  <c r="J19" i="45"/>
  <c r="H19" i="45"/>
  <c r="F19" i="45"/>
  <c r="Q18" i="45"/>
  <c r="P18" i="45"/>
  <c r="N18" i="45"/>
  <c r="K18" i="45"/>
  <c r="J18" i="45"/>
  <c r="H18" i="45"/>
  <c r="F18" i="45"/>
  <c r="Q17" i="45"/>
  <c r="P17" i="45"/>
  <c r="N17" i="45"/>
  <c r="K17" i="45"/>
  <c r="J17" i="45"/>
  <c r="H17" i="45"/>
  <c r="F17" i="45"/>
  <c r="Q16" i="45"/>
  <c r="P16" i="45"/>
  <c r="N16" i="45"/>
  <c r="K16" i="45"/>
  <c r="J16" i="45"/>
  <c r="H16" i="45"/>
  <c r="F16" i="45"/>
  <c r="Q15" i="45"/>
  <c r="P15" i="45"/>
  <c r="N15" i="45"/>
  <c r="K15" i="45"/>
  <c r="J15" i="45"/>
  <c r="H15" i="45"/>
  <c r="F15" i="45"/>
  <c r="Q14" i="45"/>
  <c r="P14" i="45"/>
  <c r="N14" i="45"/>
  <c r="K14" i="45"/>
  <c r="J14" i="45"/>
  <c r="H14" i="45"/>
  <c r="F14" i="45"/>
  <c r="Q13" i="45"/>
  <c r="P13" i="45"/>
  <c r="N13" i="45"/>
  <c r="K13" i="45"/>
  <c r="J13" i="45"/>
  <c r="H13" i="45"/>
  <c r="F13" i="45"/>
  <c r="AA60" i="44"/>
  <c r="Y60" i="44"/>
  <c r="U60" i="44"/>
  <c r="S60" i="44"/>
  <c r="O60" i="44"/>
  <c r="M60" i="44"/>
  <c r="I60" i="44"/>
  <c r="G60" i="44"/>
  <c r="AC31" i="44"/>
  <c r="W31" i="44"/>
  <c r="Q31" i="44"/>
  <c r="R31" i="44" s="1"/>
  <c r="K31" i="44"/>
  <c r="L31" i="44" s="1"/>
  <c r="V31" i="44"/>
  <c r="T31" i="44"/>
  <c r="AC30" i="44"/>
  <c r="AD30" i="44" s="1"/>
  <c r="W30" i="44"/>
  <c r="Q30" i="44"/>
  <c r="K30" i="44"/>
  <c r="L30" i="44" s="1"/>
  <c r="Z30" i="44"/>
  <c r="AC29" i="44"/>
  <c r="W29" i="44"/>
  <c r="Q29" i="44"/>
  <c r="K29" i="44"/>
  <c r="L29" i="44" s="1"/>
  <c r="V29" i="44"/>
  <c r="AC28" i="44"/>
  <c r="AD28" i="44" s="1"/>
  <c r="W28" i="44"/>
  <c r="Q28" i="44"/>
  <c r="K28" i="44"/>
  <c r="L28" i="44" s="1"/>
  <c r="V28" i="44"/>
  <c r="AC27" i="44"/>
  <c r="AD27" i="44" s="1"/>
  <c r="W27" i="44"/>
  <c r="X27" i="44" s="1"/>
  <c r="Q27" i="44"/>
  <c r="R27" i="44" s="1"/>
  <c r="K27" i="44"/>
  <c r="L27" i="44" s="1"/>
  <c r="V27" i="44"/>
  <c r="T27" i="44"/>
  <c r="AC26" i="44"/>
  <c r="W26" i="44"/>
  <c r="Q26" i="44"/>
  <c r="K26" i="44"/>
  <c r="L26" i="44" s="1"/>
  <c r="V26" i="44"/>
  <c r="AC25" i="44"/>
  <c r="W25" i="44"/>
  <c r="T25" i="44"/>
  <c r="Q25" i="44"/>
  <c r="K25" i="44"/>
  <c r="L25" i="44" s="1"/>
  <c r="AB25" i="44"/>
  <c r="AC24" i="44"/>
  <c r="W24" i="44"/>
  <c r="Q24" i="44"/>
  <c r="R24" i="44" s="1"/>
  <c r="K24" i="44"/>
  <c r="L24" i="44" s="1"/>
  <c r="AC23" i="44"/>
  <c r="W23" i="44"/>
  <c r="Q23" i="44"/>
  <c r="K23" i="44"/>
  <c r="L23" i="44" s="1"/>
  <c r="V23" i="44"/>
  <c r="T23" i="44"/>
  <c r="AC22" i="44"/>
  <c r="W22" i="44"/>
  <c r="Q22" i="44"/>
  <c r="K22" i="44"/>
  <c r="L22" i="44" s="1"/>
  <c r="V22" i="44"/>
  <c r="AC21" i="44"/>
  <c r="W21" i="44"/>
  <c r="Q21" i="44"/>
  <c r="K21" i="44"/>
  <c r="L21" i="44" s="1"/>
  <c r="AB21" i="44"/>
  <c r="T21" i="44"/>
  <c r="AC20" i="44"/>
  <c r="W20" i="44"/>
  <c r="X20" i="44" s="1"/>
  <c r="Q20" i="44"/>
  <c r="R20" i="44" s="1"/>
  <c r="P20" i="44"/>
  <c r="K20" i="44"/>
  <c r="L20" i="44" s="1"/>
  <c r="V20" i="44"/>
  <c r="AC19" i="44"/>
  <c r="W19" i="44"/>
  <c r="Q19" i="44"/>
  <c r="K19" i="44"/>
  <c r="L19" i="44" s="1"/>
  <c r="V19" i="44"/>
  <c r="Z19" i="44"/>
  <c r="AC18" i="44"/>
  <c r="W18" i="44"/>
  <c r="T18" i="44"/>
  <c r="Q18" i="44"/>
  <c r="K18" i="44"/>
  <c r="L18" i="44" s="1"/>
  <c r="V18" i="44"/>
  <c r="AB18" i="44"/>
  <c r="AC17" i="44"/>
  <c r="W17" i="44"/>
  <c r="Q17" i="44"/>
  <c r="K17" i="44"/>
  <c r="L17" i="44" s="1"/>
  <c r="AB17" i="44"/>
  <c r="T17" i="44"/>
  <c r="AC16" i="44"/>
  <c r="W16" i="44"/>
  <c r="X16" i="44" s="1"/>
  <c r="Q16" i="44"/>
  <c r="K16" i="44"/>
  <c r="AB16" i="44"/>
  <c r="AC15" i="44"/>
  <c r="Z15" i="44"/>
  <c r="W15" i="44"/>
  <c r="Q15" i="44"/>
  <c r="K15" i="44"/>
  <c r="L15" i="44" s="1"/>
  <c r="V15" i="44"/>
  <c r="T15" i="44"/>
  <c r="AC14" i="44"/>
  <c r="Z14" i="44"/>
  <c r="W14" i="44"/>
  <c r="Q14" i="44"/>
  <c r="K14" i="44"/>
  <c r="L14" i="44" s="1"/>
  <c r="T14" i="44"/>
  <c r="AC13" i="44"/>
  <c r="W13" i="44"/>
  <c r="T13" i="44"/>
  <c r="Q13" i="44"/>
  <c r="K13" i="44"/>
  <c r="L13" i="44" s="1"/>
  <c r="AC12" i="44"/>
  <c r="W12" i="44"/>
  <c r="Q12" i="44"/>
  <c r="K12" i="44"/>
  <c r="E12" i="44"/>
  <c r="D12" i="44"/>
  <c r="H12" i="44" s="1"/>
  <c r="AA55" i="43"/>
  <c r="Y55" i="43"/>
  <c r="O55" i="43"/>
  <c r="M55" i="43"/>
  <c r="I55" i="43"/>
  <c r="G55" i="43"/>
  <c r="AC32" i="43"/>
  <c r="U32" i="43"/>
  <c r="S32" i="43"/>
  <c r="T32" i="43" s="1"/>
  <c r="Q32" i="43"/>
  <c r="R32" i="43" s="1"/>
  <c r="K32" i="43"/>
  <c r="AC31" i="43"/>
  <c r="U31" i="43"/>
  <c r="S31" i="43"/>
  <c r="T31" i="43" s="1"/>
  <c r="Q31" i="43"/>
  <c r="K31" i="43"/>
  <c r="AC30" i="43"/>
  <c r="AD30" i="43" s="1"/>
  <c r="U30" i="43"/>
  <c r="V30" i="43" s="1"/>
  <c r="S30" i="43"/>
  <c r="Q30" i="43"/>
  <c r="R30" i="43" s="1"/>
  <c r="K30" i="43"/>
  <c r="L30" i="43" s="1"/>
  <c r="J30" i="43"/>
  <c r="AC29" i="43"/>
  <c r="AD29" i="43" s="1"/>
  <c r="U29" i="43"/>
  <c r="S29" i="43"/>
  <c r="T29" i="43" s="1"/>
  <c r="Q29" i="43"/>
  <c r="K29" i="43"/>
  <c r="Z29" i="43"/>
  <c r="AC28" i="43"/>
  <c r="AD28" i="43" s="1"/>
  <c r="U28" i="43"/>
  <c r="V28" i="43" s="1"/>
  <c r="S28" i="43"/>
  <c r="Q28" i="43"/>
  <c r="R28" i="43" s="1"/>
  <c r="K28" i="43"/>
  <c r="L28" i="43" s="1"/>
  <c r="P28" i="43"/>
  <c r="AB28" i="43"/>
  <c r="AC27" i="43"/>
  <c r="AB27" i="43"/>
  <c r="U27" i="43"/>
  <c r="S27" i="43"/>
  <c r="Q27" i="43"/>
  <c r="P27" i="43"/>
  <c r="K27" i="43"/>
  <c r="L27" i="43" s="1"/>
  <c r="J27" i="43"/>
  <c r="Z27" i="43"/>
  <c r="AC26" i="43"/>
  <c r="U26" i="43"/>
  <c r="S26" i="43"/>
  <c r="Q26" i="43"/>
  <c r="K26" i="43"/>
  <c r="AB26" i="43"/>
  <c r="AC25" i="43"/>
  <c r="AB25" i="43"/>
  <c r="U25" i="43"/>
  <c r="V25" i="43" s="1"/>
  <c r="S25" i="43"/>
  <c r="T25" i="43" s="1"/>
  <c r="Q25" i="43"/>
  <c r="K25" i="43"/>
  <c r="J25" i="43"/>
  <c r="H25" i="43"/>
  <c r="AC24" i="43"/>
  <c r="U24" i="43"/>
  <c r="S24" i="43"/>
  <c r="Q24" i="43"/>
  <c r="K24" i="43"/>
  <c r="J24" i="43"/>
  <c r="AC23" i="43"/>
  <c r="U23" i="43"/>
  <c r="V23" i="43" s="1"/>
  <c r="S23" i="43"/>
  <c r="Q23" i="43"/>
  <c r="K23" i="43"/>
  <c r="J23" i="43"/>
  <c r="AC22" i="43"/>
  <c r="AB22" i="43"/>
  <c r="U22" i="43"/>
  <c r="V22" i="43" s="1"/>
  <c r="S22" i="43"/>
  <c r="Q22" i="43"/>
  <c r="K22" i="43"/>
  <c r="J22" i="43"/>
  <c r="AC21" i="43"/>
  <c r="U21" i="43"/>
  <c r="S21" i="43"/>
  <c r="Q21" i="43"/>
  <c r="K21" i="43"/>
  <c r="N21" i="43"/>
  <c r="AC20" i="43"/>
  <c r="U20" i="43"/>
  <c r="S20" i="43"/>
  <c r="Q20" i="43"/>
  <c r="K20" i="43"/>
  <c r="Z20" i="43"/>
  <c r="AC19" i="43"/>
  <c r="U19" i="43"/>
  <c r="S19" i="43"/>
  <c r="Q19" i="43"/>
  <c r="K19" i="43"/>
  <c r="AB19" i="43"/>
  <c r="AC18" i="43"/>
  <c r="U18" i="43"/>
  <c r="S18" i="43"/>
  <c r="Q18" i="43"/>
  <c r="N18" i="43"/>
  <c r="K18" i="43"/>
  <c r="AC17" i="43"/>
  <c r="U17" i="43"/>
  <c r="V17" i="43" s="1"/>
  <c r="S17" i="43"/>
  <c r="Q17" i="43"/>
  <c r="K17" i="43"/>
  <c r="N17" i="43"/>
  <c r="AC16" i="43"/>
  <c r="AB16" i="43"/>
  <c r="U16" i="43"/>
  <c r="S16" i="43"/>
  <c r="Q16" i="43"/>
  <c r="K16" i="43"/>
  <c r="J16" i="43"/>
  <c r="H16" i="43"/>
  <c r="AC15" i="43"/>
  <c r="AD15" i="43" s="1"/>
  <c r="U15" i="43"/>
  <c r="S15" i="43"/>
  <c r="Q15" i="43"/>
  <c r="K15" i="43"/>
  <c r="H15" i="43"/>
  <c r="AB15" i="43"/>
  <c r="AC14" i="43"/>
  <c r="U14" i="43"/>
  <c r="S14" i="43"/>
  <c r="T14" i="43" s="1"/>
  <c r="Q14" i="43"/>
  <c r="K14" i="43"/>
  <c r="H14" i="43"/>
  <c r="Z14" i="43"/>
  <c r="AC13" i="43"/>
  <c r="U13" i="43"/>
  <c r="S13" i="43"/>
  <c r="Q13" i="43"/>
  <c r="K13" i="43"/>
  <c r="N13" i="43"/>
  <c r="E55" i="42"/>
  <c r="D55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I54" i="41"/>
  <c r="G54" i="41"/>
  <c r="E54" i="41"/>
  <c r="D54" i="41"/>
  <c r="K30" i="41"/>
  <c r="J30" i="41"/>
  <c r="H30" i="41"/>
  <c r="F30" i="41"/>
  <c r="K29" i="41"/>
  <c r="J29" i="41"/>
  <c r="H29" i="41"/>
  <c r="F29" i="41"/>
  <c r="K28" i="41"/>
  <c r="J28" i="41"/>
  <c r="H28" i="41"/>
  <c r="F28" i="41"/>
  <c r="K27" i="41"/>
  <c r="J27" i="41"/>
  <c r="H27" i="41"/>
  <c r="F27" i="41"/>
  <c r="K26" i="41"/>
  <c r="J26" i="41"/>
  <c r="H26" i="41"/>
  <c r="F26" i="41"/>
  <c r="K25" i="41"/>
  <c r="J25" i="41"/>
  <c r="H25" i="41"/>
  <c r="F25" i="41"/>
  <c r="K24" i="41"/>
  <c r="J24" i="41"/>
  <c r="H24" i="41"/>
  <c r="F24" i="41"/>
  <c r="K23" i="41"/>
  <c r="J23" i="41"/>
  <c r="H23" i="41"/>
  <c r="F23" i="41"/>
  <c r="K22" i="41"/>
  <c r="J22" i="41"/>
  <c r="H22" i="41"/>
  <c r="F22" i="41"/>
  <c r="K21" i="41"/>
  <c r="J21" i="41"/>
  <c r="H21" i="41"/>
  <c r="F21" i="41"/>
  <c r="K20" i="41"/>
  <c r="J20" i="41"/>
  <c r="H20" i="41"/>
  <c r="F20" i="41"/>
  <c r="K19" i="41"/>
  <c r="J19" i="41"/>
  <c r="H19" i="41"/>
  <c r="F19" i="41"/>
  <c r="K18" i="41"/>
  <c r="J18" i="41"/>
  <c r="H18" i="41"/>
  <c r="F18" i="41"/>
  <c r="K17" i="41"/>
  <c r="J17" i="41"/>
  <c r="H17" i="41"/>
  <c r="F17" i="41"/>
  <c r="K16" i="41"/>
  <c r="J16" i="41"/>
  <c r="H16" i="41"/>
  <c r="F16" i="41"/>
  <c r="K15" i="41"/>
  <c r="J15" i="41"/>
  <c r="H15" i="41"/>
  <c r="F15" i="41"/>
  <c r="K14" i="41"/>
  <c r="J14" i="41"/>
  <c r="H14" i="41"/>
  <c r="F14" i="41"/>
  <c r="K13" i="41"/>
  <c r="J13" i="41"/>
  <c r="H13" i="41"/>
  <c r="F13" i="41"/>
  <c r="K12" i="41"/>
  <c r="J12" i="41"/>
  <c r="H12" i="41"/>
  <c r="F12" i="41"/>
  <c r="K11" i="41"/>
  <c r="J11" i="41"/>
  <c r="H11" i="41"/>
  <c r="F11" i="41"/>
  <c r="H66" i="40"/>
  <c r="G66" i="40"/>
  <c r="E66" i="40"/>
  <c r="D66" i="40"/>
  <c r="I11" i="40"/>
  <c r="F11" i="40"/>
  <c r="O55" i="39"/>
  <c r="M55" i="39"/>
  <c r="I55" i="39"/>
  <c r="G55" i="39"/>
  <c r="Q11" i="39"/>
  <c r="K11" i="39"/>
  <c r="L11" i="39" s="1"/>
  <c r="P11" i="39"/>
  <c r="S54" i="34"/>
  <c r="Q54" i="34"/>
  <c r="O54" i="34"/>
  <c r="M54" i="34"/>
  <c r="K54" i="34"/>
  <c r="I54" i="34"/>
  <c r="G54" i="34"/>
  <c r="U30" i="34"/>
  <c r="U29" i="34"/>
  <c r="U28" i="34"/>
  <c r="U27" i="34"/>
  <c r="U26" i="34"/>
  <c r="U25" i="34"/>
  <c r="U24" i="34"/>
  <c r="U23" i="34"/>
  <c r="U22" i="34"/>
  <c r="U21" i="34"/>
  <c r="U20" i="34"/>
  <c r="U19" i="34"/>
  <c r="U18" i="34"/>
  <c r="U17" i="34"/>
  <c r="U16" i="34"/>
  <c r="U15" i="34"/>
  <c r="U14" i="34"/>
  <c r="U13" i="34"/>
  <c r="U12" i="34"/>
  <c r="U11" i="34"/>
  <c r="AK5" i="34"/>
  <c r="AJ5" i="34"/>
  <c r="AK4" i="34"/>
  <c r="AJ4" i="34"/>
  <c r="K54" i="33"/>
  <c r="I54" i="33"/>
  <c r="G54" i="33"/>
  <c r="E54" i="33"/>
  <c r="D54" i="33"/>
  <c r="L31" i="33"/>
  <c r="J31" i="33"/>
  <c r="H31" i="33"/>
  <c r="F31" i="33"/>
  <c r="L30" i="33"/>
  <c r="J30" i="33"/>
  <c r="H30" i="33"/>
  <c r="F30" i="33"/>
  <c r="L29" i="33"/>
  <c r="J29" i="33"/>
  <c r="H29" i="33"/>
  <c r="F29" i="33"/>
  <c r="L28" i="33"/>
  <c r="J28" i="33"/>
  <c r="H28" i="33"/>
  <c r="F28" i="33"/>
  <c r="L27" i="33"/>
  <c r="J27" i="33"/>
  <c r="H27" i="33"/>
  <c r="F27" i="33"/>
  <c r="L26" i="33"/>
  <c r="J26" i="33"/>
  <c r="H26" i="33"/>
  <c r="F26" i="33"/>
  <c r="L25" i="33"/>
  <c r="J25" i="33"/>
  <c r="H25" i="33"/>
  <c r="F25" i="33"/>
  <c r="L24" i="33"/>
  <c r="J24" i="33"/>
  <c r="H24" i="33"/>
  <c r="F24" i="33"/>
  <c r="L23" i="33"/>
  <c r="J23" i="33"/>
  <c r="H23" i="33"/>
  <c r="F23" i="33"/>
  <c r="L22" i="33"/>
  <c r="J22" i="33"/>
  <c r="H22" i="33"/>
  <c r="F22" i="33"/>
  <c r="L21" i="33"/>
  <c r="J21" i="33"/>
  <c r="H21" i="33"/>
  <c r="F21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AC56" i="32"/>
  <c r="AA56" i="32"/>
  <c r="Y56" i="32"/>
  <c r="W56" i="32"/>
  <c r="S56" i="32"/>
  <c r="Q56" i="32"/>
  <c r="O56" i="32"/>
  <c r="M56" i="32"/>
  <c r="K56" i="32"/>
  <c r="I56" i="32"/>
  <c r="G56" i="32"/>
  <c r="E56" i="32"/>
  <c r="D56" i="32"/>
  <c r="U30" i="32"/>
  <c r="X30" i="32" s="1"/>
  <c r="U29" i="32"/>
  <c r="X29" i="32" s="1"/>
  <c r="U28" i="32"/>
  <c r="U27" i="32"/>
  <c r="H27" i="32" s="1"/>
  <c r="U26" i="32"/>
  <c r="R26" i="32" s="1"/>
  <c r="U25" i="32"/>
  <c r="AB25" i="32" s="1"/>
  <c r="U24" i="32"/>
  <c r="Z24" i="32" s="1"/>
  <c r="U23" i="32"/>
  <c r="F23" i="32" s="1"/>
  <c r="U22" i="32"/>
  <c r="F22" i="32" s="1"/>
  <c r="U21" i="32"/>
  <c r="Z21" i="32" s="1"/>
  <c r="U20" i="32"/>
  <c r="P20" i="32" s="1"/>
  <c r="U19" i="32"/>
  <c r="X19" i="32" s="1"/>
  <c r="U18" i="32"/>
  <c r="R18" i="32" s="1"/>
  <c r="U17" i="32"/>
  <c r="U16" i="32"/>
  <c r="L16" i="32" s="1"/>
  <c r="U15" i="32"/>
  <c r="N15" i="32" s="1"/>
  <c r="U14" i="32"/>
  <c r="R14" i="32" s="1"/>
  <c r="U13" i="32"/>
  <c r="X13" i="32" s="1"/>
  <c r="U12" i="32"/>
  <c r="Z12" i="32" s="1"/>
  <c r="U11" i="32"/>
  <c r="J11" i="32" s="1"/>
  <c r="M53" i="30"/>
  <c r="K53" i="30"/>
  <c r="I53" i="30"/>
  <c r="G53" i="30"/>
  <c r="E53" i="30"/>
  <c r="D53" i="30"/>
  <c r="N30" i="30"/>
  <c r="L30" i="30"/>
  <c r="J30" i="30"/>
  <c r="H30" i="30"/>
  <c r="F30" i="30"/>
  <c r="N29" i="30"/>
  <c r="L29" i="30"/>
  <c r="J29" i="30"/>
  <c r="H29" i="30"/>
  <c r="F29" i="30"/>
  <c r="N28" i="30"/>
  <c r="L28" i="30"/>
  <c r="J28" i="30"/>
  <c r="H28" i="30"/>
  <c r="F28" i="30"/>
  <c r="N27" i="30"/>
  <c r="L27" i="30"/>
  <c r="J27" i="30"/>
  <c r="H27" i="30"/>
  <c r="F27" i="30"/>
  <c r="N26" i="30"/>
  <c r="L26" i="30"/>
  <c r="J26" i="30"/>
  <c r="H26" i="30"/>
  <c r="F26" i="30"/>
  <c r="N25" i="30"/>
  <c r="L25" i="30"/>
  <c r="J25" i="30"/>
  <c r="H25" i="30"/>
  <c r="F25" i="30"/>
  <c r="N24" i="30"/>
  <c r="L24" i="30"/>
  <c r="J24" i="30"/>
  <c r="H24" i="30"/>
  <c r="F24" i="30"/>
  <c r="N23" i="30"/>
  <c r="L23" i="30"/>
  <c r="J23" i="30"/>
  <c r="H23" i="30"/>
  <c r="F23" i="30"/>
  <c r="N22" i="30"/>
  <c r="L22" i="30"/>
  <c r="J22" i="30"/>
  <c r="H22" i="30"/>
  <c r="F22" i="30"/>
  <c r="N21" i="30"/>
  <c r="L21" i="30"/>
  <c r="J21" i="30"/>
  <c r="H21" i="30"/>
  <c r="F21" i="30"/>
  <c r="N20" i="30"/>
  <c r="L20" i="30"/>
  <c r="J20" i="30"/>
  <c r="H20" i="30"/>
  <c r="F20" i="30"/>
  <c r="N19" i="30"/>
  <c r="L19" i="30"/>
  <c r="J19" i="30"/>
  <c r="H19" i="30"/>
  <c r="F19" i="30"/>
  <c r="N18" i="30"/>
  <c r="L18" i="30"/>
  <c r="J18" i="30"/>
  <c r="H18" i="30"/>
  <c r="F18" i="30"/>
  <c r="N17" i="30"/>
  <c r="L17" i="30"/>
  <c r="J17" i="30"/>
  <c r="H17" i="30"/>
  <c r="F17" i="30"/>
  <c r="N16" i="30"/>
  <c r="L16" i="30"/>
  <c r="J16" i="30"/>
  <c r="H16" i="30"/>
  <c r="F16" i="30"/>
  <c r="N15" i="30"/>
  <c r="L15" i="30"/>
  <c r="J15" i="30"/>
  <c r="H15" i="30"/>
  <c r="F15" i="30"/>
  <c r="N14" i="30"/>
  <c r="L14" i="30"/>
  <c r="J14" i="30"/>
  <c r="H14" i="30"/>
  <c r="F14" i="30"/>
  <c r="N13" i="30"/>
  <c r="L13" i="30"/>
  <c r="J13" i="30"/>
  <c r="H13" i="30"/>
  <c r="F13" i="30"/>
  <c r="N12" i="30"/>
  <c r="L12" i="30"/>
  <c r="J12" i="30"/>
  <c r="H12" i="30"/>
  <c r="F12" i="30"/>
  <c r="N11" i="30"/>
  <c r="L11" i="30"/>
  <c r="J11" i="30"/>
  <c r="H11" i="30"/>
  <c r="F11" i="30"/>
  <c r="M52" i="29"/>
  <c r="K52" i="29"/>
  <c r="I52" i="29"/>
  <c r="G52" i="29"/>
  <c r="E52" i="29"/>
  <c r="D52" i="29"/>
  <c r="N30" i="29"/>
  <c r="L30" i="29"/>
  <c r="J30" i="29"/>
  <c r="H30" i="29"/>
  <c r="F30" i="29"/>
  <c r="N29" i="29"/>
  <c r="L29" i="29"/>
  <c r="J29" i="29"/>
  <c r="H29" i="29"/>
  <c r="F29" i="29"/>
  <c r="N28" i="29"/>
  <c r="L28" i="29"/>
  <c r="J28" i="29"/>
  <c r="H28" i="29"/>
  <c r="F28" i="29"/>
  <c r="N27" i="29"/>
  <c r="L27" i="29"/>
  <c r="J27" i="29"/>
  <c r="H27" i="29"/>
  <c r="F27" i="29"/>
  <c r="N26" i="29"/>
  <c r="L26" i="29"/>
  <c r="J26" i="29"/>
  <c r="H26" i="29"/>
  <c r="F26" i="29"/>
  <c r="N25" i="29"/>
  <c r="L25" i="29"/>
  <c r="J25" i="29"/>
  <c r="H25" i="29"/>
  <c r="F25" i="29"/>
  <c r="N24" i="29"/>
  <c r="L24" i="29"/>
  <c r="J24" i="29"/>
  <c r="H24" i="29"/>
  <c r="F24" i="29"/>
  <c r="N23" i="29"/>
  <c r="L23" i="29"/>
  <c r="J23" i="29"/>
  <c r="H23" i="29"/>
  <c r="F23" i="29"/>
  <c r="N22" i="29"/>
  <c r="L22" i="29"/>
  <c r="J22" i="29"/>
  <c r="H22" i="29"/>
  <c r="F22" i="29"/>
  <c r="N21" i="29"/>
  <c r="L21" i="29"/>
  <c r="J21" i="29"/>
  <c r="H21" i="29"/>
  <c r="F21" i="29"/>
  <c r="N20" i="29"/>
  <c r="L20" i="29"/>
  <c r="J20" i="29"/>
  <c r="H20" i="29"/>
  <c r="F20" i="29"/>
  <c r="N19" i="29"/>
  <c r="L19" i="29"/>
  <c r="J19" i="29"/>
  <c r="H19" i="29"/>
  <c r="F19" i="29"/>
  <c r="N18" i="29"/>
  <c r="L18" i="29"/>
  <c r="J18" i="29"/>
  <c r="H18" i="29"/>
  <c r="F18" i="29"/>
  <c r="N17" i="29"/>
  <c r="L17" i="29"/>
  <c r="J17" i="29"/>
  <c r="H17" i="29"/>
  <c r="F17" i="29"/>
  <c r="N16" i="29"/>
  <c r="L16" i="29"/>
  <c r="J16" i="29"/>
  <c r="H16" i="29"/>
  <c r="F16" i="29"/>
  <c r="N15" i="29"/>
  <c r="L15" i="29"/>
  <c r="J15" i="29"/>
  <c r="H15" i="29"/>
  <c r="F15" i="29"/>
  <c r="N14" i="29"/>
  <c r="L14" i="29"/>
  <c r="J14" i="29"/>
  <c r="H14" i="29"/>
  <c r="F14" i="29"/>
  <c r="N13" i="29"/>
  <c r="L13" i="29"/>
  <c r="J13" i="29"/>
  <c r="H13" i="29"/>
  <c r="F13" i="29"/>
  <c r="N12" i="29"/>
  <c r="L12" i="29"/>
  <c r="J12" i="29"/>
  <c r="H12" i="29"/>
  <c r="F12" i="29"/>
  <c r="N11" i="29"/>
  <c r="L11" i="29"/>
  <c r="J11" i="29"/>
  <c r="H11" i="29"/>
  <c r="F11" i="29"/>
  <c r="M53" i="28"/>
  <c r="K53" i="28"/>
  <c r="I53" i="28"/>
  <c r="G53" i="28"/>
  <c r="E53" i="28"/>
  <c r="O30" i="28"/>
  <c r="P30" i="28" s="1"/>
  <c r="O29" i="28"/>
  <c r="O28" i="28"/>
  <c r="P28" i="28" s="1"/>
  <c r="N28" i="28"/>
  <c r="H28" i="28"/>
  <c r="F28" i="28"/>
  <c r="O27" i="28"/>
  <c r="P27" i="28" s="1"/>
  <c r="N27" i="28"/>
  <c r="O26" i="28"/>
  <c r="P26" i="28" s="1"/>
  <c r="J26" i="28"/>
  <c r="O25" i="28"/>
  <c r="P25" i="28" s="1"/>
  <c r="F25" i="28"/>
  <c r="L25" i="28"/>
  <c r="J25" i="28"/>
  <c r="H25" i="28"/>
  <c r="O24" i="28"/>
  <c r="P24" i="28" s="1"/>
  <c r="N24" i="28"/>
  <c r="F24" i="28"/>
  <c r="O23" i="28"/>
  <c r="H23" i="28"/>
  <c r="L23" i="28"/>
  <c r="J23" i="28"/>
  <c r="F23" i="28"/>
  <c r="O22" i="28"/>
  <c r="P22" i="28" s="1"/>
  <c r="N21" i="28"/>
  <c r="O21" i="28"/>
  <c r="P21" i="28" s="1"/>
  <c r="H21" i="28"/>
  <c r="O20" i="28"/>
  <c r="P20" i="28" s="1"/>
  <c r="N20" i="28"/>
  <c r="H20" i="28"/>
  <c r="F20" i="28"/>
  <c r="O19" i="28"/>
  <c r="P19" i="28" s="1"/>
  <c r="N19" i="28"/>
  <c r="O18" i="28"/>
  <c r="P18" i="28" s="1"/>
  <c r="J18" i="28"/>
  <c r="O17" i="28"/>
  <c r="P17" i="28" s="1"/>
  <c r="F17" i="28"/>
  <c r="L17" i="28"/>
  <c r="J17" i="28"/>
  <c r="H17" i="28"/>
  <c r="O16" i="28"/>
  <c r="P16" i="28" s="1"/>
  <c r="N16" i="28"/>
  <c r="F16" i="28"/>
  <c r="O15" i="28"/>
  <c r="H15" i="28"/>
  <c r="L15" i="28"/>
  <c r="J15" i="28"/>
  <c r="F15" i="28"/>
  <c r="O14" i="28"/>
  <c r="P14" i="28" s="1"/>
  <c r="H13" i="28"/>
  <c r="O13" i="28"/>
  <c r="P13" i="28" s="1"/>
  <c r="O12" i="28"/>
  <c r="P12" i="28" s="1"/>
  <c r="F12" i="28"/>
  <c r="L12" i="28"/>
  <c r="J12" i="28"/>
  <c r="H12" i="28"/>
  <c r="O11" i="28"/>
  <c r="P11" i="28" s="1"/>
  <c r="N11" i="28"/>
  <c r="H53" i="24"/>
  <c r="G53" i="24"/>
  <c r="E53" i="24"/>
  <c r="D53" i="24"/>
  <c r="K31" i="24"/>
  <c r="J31" i="24"/>
  <c r="I31" i="24"/>
  <c r="F31" i="24"/>
  <c r="K30" i="24"/>
  <c r="J30" i="24"/>
  <c r="D28" i="89" s="1"/>
  <c r="I30" i="24"/>
  <c r="F30" i="24"/>
  <c r="K29" i="24"/>
  <c r="J29" i="24"/>
  <c r="I29" i="24"/>
  <c r="F29" i="24"/>
  <c r="K28" i="24"/>
  <c r="J28" i="24"/>
  <c r="D26" i="89" s="1"/>
  <c r="I28" i="24"/>
  <c r="F28" i="24"/>
  <c r="K27" i="24"/>
  <c r="J27" i="24"/>
  <c r="D25" i="89" s="1"/>
  <c r="I27" i="24"/>
  <c r="F27" i="24"/>
  <c r="K26" i="24"/>
  <c r="J26" i="24"/>
  <c r="D24" i="89" s="1"/>
  <c r="I26" i="24"/>
  <c r="F26" i="24"/>
  <c r="K25" i="24"/>
  <c r="J25" i="24"/>
  <c r="D23" i="89" s="1"/>
  <c r="I25" i="24"/>
  <c r="F25" i="24"/>
  <c r="K24" i="24"/>
  <c r="J24" i="24"/>
  <c r="D22" i="89" s="1"/>
  <c r="I24" i="24"/>
  <c r="F24" i="24"/>
  <c r="K23" i="24"/>
  <c r="J23" i="24"/>
  <c r="D21" i="89" s="1"/>
  <c r="I23" i="24"/>
  <c r="F23" i="24"/>
  <c r="K22" i="24"/>
  <c r="J22" i="24"/>
  <c r="D20" i="89" s="1"/>
  <c r="I22" i="24"/>
  <c r="F22" i="24"/>
  <c r="K21" i="24"/>
  <c r="J21" i="24"/>
  <c r="D19" i="89" s="1"/>
  <c r="I21" i="24"/>
  <c r="F21" i="24"/>
  <c r="K20" i="24"/>
  <c r="J20" i="24"/>
  <c r="D18" i="89" s="1"/>
  <c r="I20" i="24"/>
  <c r="F20" i="24"/>
  <c r="K19" i="24"/>
  <c r="J19" i="24"/>
  <c r="D17" i="89" s="1"/>
  <c r="I19" i="24"/>
  <c r="F19" i="24"/>
  <c r="K18" i="24"/>
  <c r="J18" i="24"/>
  <c r="D16" i="89" s="1"/>
  <c r="I18" i="24"/>
  <c r="F18" i="24"/>
  <c r="K17" i="24"/>
  <c r="J17" i="24"/>
  <c r="D15" i="89" s="1"/>
  <c r="I17" i="24"/>
  <c r="F17" i="24"/>
  <c r="K16" i="24"/>
  <c r="J16" i="24"/>
  <c r="D14" i="89" s="1"/>
  <c r="I16" i="24"/>
  <c r="F16" i="24"/>
  <c r="K15" i="24"/>
  <c r="J15" i="24"/>
  <c r="D13" i="89" s="1"/>
  <c r="I15" i="24"/>
  <c r="F15" i="24"/>
  <c r="K14" i="24"/>
  <c r="J14" i="24"/>
  <c r="D12" i="89" s="1"/>
  <c r="I14" i="24"/>
  <c r="F14" i="24"/>
  <c r="K13" i="24"/>
  <c r="J13" i="24"/>
  <c r="I13" i="24"/>
  <c r="F13" i="24"/>
  <c r="K12" i="24"/>
  <c r="J12" i="24"/>
  <c r="D10" i="89" s="1"/>
  <c r="I12" i="24"/>
  <c r="F12" i="24"/>
  <c r="C30" i="23"/>
  <c r="C25" i="23"/>
  <c r="C21" i="23"/>
  <c r="C17" i="23"/>
  <c r="C18" i="21"/>
  <c r="C13" i="21"/>
  <c r="M82" i="20"/>
  <c r="L82" i="20"/>
  <c r="K82" i="20"/>
  <c r="H82" i="20"/>
  <c r="E82" i="20"/>
  <c r="M81" i="20"/>
  <c r="L81" i="20"/>
  <c r="K81" i="20"/>
  <c r="H81" i="20"/>
  <c r="E81" i="20"/>
  <c r="M80" i="20"/>
  <c r="L80" i="20"/>
  <c r="K80" i="20"/>
  <c r="H80" i="20"/>
  <c r="E80" i="20"/>
  <c r="M53" i="20"/>
  <c r="L53" i="20"/>
  <c r="K53" i="20"/>
  <c r="H53" i="20"/>
  <c r="E53" i="20"/>
  <c r="M11" i="20"/>
  <c r="L11" i="20"/>
  <c r="K11" i="20"/>
  <c r="H11" i="20"/>
  <c r="E11" i="20"/>
  <c r="J86" i="19"/>
  <c r="D77" i="2" s="1"/>
  <c r="I86" i="19"/>
  <c r="C77" i="2" s="1"/>
  <c r="H86" i="19"/>
  <c r="E76" i="2" s="1"/>
  <c r="E86" i="19"/>
  <c r="E75" i="2" s="1"/>
  <c r="J85" i="19"/>
  <c r="I85" i="19"/>
  <c r="H85" i="19"/>
  <c r="E85" i="19"/>
  <c r="J84" i="19"/>
  <c r="I84" i="19"/>
  <c r="H84" i="19"/>
  <c r="E84" i="19"/>
  <c r="J83" i="19"/>
  <c r="I83" i="19"/>
  <c r="H83" i="19"/>
  <c r="E83" i="19"/>
  <c r="J82" i="19"/>
  <c r="I82" i="19"/>
  <c r="H82" i="19"/>
  <c r="E82" i="19"/>
  <c r="J53" i="19"/>
  <c r="I53" i="19"/>
  <c r="H53" i="19"/>
  <c r="E53" i="19"/>
  <c r="J11" i="19"/>
  <c r="I11" i="19"/>
  <c r="H11" i="19"/>
  <c r="E11" i="19"/>
  <c r="N85" i="18"/>
  <c r="E74" i="2" s="1"/>
  <c r="K85" i="18"/>
  <c r="E73" i="2" s="1"/>
  <c r="H85" i="18"/>
  <c r="E72" i="2" s="1"/>
  <c r="E85" i="18"/>
  <c r="E71" i="2" s="1"/>
  <c r="N84" i="18"/>
  <c r="K84" i="18"/>
  <c r="H84" i="18"/>
  <c r="E84" i="18"/>
  <c r="N83" i="18"/>
  <c r="K83" i="18"/>
  <c r="H83" i="18"/>
  <c r="E83" i="18"/>
  <c r="N82" i="18"/>
  <c r="K82" i="18"/>
  <c r="H82" i="18"/>
  <c r="E82" i="18"/>
  <c r="N81" i="18"/>
  <c r="K81" i="18"/>
  <c r="H81" i="18"/>
  <c r="E81" i="18"/>
  <c r="N11" i="18"/>
  <c r="K11" i="18"/>
  <c r="H11" i="18"/>
  <c r="E11" i="18"/>
  <c r="N10" i="18"/>
  <c r="K10" i="18"/>
  <c r="H10" i="18"/>
  <c r="E10" i="18"/>
  <c r="K84" i="17"/>
  <c r="H84" i="17"/>
  <c r="E84" i="17"/>
  <c r="K83" i="17"/>
  <c r="H83" i="17"/>
  <c r="E83" i="17"/>
  <c r="K82" i="17"/>
  <c r="H82" i="17"/>
  <c r="E82" i="17"/>
  <c r="K52" i="17"/>
  <c r="H52" i="17"/>
  <c r="E52" i="17"/>
  <c r="K10" i="17"/>
  <c r="H10" i="17"/>
  <c r="E10" i="17"/>
  <c r="E88" i="16"/>
  <c r="E66" i="2" s="1"/>
  <c r="E87" i="16"/>
  <c r="E86" i="16"/>
  <c r="E84" i="16"/>
  <c r="E83" i="16"/>
  <c r="E82" i="16"/>
  <c r="E53" i="16"/>
  <c r="E10" i="16"/>
  <c r="S88" i="15"/>
  <c r="D62" i="2" s="1"/>
  <c r="R88" i="15"/>
  <c r="C62" i="2" s="1"/>
  <c r="Q88" i="15"/>
  <c r="N88" i="15"/>
  <c r="J88" i="15"/>
  <c r="I88" i="15"/>
  <c r="H88" i="15"/>
  <c r="E60" i="2" s="1"/>
  <c r="E88" i="15"/>
  <c r="E59" i="2" s="1"/>
  <c r="E87" i="15"/>
  <c r="S86" i="15"/>
  <c r="R86" i="15"/>
  <c r="Q86" i="15"/>
  <c r="N86" i="15"/>
  <c r="J86" i="15"/>
  <c r="I86" i="15"/>
  <c r="H86" i="15"/>
  <c r="E86" i="15"/>
  <c r="S83" i="15"/>
  <c r="R83" i="15"/>
  <c r="Q83" i="15"/>
  <c r="N83" i="15"/>
  <c r="J83" i="15"/>
  <c r="I83" i="15"/>
  <c r="H83" i="15"/>
  <c r="E83" i="15"/>
  <c r="S54" i="15"/>
  <c r="R54" i="15"/>
  <c r="Q54" i="15"/>
  <c r="N54" i="15"/>
  <c r="J54" i="15"/>
  <c r="I54" i="15"/>
  <c r="H54" i="15"/>
  <c r="E54" i="15"/>
  <c r="S13" i="15"/>
  <c r="R13" i="15"/>
  <c r="Q13" i="15"/>
  <c r="N13" i="15"/>
  <c r="J13" i="15"/>
  <c r="I13" i="15"/>
  <c r="S12" i="15"/>
  <c r="R12" i="15"/>
  <c r="Q12" i="15"/>
  <c r="N12" i="15"/>
  <c r="J12" i="15"/>
  <c r="I12" i="15"/>
  <c r="E12" i="15"/>
  <c r="S11" i="15"/>
  <c r="R11" i="15"/>
  <c r="Q11" i="15"/>
  <c r="N11" i="15"/>
  <c r="J11" i="15"/>
  <c r="I11" i="15"/>
  <c r="E11" i="15"/>
  <c r="S10" i="15"/>
  <c r="R10" i="15"/>
  <c r="Q10" i="15"/>
  <c r="N10" i="15"/>
  <c r="J10" i="15"/>
  <c r="I10" i="15"/>
  <c r="H10" i="15"/>
  <c r="E10" i="15"/>
  <c r="O52" i="14"/>
  <c r="E56" i="2" s="1"/>
  <c r="J52" i="14"/>
  <c r="H52" i="14"/>
  <c r="F52" i="14"/>
  <c r="D52" i="14"/>
  <c r="M30" i="14"/>
  <c r="L30" i="14"/>
  <c r="I30" i="14" s="1"/>
  <c r="M29" i="14"/>
  <c r="L29" i="14"/>
  <c r="G29" i="14" s="1"/>
  <c r="M28" i="14"/>
  <c r="L28" i="14"/>
  <c r="I28" i="14" s="1"/>
  <c r="M27" i="14"/>
  <c r="L27" i="14"/>
  <c r="G27" i="14" s="1"/>
  <c r="M26" i="14"/>
  <c r="L26" i="14"/>
  <c r="G26" i="14" s="1"/>
  <c r="M25" i="14"/>
  <c r="L25" i="14"/>
  <c r="K25" i="14" s="1"/>
  <c r="M24" i="14"/>
  <c r="L24" i="14"/>
  <c r="G24" i="14" s="1"/>
  <c r="M23" i="14"/>
  <c r="L23" i="14"/>
  <c r="K23" i="14" s="1"/>
  <c r="M22" i="14"/>
  <c r="L22" i="14"/>
  <c r="I22" i="14" s="1"/>
  <c r="M21" i="14"/>
  <c r="L21" i="14"/>
  <c r="M20" i="14"/>
  <c r="L20" i="14"/>
  <c r="I20" i="14" s="1"/>
  <c r="M19" i="14"/>
  <c r="L19" i="14"/>
  <c r="I19" i="14" s="1"/>
  <c r="M18" i="14"/>
  <c r="L18" i="14"/>
  <c r="M17" i="14"/>
  <c r="L17" i="14"/>
  <c r="M16" i="14"/>
  <c r="L16" i="14"/>
  <c r="I16" i="14" s="1"/>
  <c r="M15" i="14"/>
  <c r="L15" i="14"/>
  <c r="K15" i="14" s="1"/>
  <c r="M14" i="14"/>
  <c r="L14" i="14"/>
  <c r="K14" i="14" s="1"/>
  <c r="M13" i="14"/>
  <c r="L13" i="14"/>
  <c r="K13" i="14" s="1"/>
  <c r="M12" i="14"/>
  <c r="L12" i="14"/>
  <c r="I12" i="14" s="1"/>
  <c r="M11" i="14"/>
  <c r="L11" i="14"/>
  <c r="G11" i="14" s="1"/>
  <c r="D51" i="13"/>
  <c r="E49" i="2" s="1"/>
  <c r="D50" i="13"/>
  <c r="D49" i="13"/>
  <c r="D49" i="12"/>
  <c r="D52" i="11"/>
  <c r="E47" i="2" s="1"/>
  <c r="G50" i="11"/>
  <c r="D50" i="11"/>
  <c r="F35" i="10"/>
  <c r="E35" i="10"/>
  <c r="C28" i="10"/>
  <c r="B28" i="10"/>
  <c r="C27" i="10"/>
  <c r="G27" i="10" s="1"/>
  <c r="B27" i="10"/>
  <c r="C26" i="10"/>
  <c r="G26" i="10" s="1"/>
  <c r="B26" i="10"/>
  <c r="C25" i="10"/>
  <c r="G25" i="10" s="1"/>
  <c r="B25" i="10"/>
  <c r="C24" i="10"/>
  <c r="G24" i="10" s="1"/>
  <c r="B24" i="10"/>
  <c r="C23" i="10"/>
  <c r="B23" i="10"/>
  <c r="C22" i="10"/>
  <c r="G22" i="10" s="1"/>
  <c r="B22" i="10"/>
  <c r="C21" i="10"/>
  <c r="G21" i="10" s="1"/>
  <c r="B21" i="10"/>
  <c r="C20" i="10"/>
  <c r="G20" i="10" s="1"/>
  <c r="B20" i="10"/>
  <c r="C19" i="10"/>
  <c r="G19" i="10" s="1"/>
  <c r="B19" i="10"/>
  <c r="C18" i="10"/>
  <c r="G18" i="10" s="1"/>
  <c r="B18" i="10"/>
  <c r="C17" i="10"/>
  <c r="G17" i="10" s="1"/>
  <c r="B17" i="10"/>
  <c r="C16" i="10"/>
  <c r="B16" i="10"/>
  <c r="C15" i="10"/>
  <c r="G15" i="10" s="1"/>
  <c r="B15" i="10"/>
  <c r="C14" i="10"/>
  <c r="G14" i="10" s="1"/>
  <c r="B14" i="10"/>
  <c r="C13" i="10"/>
  <c r="G13" i="10" s="1"/>
  <c r="B13" i="10"/>
  <c r="C12" i="10"/>
  <c r="B12" i="10"/>
  <c r="C11" i="10"/>
  <c r="G11" i="10" s="1"/>
  <c r="B11" i="10"/>
  <c r="C10" i="10"/>
  <c r="B10" i="10"/>
  <c r="C9" i="10"/>
  <c r="G9" i="10" s="1"/>
  <c r="B9" i="10"/>
  <c r="K36" i="9"/>
  <c r="J36" i="9"/>
  <c r="H36" i="9"/>
  <c r="G36" i="9"/>
  <c r="E36" i="9"/>
  <c r="D36" i="9"/>
  <c r="C36" i="9"/>
  <c r="Q29" i="9"/>
  <c r="P29" i="9"/>
  <c r="N29" i="9"/>
  <c r="M29" i="9"/>
  <c r="L29" i="9"/>
  <c r="I29" i="9"/>
  <c r="F29" i="9"/>
  <c r="D28" i="10" s="1"/>
  <c r="Q28" i="9"/>
  <c r="P28" i="9"/>
  <c r="N28" i="9"/>
  <c r="M28" i="9"/>
  <c r="L28" i="9"/>
  <c r="I28" i="9"/>
  <c r="F28" i="9"/>
  <c r="Q27" i="9"/>
  <c r="P27" i="9"/>
  <c r="N27" i="9"/>
  <c r="M27" i="9"/>
  <c r="L27" i="9"/>
  <c r="I27" i="9"/>
  <c r="F27" i="9"/>
  <c r="D26" i="10" s="1"/>
  <c r="Q26" i="9"/>
  <c r="P26" i="9"/>
  <c r="N26" i="9"/>
  <c r="M26" i="9"/>
  <c r="L26" i="9"/>
  <c r="I26" i="9"/>
  <c r="F26" i="9"/>
  <c r="D25" i="10" s="1"/>
  <c r="Q25" i="9"/>
  <c r="P25" i="9"/>
  <c r="N25" i="9"/>
  <c r="M25" i="9"/>
  <c r="L25" i="9"/>
  <c r="I25" i="9"/>
  <c r="F25" i="9"/>
  <c r="D24" i="10" s="1"/>
  <c r="J24" i="10" s="1"/>
  <c r="Q24" i="9"/>
  <c r="P24" i="9"/>
  <c r="N24" i="9"/>
  <c r="M24" i="9"/>
  <c r="L24" i="9"/>
  <c r="I24" i="9"/>
  <c r="F24" i="9"/>
  <c r="D23" i="10" s="1"/>
  <c r="J23" i="10" s="1"/>
  <c r="Q23" i="9"/>
  <c r="P23" i="9"/>
  <c r="N23" i="9"/>
  <c r="M23" i="9"/>
  <c r="L23" i="9"/>
  <c r="I23" i="9"/>
  <c r="F23" i="9"/>
  <c r="D22" i="10" s="1"/>
  <c r="J22" i="10" s="1"/>
  <c r="Q22" i="9"/>
  <c r="P22" i="9"/>
  <c r="N22" i="9"/>
  <c r="M22" i="9"/>
  <c r="L22" i="9"/>
  <c r="I22" i="9"/>
  <c r="F22" i="9"/>
  <c r="D21" i="10" s="1"/>
  <c r="Q21" i="9"/>
  <c r="P21" i="9"/>
  <c r="N21" i="9"/>
  <c r="M21" i="9"/>
  <c r="L21" i="9"/>
  <c r="I21" i="9"/>
  <c r="F21" i="9"/>
  <c r="D20" i="10" s="1"/>
  <c r="J20" i="10" s="1"/>
  <c r="Q20" i="9"/>
  <c r="P20" i="9"/>
  <c r="N20" i="9"/>
  <c r="M20" i="9"/>
  <c r="L20" i="9"/>
  <c r="I20" i="9"/>
  <c r="F20" i="9"/>
  <c r="Q19" i="9"/>
  <c r="P19" i="9"/>
  <c r="N19" i="9"/>
  <c r="M19" i="9"/>
  <c r="L19" i="9"/>
  <c r="I19" i="9"/>
  <c r="F19" i="9"/>
  <c r="D18" i="10" s="1"/>
  <c r="J18" i="10" s="1"/>
  <c r="Q18" i="9"/>
  <c r="P18" i="9"/>
  <c r="N18" i="9"/>
  <c r="M18" i="9"/>
  <c r="L18" i="9"/>
  <c r="I18" i="9"/>
  <c r="F18" i="9"/>
  <c r="D17" i="10" s="1"/>
  <c r="J17" i="10" s="1"/>
  <c r="Q17" i="9"/>
  <c r="P17" i="9"/>
  <c r="N17" i="9"/>
  <c r="M17" i="9"/>
  <c r="L17" i="9"/>
  <c r="I17" i="9"/>
  <c r="F17" i="9"/>
  <c r="D16" i="10" s="1"/>
  <c r="J16" i="10" s="1"/>
  <c r="Q16" i="9"/>
  <c r="P16" i="9"/>
  <c r="N16" i="9"/>
  <c r="M16" i="9"/>
  <c r="L16" i="9"/>
  <c r="I16" i="9"/>
  <c r="F16" i="9"/>
  <c r="Q15" i="9"/>
  <c r="P15" i="9"/>
  <c r="N15" i="9"/>
  <c r="M15" i="9"/>
  <c r="L15" i="9"/>
  <c r="I15" i="9"/>
  <c r="F15" i="9"/>
  <c r="D14" i="10" s="1"/>
  <c r="J14" i="10" s="1"/>
  <c r="Q14" i="9"/>
  <c r="P14" i="9"/>
  <c r="N14" i="9"/>
  <c r="M14" i="9"/>
  <c r="L14" i="9"/>
  <c r="I14" i="9"/>
  <c r="F14" i="9"/>
  <c r="D13" i="10" s="1"/>
  <c r="Q13" i="9"/>
  <c r="P13" i="9"/>
  <c r="N13" i="9"/>
  <c r="M13" i="9"/>
  <c r="L13" i="9"/>
  <c r="I13" i="9"/>
  <c r="F13" i="9"/>
  <c r="D12" i="10" s="1"/>
  <c r="Q12" i="9"/>
  <c r="P12" i="9"/>
  <c r="N12" i="9"/>
  <c r="M12" i="9"/>
  <c r="L12" i="9"/>
  <c r="I12" i="9"/>
  <c r="F12" i="9"/>
  <c r="D11" i="10" s="1"/>
  <c r="Q11" i="9"/>
  <c r="P11" i="9"/>
  <c r="N11" i="9"/>
  <c r="M11" i="9"/>
  <c r="L11" i="9"/>
  <c r="I11" i="9"/>
  <c r="F11" i="9"/>
  <c r="Q10" i="9"/>
  <c r="P10" i="9"/>
  <c r="N10" i="9"/>
  <c r="M10" i="9"/>
  <c r="L10" i="9"/>
  <c r="I10" i="9"/>
  <c r="F10" i="9"/>
  <c r="D9" i="10" s="1"/>
  <c r="D13" i="8"/>
  <c r="C11" i="8"/>
  <c r="E11" i="8" s="1"/>
  <c r="C10" i="8"/>
  <c r="J129" i="7"/>
  <c r="I129" i="7"/>
  <c r="G129" i="7"/>
  <c r="F129" i="7"/>
  <c r="D129" i="7"/>
  <c r="C129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6" i="7"/>
  <c r="H116" i="7"/>
  <c r="E116" i="7"/>
  <c r="K91" i="7"/>
  <c r="H91" i="7"/>
  <c r="E91" i="7"/>
  <c r="K90" i="7"/>
  <c r="H90" i="7"/>
  <c r="E90" i="7"/>
  <c r="K89" i="7"/>
  <c r="H89" i="7"/>
  <c r="E89" i="7"/>
  <c r="K87" i="7"/>
  <c r="H87" i="7"/>
  <c r="E87" i="7"/>
  <c r="K86" i="7"/>
  <c r="H86" i="7"/>
  <c r="E86" i="7"/>
  <c r="K85" i="7"/>
  <c r="H85" i="7"/>
  <c r="E85" i="7"/>
  <c r="K84" i="7"/>
  <c r="H84" i="7"/>
  <c r="E84" i="7"/>
  <c r="J81" i="7"/>
  <c r="I81" i="7"/>
  <c r="G81" i="7"/>
  <c r="F81" i="7"/>
  <c r="D81" i="7"/>
  <c r="C81" i="7"/>
  <c r="K79" i="7"/>
  <c r="H79" i="7"/>
  <c r="E79" i="7"/>
  <c r="K78" i="7"/>
  <c r="H78" i="7"/>
  <c r="E78" i="7"/>
  <c r="K77" i="7"/>
  <c r="H77" i="7"/>
  <c r="E77" i="7"/>
  <c r="K76" i="7"/>
  <c r="H76" i="7"/>
  <c r="E76" i="7"/>
  <c r="K74" i="7"/>
  <c r="H74" i="7"/>
  <c r="E74" i="7"/>
  <c r="K73" i="7"/>
  <c r="H73" i="7"/>
  <c r="E73" i="7"/>
  <c r="K72" i="7"/>
  <c r="H72" i="7"/>
  <c r="E72" i="7"/>
  <c r="K71" i="7"/>
  <c r="H71" i="7"/>
  <c r="E71" i="7"/>
  <c r="K69" i="7"/>
  <c r="H69" i="7"/>
  <c r="E69" i="7"/>
  <c r="K68" i="7"/>
  <c r="H68" i="7"/>
  <c r="E68" i="7"/>
  <c r="K67" i="7"/>
  <c r="H67" i="7"/>
  <c r="E67" i="7"/>
  <c r="K66" i="7"/>
  <c r="H66" i="7"/>
  <c r="E66" i="7"/>
  <c r="K64" i="7"/>
  <c r="H64" i="7"/>
  <c r="E64" i="7"/>
  <c r="K63" i="7"/>
  <c r="H63" i="7"/>
  <c r="E63" i="7"/>
  <c r="K62" i="7"/>
  <c r="H62" i="7"/>
  <c r="E62" i="7"/>
  <c r="K61" i="7"/>
  <c r="H61" i="7"/>
  <c r="E61" i="7"/>
  <c r="K59" i="7"/>
  <c r="H59" i="7"/>
  <c r="E59" i="7"/>
  <c r="K18" i="7"/>
  <c r="H18" i="7"/>
  <c r="E18" i="7"/>
  <c r="K17" i="7"/>
  <c r="H17" i="7"/>
  <c r="E17" i="7"/>
  <c r="K16" i="7"/>
  <c r="H16" i="7"/>
  <c r="E16" i="7"/>
  <c r="J42" i="6"/>
  <c r="J41" i="6"/>
  <c r="J40" i="6"/>
  <c r="E33" i="2" s="1"/>
  <c r="J39" i="6"/>
  <c r="J38" i="6"/>
  <c r="J37" i="6"/>
  <c r="J36" i="6"/>
  <c r="J35" i="6"/>
  <c r="J34" i="6"/>
  <c r="J33" i="6"/>
  <c r="J32" i="6"/>
  <c r="J30" i="6"/>
  <c r="J29" i="6"/>
  <c r="J28" i="6"/>
  <c r="J27" i="6"/>
  <c r="J26" i="6"/>
  <c r="J25" i="6"/>
  <c r="J24" i="6"/>
  <c r="J23" i="6"/>
  <c r="J22" i="6"/>
  <c r="J21" i="6"/>
  <c r="E35" i="2" s="1"/>
  <c r="J20" i="6"/>
  <c r="E34" i="2" s="1"/>
  <c r="J18" i="6"/>
  <c r="E32" i="2" s="1"/>
  <c r="J17" i="6"/>
  <c r="E31" i="2" s="1"/>
  <c r="J16" i="6"/>
  <c r="E30" i="2" s="1"/>
  <c r="J15" i="6"/>
  <c r="J14" i="6"/>
  <c r="E29" i="2" s="1"/>
  <c r="J12" i="6"/>
  <c r="E28" i="2" s="1"/>
  <c r="J11" i="6"/>
  <c r="E22" i="5"/>
  <c r="E21" i="5"/>
  <c r="E20" i="5"/>
  <c r="E19" i="5"/>
  <c r="E18" i="5"/>
  <c r="E17" i="5"/>
  <c r="E16" i="5"/>
  <c r="E15" i="5"/>
  <c r="E14" i="5"/>
  <c r="E12" i="5"/>
  <c r="D11" i="5"/>
  <c r="G22" i="5" s="1"/>
  <c r="D23" i="2" s="1"/>
  <c r="C11" i="5"/>
  <c r="F17" i="5" s="1"/>
  <c r="C18" i="2" s="1"/>
  <c r="D6" i="5"/>
  <c r="C6" i="5"/>
  <c r="D5" i="5"/>
  <c r="C5" i="5"/>
  <c r="D28" i="4"/>
  <c r="C28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D5" i="4"/>
  <c r="C5" i="4"/>
  <c r="D4" i="4"/>
  <c r="C4" i="4"/>
  <c r="H39" i="3"/>
  <c r="G39" i="3"/>
  <c r="E10" i="2" s="1"/>
  <c r="E39" i="3"/>
  <c r="D39" i="3"/>
  <c r="C39" i="3"/>
  <c r="E8" i="2" s="1"/>
  <c r="J31" i="3"/>
  <c r="I31" i="3"/>
  <c r="F31" i="3"/>
  <c r="J30" i="3"/>
  <c r="I30" i="3"/>
  <c r="F30" i="3"/>
  <c r="J29" i="3"/>
  <c r="I29" i="3"/>
  <c r="F29" i="3"/>
  <c r="J28" i="3"/>
  <c r="I28" i="3"/>
  <c r="F28" i="3"/>
  <c r="J27" i="3"/>
  <c r="I27" i="3"/>
  <c r="F27" i="3"/>
  <c r="J26" i="3"/>
  <c r="I26" i="3"/>
  <c r="F26" i="3"/>
  <c r="J25" i="3"/>
  <c r="I25" i="3"/>
  <c r="F25" i="3"/>
  <c r="J24" i="3"/>
  <c r="I24" i="3"/>
  <c r="F24" i="3"/>
  <c r="J23" i="3"/>
  <c r="I23" i="3"/>
  <c r="F23" i="3"/>
  <c r="J22" i="3"/>
  <c r="I22" i="3"/>
  <c r="F22" i="3"/>
  <c r="J21" i="3"/>
  <c r="I21" i="3"/>
  <c r="F21" i="3"/>
  <c r="J20" i="3"/>
  <c r="I20" i="3"/>
  <c r="F20" i="3"/>
  <c r="J19" i="3"/>
  <c r="I19" i="3"/>
  <c r="F19" i="3"/>
  <c r="J18" i="3"/>
  <c r="I18" i="3"/>
  <c r="F18" i="3"/>
  <c r="J17" i="3"/>
  <c r="I17" i="3"/>
  <c r="F17" i="3"/>
  <c r="J16" i="3"/>
  <c r="I16" i="3"/>
  <c r="F16" i="3"/>
  <c r="J15" i="3"/>
  <c r="I15" i="3"/>
  <c r="F15" i="3"/>
  <c r="J14" i="3"/>
  <c r="I14" i="3"/>
  <c r="F14" i="3"/>
  <c r="J13" i="3"/>
  <c r="I13" i="3"/>
  <c r="F13" i="3"/>
  <c r="J12" i="3"/>
  <c r="I12" i="3"/>
  <c r="F12" i="3"/>
  <c r="E148" i="2"/>
  <c r="E46" i="2"/>
  <c r="E27" i="2"/>
  <c r="D22" i="2"/>
  <c r="C22" i="2"/>
  <c r="D10" i="2"/>
  <c r="C10" i="2"/>
  <c r="D56" i="88"/>
  <c r="Y12" i="61"/>
  <c r="D54" i="66"/>
  <c r="Y16" i="61"/>
  <c r="Y20" i="61"/>
  <c r="D55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N27" i="43"/>
  <c r="H27" i="43"/>
  <c r="J28" i="43"/>
  <c r="P29" i="43"/>
  <c r="N30" i="43"/>
  <c r="H30" i="43"/>
  <c r="E55" i="43"/>
  <c r="AB29" i="43"/>
  <c r="T30" i="43"/>
  <c r="N32" i="43"/>
  <c r="H32" i="43"/>
  <c r="N29" i="43"/>
  <c r="H29" i="43"/>
  <c r="Z28" i="44"/>
  <c r="T28" i="44"/>
  <c r="Z16" i="44"/>
  <c r="T16" i="44"/>
  <c r="J13" i="43"/>
  <c r="N31" i="43"/>
  <c r="H31" i="43"/>
  <c r="J32" i="43"/>
  <c r="Z20" i="44"/>
  <c r="T20" i="44"/>
  <c r="N28" i="43"/>
  <c r="H28" i="43"/>
  <c r="J29" i="43"/>
  <c r="P30" i="43"/>
  <c r="Z30" i="43"/>
  <c r="Z24" i="44"/>
  <c r="T24" i="44"/>
  <c r="Z32" i="43"/>
  <c r="Z27" i="44"/>
  <c r="N31" i="44"/>
  <c r="Z31" i="44"/>
  <c r="V13" i="44"/>
  <c r="P15" i="44"/>
  <c r="AB15" i="44"/>
  <c r="V17" i="44"/>
  <c r="P19" i="44"/>
  <c r="AB19" i="44"/>
  <c r="V21" i="44"/>
  <c r="P23" i="44"/>
  <c r="AB23" i="44"/>
  <c r="V25" i="44"/>
  <c r="P27" i="44"/>
  <c r="AB27" i="44"/>
  <c r="P31" i="44"/>
  <c r="AB31" i="44"/>
  <c r="P14" i="44"/>
  <c r="P18" i="44"/>
  <c r="P22" i="44"/>
  <c r="P26" i="44"/>
  <c r="P30" i="44"/>
  <c r="P13" i="44"/>
  <c r="P17" i="44"/>
  <c r="P21" i="44"/>
  <c r="P25" i="44"/>
  <c r="P29" i="44"/>
  <c r="T11" i="34"/>
  <c r="H11" i="34"/>
  <c r="V11" i="34"/>
  <c r="J11" i="34"/>
  <c r="T22" i="32"/>
  <c r="L11" i="34"/>
  <c r="N11" i="34"/>
  <c r="P11" i="34"/>
  <c r="L13" i="32"/>
  <c r="F13" i="28"/>
  <c r="H18" i="28"/>
  <c r="F21" i="28"/>
  <c r="H26" i="28"/>
  <c r="J13" i="28"/>
  <c r="N15" i="28"/>
  <c r="H16" i="28"/>
  <c r="L18" i="28"/>
  <c r="F19" i="28"/>
  <c r="J21" i="28"/>
  <c r="N23" i="28"/>
  <c r="H24" i="28"/>
  <c r="L26" i="28"/>
  <c r="F27" i="28"/>
  <c r="J29" i="28"/>
  <c r="H11" i="28"/>
  <c r="L13" i="28"/>
  <c r="J16" i="28"/>
  <c r="N18" i="28"/>
  <c r="H19" i="28"/>
  <c r="L21" i="28"/>
  <c r="F22" i="28"/>
  <c r="J24" i="28"/>
  <c r="N26" i="28"/>
  <c r="H27" i="28"/>
  <c r="L29" i="28"/>
  <c r="F30" i="28"/>
  <c r="L16" i="28"/>
  <c r="J19" i="28"/>
  <c r="L24" i="28"/>
  <c r="J27" i="28"/>
  <c r="H30" i="28"/>
  <c r="L19" i="28"/>
  <c r="L27" i="28"/>
  <c r="G23" i="14"/>
  <c r="I11" i="14"/>
  <c r="G16" i="14"/>
  <c r="L17" i="76" l="1"/>
  <c r="L56" i="65"/>
  <c r="F56" i="88"/>
  <c r="E153" i="2" s="1"/>
  <c r="L11" i="57"/>
  <c r="J59" i="57"/>
  <c r="D137" i="2" s="1"/>
  <c r="P55" i="43"/>
  <c r="W27" i="43"/>
  <c r="V27" i="43"/>
  <c r="Z12" i="44"/>
  <c r="R22" i="32"/>
  <c r="J22" i="32"/>
  <c r="AB21" i="32"/>
  <c r="V26" i="32"/>
  <c r="L30" i="32"/>
  <c r="T26" i="32"/>
  <c r="P26" i="32"/>
  <c r="H26" i="32"/>
  <c r="V30" i="32"/>
  <c r="AB29" i="32"/>
  <c r="N21" i="32"/>
  <c r="T21" i="32"/>
  <c r="V19" i="32"/>
  <c r="L21" i="32"/>
  <c r="E16" i="14"/>
  <c r="I27" i="14"/>
  <c r="K28" i="14"/>
  <c r="K16" i="14"/>
  <c r="E24" i="14"/>
  <c r="E12" i="14"/>
  <c r="N16" i="14"/>
  <c r="R29" i="32"/>
  <c r="G25" i="14"/>
  <c r="R30" i="32"/>
  <c r="AE18" i="75"/>
  <c r="T29" i="32"/>
  <c r="Z30" i="32"/>
  <c r="N24" i="14"/>
  <c r="H30" i="32"/>
  <c r="P30" i="32"/>
  <c r="AD30" i="32"/>
  <c r="R28" i="45"/>
  <c r="N29" i="32"/>
  <c r="T30" i="32"/>
  <c r="J30" i="32"/>
  <c r="L13" i="76"/>
  <c r="L29" i="32"/>
  <c r="Q19" i="52"/>
  <c r="N25" i="14"/>
  <c r="G60" i="62"/>
  <c r="Q27" i="52"/>
  <c r="R27" i="56"/>
  <c r="L11" i="79"/>
  <c r="T23" i="32"/>
  <c r="F12" i="44"/>
  <c r="L12" i="44" s="1"/>
  <c r="Q21" i="52"/>
  <c r="R19" i="56"/>
  <c r="Z26" i="32"/>
  <c r="N23" i="32"/>
  <c r="K56" i="58"/>
  <c r="AE22" i="75"/>
  <c r="Q17" i="52"/>
  <c r="Q29" i="52"/>
  <c r="L22" i="56"/>
  <c r="T12" i="44"/>
  <c r="Q13" i="52"/>
  <c r="Q23" i="52"/>
  <c r="L30" i="56"/>
  <c r="L25" i="24"/>
  <c r="AD26" i="32"/>
  <c r="D60" i="44"/>
  <c r="T60" i="44" s="1"/>
  <c r="C118" i="2" s="1"/>
  <c r="R30" i="45"/>
  <c r="Q15" i="52"/>
  <c r="Q25" i="52"/>
  <c r="L14" i="56"/>
  <c r="AB23" i="32"/>
  <c r="N12" i="44"/>
  <c r="W17" i="43"/>
  <c r="F54" i="71"/>
  <c r="E166" i="2" s="1"/>
  <c r="L21" i="76"/>
  <c r="L25" i="76"/>
  <c r="L29" i="76"/>
  <c r="R28" i="56"/>
  <c r="X20" i="32"/>
  <c r="Q12" i="52"/>
  <c r="Q14" i="52"/>
  <c r="Q16" i="52"/>
  <c r="Q18" i="52"/>
  <c r="Q20" i="52"/>
  <c r="Q22" i="52"/>
  <c r="Q24" i="52"/>
  <c r="AH15" i="75"/>
  <c r="AE24" i="75"/>
  <c r="L14" i="76"/>
  <c r="L18" i="76"/>
  <c r="L26" i="32"/>
  <c r="L15" i="56"/>
  <c r="L23" i="56"/>
  <c r="E52" i="72"/>
  <c r="L15" i="76"/>
  <c r="G19" i="14"/>
  <c r="R19" i="32"/>
  <c r="I23" i="14"/>
  <c r="AB26" i="32"/>
  <c r="J19" i="32"/>
  <c r="Z25" i="32"/>
  <c r="L13" i="56"/>
  <c r="R18" i="56"/>
  <c r="L21" i="56"/>
  <c r="R26" i="56"/>
  <c r="L29" i="56"/>
  <c r="L22" i="76"/>
  <c r="X18" i="32"/>
  <c r="AD18" i="32"/>
  <c r="X26" i="32"/>
  <c r="R12" i="56"/>
  <c r="L19" i="76"/>
  <c r="L27" i="76"/>
  <c r="J26" i="32"/>
  <c r="W15" i="61"/>
  <c r="F22" i="5"/>
  <c r="C23" i="2" s="1"/>
  <c r="N26" i="32"/>
  <c r="L18" i="32"/>
  <c r="L25" i="32"/>
  <c r="L26" i="76"/>
  <c r="R20" i="56"/>
  <c r="L23" i="76"/>
  <c r="P19" i="32"/>
  <c r="F15" i="5"/>
  <c r="F26" i="32"/>
  <c r="L24" i="68"/>
  <c r="D25" i="69" s="1"/>
  <c r="J25" i="69" s="1"/>
  <c r="L14" i="70"/>
  <c r="L22" i="70"/>
  <c r="L30" i="70"/>
  <c r="I64" i="78"/>
  <c r="N14" i="14"/>
  <c r="L15" i="34"/>
  <c r="F15" i="34"/>
  <c r="V15" i="34"/>
  <c r="P15" i="34"/>
  <c r="T15" i="34"/>
  <c r="N15" i="34"/>
  <c r="H15" i="34"/>
  <c r="J15" i="34"/>
  <c r="R15" i="34"/>
  <c r="L23" i="34"/>
  <c r="F23" i="34"/>
  <c r="V23" i="34"/>
  <c r="P23" i="34"/>
  <c r="T23" i="34"/>
  <c r="N23" i="34"/>
  <c r="J23" i="34"/>
  <c r="R23" i="34"/>
  <c r="H23" i="34"/>
  <c r="R14" i="56"/>
  <c r="L17" i="56"/>
  <c r="R22" i="56"/>
  <c r="L25" i="56"/>
  <c r="R30" i="56"/>
  <c r="H16" i="60"/>
  <c r="F16" i="60"/>
  <c r="H25" i="60"/>
  <c r="F25" i="60"/>
  <c r="W21" i="61"/>
  <c r="Z21" i="61"/>
  <c r="AA21" i="61" s="1"/>
  <c r="W25" i="61"/>
  <c r="Z25" i="61"/>
  <c r="AA25" i="61" s="1"/>
  <c r="W30" i="61"/>
  <c r="Z30" i="61"/>
  <c r="AA30" i="61" s="1"/>
  <c r="S11" i="77"/>
  <c r="L64" i="78"/>
  <c r="R24" i="9"/>
  <c r="L15" i="24"/>
  <c r="R16" i="34"/>
  <c r="L16" i="34"/>
  <c r="F16" i="34"/>
  <c r="J16" i="34"/>
  <c r="V16" i="34"/>
  <c r="P16" i="34"/>
  <c r="H16" i="34"/>
  <c r="N16" i="34"/>
  <c r="T16" i="34"/>
  <c r="R24" i="34"/>
  <c r="L24" i="34"/>
  <c r="F24" i="34"/>
  <c r="J24" i="34"/>
  <c r="P24" i="34"/>
  <c r="H24" i="34"/>
  <c r="T24" i="34"/>
  <c r="V24" i="34"/>
  <c r="N24" i="34"/>
  <c r="Z13" i="52"/>
  <c r="Z15" i="52"/>
  <c r="Z17" i="52"/>
  <c r="Z19" i="52"/>
  <c r="Z21" i="52"/>
  <c r="Z23" i="52"/>
  <c r="Z25" i="52"/>
  <c r="Z27" i="52"/>
  <c r="Z29" i="52"/>
  <c r="L12" i="56"/>
  <c r="R17" i="56"/>
  <c r="L20" i="56"/>
  <c r="R25" i="56"/>
  <c r="L28" i="56"/>
  <c r="K59" i="57"/>
  <c r="H18" i="60"/>
  <c r="F18" i="60"/>
  <c r="H26" i="60"/>
  <c r="F26" i="60"/>
  <c r="W16" i="61"/>
  <c r="Z16" i="61"/>
  <c r="AA16" i="61" s="1"/>
  <c r="AE11" i="75"/>
  <c r="L30" i="76"/>
  <c r="O64" i="78"/>
  <c r="H17" i="34"/>
  <c r="R17" i="34"/>
  <c r="L17" i="34"/>
  <c r="V17" i="34"/>
  <c r="P17" i="34"/>
  <c r="J17" i="34"/>
  <c r="T17" i="34"/>
  <c r="F17" i="34"/>
  <c r="N17" i="34"/>
  <c r="H25" i="34"/>
  <c r="R25" i="34"/>
  <c r="L25" i="34"/>
  <c r="V25" i="34"/>
  <c r="P25" i="34"/>
  <c r="J25" i="34"/>
  <c r="N25" i="34"/>
  <c r="T25" i="34"/>
  <c r="F25" i="34"/>
  <c r="H19" i="60"/>
  <c r="F19" i="60"/>
  <c r="H27" i="60"/>
  <c r="F27" i="60"/>
  <c r="W17" i="61"/>
  <c r="Z17" i="61"/>
  <c r="AA17" i="61" s="1"/>
  <c r="W22" i="61"/>
  <c r="Z22" i="61"/>
  <c r="AA22" i="61" s="1"/>
  <c r="W26" i="61"/>
  <c r="Z26" i="61"/>
  <c r="AA26" i="61" s="1"/>
  <c r="T18" i="34"/>
  <c r="N18" i="34"/>
  <c r="H18" i="34"/>
  <c r="R18" i="34"/>
  <c r="F18" i="34"/>
  <c r="V18" i="34"/>
  <c r="P18" i="34"/>
  <c r="J18" i="34"/>
  <c r="L18" i="34"/>
  <c r="T26" i="34"/>
  <c r="N26" i="34"/>
  <c r="H26" i="34"/>
  <c r="R26" i="34"/>
  <c r="F26" i="34"/>
  <c r="V26" i="34"/>
  <c r="P26" i="34"/>
  <c r="L26" i="34"/>
  <c r="J26" i="34"/>
  <c r="Q26" i="52"/>
  <c r="Q28" i="52"/>
  <c r="Q30" i="52"/>
  <c r="R15" i="56"/>
  <c r="L18" i="56"/>
  <c r="R23" i="56"/>
  <c r="L26" i="56"/>
  <c r="H20" i="60"/>
  <c r="F20" i="60"/>
  <c r="H28" i="60"/>
  <c r="F28" i="60"/>
  <c r="W18" i="61"/>
  <c r="Z18" i="61"/>
  <c r="AA18" i="61" s="1"/>
  <c r="W27" i="61"/>
  <c r="Z27" i="61"/>
  <c r="AA27" i="61" s="1"/>
  <c r="D87" i="2"/>
  <c r="I60" i="95"/>
  <c r="D106" i="2" s="1"/>
  <c r="N19" i="34"/>
  <c r="T19" i="34"/>
  <c r="H19" i="34"/>
  <c r="L19" i="34"/>
  <c r="F19" i="34"/>
  <c r="V19" i="34"/>
  <c r="P19" i="34"/>
  <c r="J19" i="34"/>
  <c r="R19" i="34"/>
  <c r="N27" i="34"/>
  <c r="T27" i="34"/>
  <c r="H27" i="34"/>
  <c r="L27" i="34"/>
  <c r="F27" i="34"/>
  <c r="P27" i="34"/>
  <c r="R27" i="34"/>
  <c r="J27" i="34"/>
  <c r="V27" i="34"/>
  <c r="F21" i="60"/>
  <c r="H21" i="60"/>
  <c r="F29" i="60"/>
  <c r="H29" i="60"/>
  <c r="W13" i="61"/>
  <c r="Z13" i="61"/>
  <c r="AA13" i="61" s="1"/>
  <c r="L14" i="24"/>
  <c r="L22" i="24"/>
  <c r="L30" i="24"/>
  <c r="J12" i="34"/>
  <c r="T12" i="34"/>
  <c r="N12" i="34"/>
  <c r="R12" i="34"/>
  <c r="L12" i="34"/>
  <c r="H12" i="34"/>
  <c r="V12" i="34"/>
  <c r="P12" i="34"/>
  <c r="F12" i="34"/>
  <c r="J20" i="34"/>
  <c r="T20" i="34"/>
  <c r="N20" i="34"/>
  <c r="R20" i="34"/>
  <c r="L20" i="34"/>
  <c r="V20" i="34"/>
  <c r="F20" i="34"/>
  <c r="H20" i="34"/>
  <c r="P20" i="34"/>
  <c r="J28" i="34"/>
  <c r="T28" i="34"/>
  <c r="N28" i="34"/>
  <c r="R28" i="34"/>
  <c r="L28" i="34"/>
  <c r="V28" i="34"/>
  <c r="P28" i="34"/>
  <c r="F28" i="34"/>
  <c r="H28" i="34"/>
  <c r="Z12" i="52"/>
  <c r="Z14" i="52"/>
  <c r="Z16" i="52"/>
  <c r="Z18" i="52"/>
  <c r="Z20" i="52"/>
  <c r="Z22" i="52"/>
  <c r="Z24" i="52"/>
  <c r="Z26" i="52"/>
  <c r="Z28" i="52"/>
  <c r="Z30" i="52"/>
  <c r="R13" i="56"/>
  <c r="L16" i="56"/>
  <c r="R21" i="56"/>
  <c r="L24" i="56"/>
  <c r="R29" i="56"/>
  <c r="F13" i="60"/>
  <c r="H13" i="60"/>
  <c r="F22" i="60"/>
  <c r="H22" i="60"/>
  <c r="F30" i="60"/>
  <c r="H30" i="60"/>
  <c r="W19" i="61"/>
  <c r="Z19" i="61"/>
  <c r="AA19" i="61" s="1"/>
  <c r="W28" i="61"/>
  <c r="Z28" i="61"/>
  <c r="AA28" i="61" s="1"/>
  <c r="L12" i="76"/>
  <c r="L16" i="76"/>
  <c r="L20" i="76"/>
  <c r="L24" i="76"/>
  <c r="L28" i="76"/>
  <c r="R54" i="77"/>
  <c r="D187" i="2" s="1"/>
  <c r="N12" i="82"/>
  <c r="O12" i="82" s="1"/>
  <c r="G14" i="14"/>
  <c r="N21" i="14"/>
  <c r="V13" i="34"/>
  <c r="P13" i="34"/>
  <c r="J13" i="34"/>
  <c r="H13" i="34"/>
  <c r="R13" i="34"/>
  <c r="F13" i="34"/>
  <c r="L13" i="34"/>
  <c r="N13" i="34"/>
  <c r="T13" i="34"/>
  <c r="V21" i="34"/>
  <c r="P21" i="34"/>
  <c r="J21" i="34"/>
  <c r="H21" i="34"/>
  <c r="R21" i="34"/>
  <c r="T21" i="34"/>
  <c r="F21" i="34"/>
  <c r="N21" i="34"/>
  <c r="L21" i="34"/>
  <c r="V29" i="34"/>
  <c r="P29" i="34"/>
  <c r="J29" i="34"/>
  <c r="H29" i="34"/>
  <c r="R29" i="34"/>
  <c r="L29" i="34"/>
  <c r="N29" i="34"/>
  <c r="F29" i="34"/>
  <c r="T29" i="34"/>
  <c r="U62" i="50"/>
  <c r="R16" i="56"/>
  <c r="L19" i="56"/>
  <c r="R24" i="56"/>
  <c r="L27" i="56"/>
  <c r="F14" i="60"/>
  <c r="H14" i="60"/>
  <c r="F23" i="60"/>
  <c r="H23" i="60"/>
  <c r="F31" i="60"/>
  <c r="H31" i="60"/>
  <c r="W14" i="61"/>
  <c r="Z14" i="61"/>
  <c r="AA14" i="61" s="1"/>
  <c r="W24" i="61"/>
  <c r="Z24" i="61"/>
  <c r="AA24" i="61" s="1"/>
  <c r="W29" i="61"/>
  <c r="Z29" i="61"/>
  <c r="AA29" i="61" s="1"/>
  <c r="K55" i="61"/>
  <c r="C146" i="2" s="1"/>
  <c r="O60" i="81"/>
  <c r="H52" i="92"/>
  <c r="D99" i="2" s="1"/>
  <c r="F14" i="34"/>
  <c r="V14" i="34"/>
  <c r="P14" i="34"/>
  <c r="J14" i="34"/>
  <c r="T14" i="34"/>
  <c r="N14" i="34"/>
  <c r="H14" i="34"/>
  <c r="L14" i="34"/>
  <c r="R14" i="34"/>
  <c r="F22" i="34"/>
  <c r="V22" i="34"/>
  <c r="P22" i="34"/>
  <c r="J22" i="34"/>
  <c r="T22" i="34"/>
  <c r="N22" i="34"/>
  <c r="H22" i="34"/>
  <c r="R22" i="34"/>
  <c r="L22" i="34"/>
  <c r="F30" i="34"/>
  <c r="V30" i="34"/>
  <c r="P30" i="34"/>
  <c r="J30" i="34"/>
  <c r="N30" i="34"/>
  <c r="H30" i="34"/>
  <c r="L30" i="34"/>
  <c r="R30" i="34"/>
  <c r="F15" i="60"/>
  <c r="H15" i="60"/>
  <c r="H24" i="60"/>
  <c r="F24" i="60"/>
  <c r="W20" i="61"/>
  <c r="Z20" i="61"/>
  <c r="AA20" i="61" s="1"/>
  <c r="I21" i="66"/>
  <c r="H21" i="66"/>
  <c r="I29" i="66"/>
  <c r="H29" i="66"/>
  <c r="Z18" i="32"/>
  <c r="H19" i="32"/>
  <c r="N20" i="14"/>
  <c r="N28" i="14"/>
  <c r="H15" i="32"/>
  <c r="P18" i="32"/>
  <c r="G21" i="14"/>
  <c r="L18" i="24"/>
  <c r="J14" i="32"/>
  <c r="N18" i="32"/>
  <c r="AD23" i="32"/>
  <c r="AD15" i="32"/>
  <c r="V18" i="32"/>
  <c r="X15" i="32"/>
  <c r="V12" i="44"/>
  <c r="I17" i="66"/>
  <c r="O22" i="9"/>
  <c r="I15" i="66"/>
  <c r="H15" i="66"/>
  <c r="I19" i="66"/>
  <c r="H19" i="66"/>
  <c r="I31" i="66"/>
  <c r="H31" i="66"/>
  <c r="F18" i="32"/>
  <c r="P23" i="32"/>
  <c r="P15" i="32"/>
  <c r="H18" i="32"/>
  <c r="Z14" i="32"/>
  <c r="J12" i="44"/>
  <c r="C12" i="7"/>
  <c r="F12" i="7"/>
  <c r="I18" i="66"/>
  <c r="H18" i="66"/>
  <c r="J18" i="32"/>
  <c r="F12" i="60"/>
  <c r="O23" i="9"/>
  <c r="AH23" i="75"/>
  <c r="P27" i="32"/>
  <c r="P11" i="32"/>
  <c r="V27" i="32"/>
  <c r="AB15" i="32"/>
  <c r="X23" i="32"/>
  <c r="I25" i="66"/>
  <c r="D12" i="7"/>
  <c r="G12" i="7"/>
  <c r="I16" i="66"/>
  <c r="H16" i="66"/>
  <c r="I24" i="66"/>
  <c r="H24" i="66"/>
  <c r="I28" i="66"/>
  <c r="H28" i="66"/>
  <c r="I30" i="66"/>
  <c r="H30" i="66"/>
  <c r="AB18" i="32"/>
  <c r="T18" i="32"/>
  <c r="G28" i="14"/>
  <c r="K29" i="14"/>
  <c r="H23" i="32"/>
  <c r="J23" i="32"/>
  <c r="I14" i="66"/>
  <c r="L11" i="46"/>
  <c r="R11" i="9"/>
  <c r="O13" i="9"/>
  <c r="N13" i="14"/>
  <c r="L12" i="24"/>
  <c r="L20" i="24"/>
  <c r="X62" i="50"/>
  <c r="G57" i="51"/>
  <c r="F18" i="5"/>
  <c r="C19" i="2" s="1"/>
  <c r="AE25" i="75"/>
  <c r="F28" i="4"/>
  <c r="E14" i="2" s="1"/>
  <c r="F20" i="5"/>
  <c r="C21" i="2" s="1"/>
  <c r="F16" i="5"/>
  <c r="C17" i="2" s="1"/>
  <c r="F14" i="5"/>
  <c r="R13" i="9"/>
  <c r="C19" i="21"/>
  <c r="L52" i="29"/>
  <c r="L11" i="41"/>
  <c r="H54" i="41"/>
  <c r="C116" i="2" s="1"/>
  <c r="F21" i="5"/>
  <c r="F12" i="5"/>
  <c r="C15" i="2" s="1"/>
  <c r="F19" i="5"/>
  <c r="C20" i="2" s="1"/>
  <c r="U54" i="34"/>
  <c r="L54" i="34" s="1"/>
  <c r="J57" i="68"/>
  <c r="C13" i="8"/>
  <c r="E13" i="8" s="1"/>
  <c r="E36" i="2" s="1"/>
  <c r="N61" i="45"/>
  <c r="M60" i="62"/>
  <c r="AE17" i="75"/>
  <c r="E20" i="14"/>
  <c r="G30" i="14"/>
  <c r="N12" i="32"/>
  <c r="K54" i="77"/>
  <c r="M54" i="77" s="1"/>
  <c r="E186" i="2" s="1"/>
  <c r="L19" i="24"/>
  <c r="H13" i="32"/>
  <c r="L19" i="46"/>
  <c r="L27" i="46"/>
  <c r="O12" i="62"/>
  <c r="P12" i="62" s="1"/>
  <c r="F57" i="67"/>
  <c r="L13" i="68"/>
  <c r="D14" i="69" s="1"/>
  <c r="G20" i="5"/>
  <c r="D21" i="2" s="1"/>
  <c r="G20" i="14"/>
  <c r="J61" i="45"/>
  <c r="G18" i="5"/>
  <c r="D19" i="2" s="1"/>
  <c r="T13" i="32"/>
  <c r="O19" i="9"/>
  <c r="L22" i="45"/>
  <c r="L25" i="45"/>
  <c r="G16" i="5"/>
  <c r="D17" i="2" s="1"/>
  <c r="G19" i="5"/>
  <c r="D20" i="2" s="1"/>
  <c r="E28" i="14"/>
  <c r="I15" i="14"/>
  <c r="K21" i="14"/>
  <c r="L27" i="24"/>
  <c r="L16" i="24"/>
  <c r="N20" i="32"/>
  <c r="T30" i="34"/>
  <c r="AD22" i="32"/>
  <c r="L22" i="32"/>
  <c r="AB13" i="32"/>
  <c r="D50" i="12"/>
  <c r="E48" i="2"/>
  <c r="L18" i="46"/>
  <c r="I62" i="46"/>
  <c r="E121" i="2" s="1"/>
  <c r="L13" i="48"/>
  <c r="L21" i="48"/>
  <c r="N58" i="49"/>
  <c r="E129" i="2" s="1"/>
  <c r="L58" i="49"/>
  <c r="E128" i="2" s="1"/>
  <c r="I54" i="71"/>
  <c r="E167" i="2" s="1"/>
  <c r="T58" i="73"/>
  <c r="E177" i="2" s="1"/>
  <c r="AH22" i="75"/>
  <c r="G21" i="5"/>
  <c r="G15" i="14"/>
  <c r="K20" i="14"/>
  <c r="L17" i="24"/>
  <c r="Z22" i="32"/>
  <c r="V13" i="32"/>
  <c r="L14" i="45"/>
  <c r="L18" i="45"/>
  <c r="L26" i="45"/>
  <c r="G14" i="5"/>
  <c r="G17" i="5"/>
  <c r="D18" i="2" s="1"/>
  <c r="R27" i="9"/>
  <c r="G13" i="14"/>
  <c r="L26" i="24"/>
  <c r="P22" i="32"/>
  <c r="N13" i="32"/>
  <c r="O16" i="9"/>
  <c r="R12" i="32"/>
  <c r="F53" i="52"/>
  <c r="L20" i="68"/>
  <c r="D21" i="69" s="1"/>
  <c r="L25" i="68"/>
  <c r="D26" i="69" s="1"/>
  <c r="H26" i="69" s="1"/>
  <c r="L17" i="70"/>
  <c r="L25" i="70"/>
  <c r="J58" i="73"/>
  <c r="E173" i="2" s="1"/>
  <c r="G15" i="5"/>
  <c r="R19" i="9"/>
  <c r="I18" i="10"/>
  <c r="F56" i="65"/>
  <c r="J56" i="65" s="1"/>
  <c r="H12" i="10"/>
  <c r="L53" i="30"/>
  <c r="R16" i="45"/>
  <c r="R20" i="45"/>
  <c r="T85" i="15"/>
  <c r="T84" i="15"/>
  <c r="E30" i="14"/>
  <c r="C87" i="2"/>
  <c r="D60" i="95"/>
  <c r="C106" i="2" s="1"/>
  <c r="R18" i="45"/>
  <c r="R26" i="45"/>
  <c r="J56" i="58"/>
  <c r="D138" i="2" s="1"/>
  <c r="G12" i="5"/>
  <c r="D15" i="2" s="1"/>
  <c r="H18" i="10"/>
  <c r="L24" i="24"/>
  <c r="R23" i="32"/>
  <c r="AD20" i="32"/>
  <c r="E56" i="65"/>
  <c r="H56" i="65" s="1"/>
  <c r="H23" i="10"/>
  <c r="K30" i="14"/>
  <c r="T10" i="15"/>
  <c r="T83" i="15"/>
  <c r="T86" i="15"/>
  <c r="N80" i="20"/>
  <c r="N53" i="30"/>
  <c r="X12" i="32"/>
  <c r="AB22" i="32"/>
  <c r="O62" i="50"/>
  <c r="E133" i="2" s="1"/>
  <c r="J57" i="51"/>
  <c r="P53" i="52"/>
  <c r="F60" i="56"/>
  <c r="N59" i="57"/>
  <c r="U11" i="61"/>
  <c r="O18" i="9"/>
  <c r="N22" i="14"/>
  <c r="Z13" i="32"/>
  <c r="AD29" i="32"/>
  <c r="H54" i="33"/>
  <c r="L27" i="45"/>
  <c r="L31" i="45"/>
  <c r="L32" i="45"/>
  <c r="R62" i="50"/>
  <c r="R11" i="56"/>
  <c r="M58" i="73"/>
  <c r="L28" i="24"/>
  <c r="G11" i="7"/>
  <c r="H12" i="32"/>
  <c r="L14" i="41"/>
  <c r="L30" i="41"/>
  <c r="W23" i="43"/>
  <c r="X23" i="43" s="1"/>
  <c r="Z11" i="52"/>
  <c r="L12" i="58"/>
  <c r="L11" i="70"/>
  <c r="L19" i="70"/>
  <c r="L27" i="70"/>
  <c r="D188" i="2"/>
  <c r="W60" i="81"/>
  <c r="H51" i="91"/>
  <c r="D92" i="2" s="1"/>
  <c r="N12" i="14"/>
  <c r="L52" i="14"/>
  <c r="L53" i="14" s="1"/>
  <c r="E55" i="2" s="1"/>
  <c r="K12" i="14"/>
  <c r="N15" i="14"/>
  <c r="N30" i="14"/>
  <c r="L19" i="41"/>
  <c r="L27" i="41"/>
  <c r="P61" i="45"/>
  <c r="L26" i="46"/>
  <c r="I58" i="49"/>
  <c r="E127" i="2" s="1"/>
  <c r="I62" i="50"/>
  <c r="E131" i="2" s="1"/>
  <c r="L11" i="56"/>
  <c r="S60" i="62"/>
  <c r="N56" i="65"/>
  <c r="E11" i="5"/>
  <c r="H12" i="5" s="1"/>
  <c r="E15" i="2" s="1"/>
  <c r="L17" i="45"/>
  <c r="L29" i="48"/>
  <c r="W12" i="61"/>
  <c r="P56" i="65"/>
  <c r="AE19" i="75"/>
  <c r="G23" i="10"/>
  <c r="G12" i="14"/>
  <c r="I23" i="10"/>
  <c r="I66" i="40"/>
  <c r="E115" i="2" s="1"/>
  <c r="O53" i="52"/>
  <c r="M60" i="81"/>
  <c r="R10" i="9"/>
  <c r="O11" i="9"/>
  <c r="I14" i="14"/>
  <c r="N25" i="32"/>
  <c r="N60" i="56"/>
  <c r="P59" i="57"/>
  <c r="V55" i="61"/>
  <c r="W55" i="61" s="1"/>
  <c r="C148" i="2" s="1"/>
  <c r="F54" i="70"/>
  <c r="AE15" i="75"/>
  <c r="G22" i="14"/>
  <c r="K129" i="7"/>
  <c r="F11" i="7"/>
  <c r="N11" i="20"/>
  <c r="H52" i="29"/>
  <c r="J29" i="32"/>
  <c r="W31" i="43"/>
  <c r="X31" i="43" s="1"/>
  <c r="Q60" i="81"/>
  <c r="K62" i="76"/>
  <c r="D183" i="2" s="1"/>
  <c r="J62" i="76"/>
  <c r="C183" i="2" s="1"/>
  <c r="L23" i="68"/>
  <c r="D24" i="69" s="1"/>
  <c r="H24" i="69" s="1"/>
  <c r="Z11" i="61"/>
  <c r="AA11" i="61" s="1"/>
  <c r="F62" i="76"/>
  <c r="L11" i="76"/>
  <c r="D15" i="10"/>
  <c r="H15" i="10" s="1"/>
  <c r="D10" i="10"/>
  <c r="I10" i="10" s="1"/>
  <c r="L60" i="95"/>
  <c r="M60" i="95"/>
  <c r="D110" i="2" s="1"/>
  <c r="K60" i="95"/>
  <c r="D108" i="2" s="1"/>
  <c r="V17" i="32"/>
  <c r="R17" i="32"/>
  <c r="L17" i="32"/>
  <c r="J17" i="32"/>
  <c r="Z17" i="32"/>
  <c r="H17" i="32"/>
  <c r="AB17" i="32"/>
  <c r="X17" i="32"/>
  <c r="L27" i="32"/>
  <c r="R27" i="32"/>
  <c r="J27" i="32"/>
  <c r="X27" i="32"/>
  <c r="I55" i="61"/>
  <c r="AC55" i="61" s="1"/>
  <c r="E149" i="2" s="1"/>
  <c r="I54" i="70"/>
  <c r="AE16" i="75"/>
  <c r="AH16" i="75"/>
  <c r="Y53" i="52"/>
  <c r="R15" i="9"/>
  <c r="L13" i="24"/>
  <c r="D11" i="89"/>
  <c r="L16" i="44"/>
  <c r="K60" i="44"/>
  <c r="Y14" i="61"/>
  <c r="N55" i="61"/>
  <c r="H60" i="62"/>
  <c r="D60" i="62"/>
  <c r="L17" i="68"/>
  <c r="D18" i="69" s="1"/>
  <c r="Q61" i="45"/>
  <c r="R28" i="32"/>
  <c r="AB28" i="32"/>
  <c r="T28" i="32"/>
  <c r="L28" i="32"/>
  <c r="P28" i="32"/>
  <c r="J28" i="32"/>
  <c r="AD28" i="32"/>
  <c r="Z28" i="32"/>
  <c r="H28" i="32"/>
  <c r="X28" i="32"/>
  <c r="F28" i="32"/>
  <c r="V28" i="32"/>
  <c r="H14" i="10"/>
  <c r="H17" i="10"/>
  <c r="I22" i="66"/>
  <c r="I14" i="10"/>
  <c r="J12" i="10"/>
  <c r="N28" i="32"/>
  <c r="H16" i="10"/>
  <c r="V15" i="32"/>
  <c r="R15" i="32"/>
  <c r="T15" i="32"/>
  <c r="J15" i="32"/>
  <c r="L13" i="45"/>
  <c r="AD11" i="32"/>
  <c r="X11" i="32"/>
  <c r="R11" i="32"/>
  <c r="H11" i="32"/>
  <c r="V11" i="32"/>
  <c r="S55" i="61"/>
  <c r="D147" i="2" s="1"/>
  <c r="X55" i="61"/>
  <c r="I13" i="66"/>
  <c r="R14" i="45"/>
  <c r="L16" i="46"/>
  <c r="L24" i="46"/>
  <c r="L18" i="48"/>
  <c r="L26" i="48"/>
  <c r="E170" i="2"/>
  <c r="I62" i="76"/>
  <c r="O12" i="9"/>
  <c r="O15" i="9"/>
  <c r="K53" i="19"/>
  <c r="K83" i="19"/>
  <c r="L29" i="24"/>
  <c r="D27" i="89"/>
  <c r="P25" i="32"/>
  <c r="L54" i="33"/>
  <c r="R11" i="34"/>
  <c r="F11" i="34"/>
  <c r="W26" i="43"/>
  <c r="L15" i="45"/>
  <c r="L13" i="46"/>
  <c r="L21" i="46"/>
  <c r="L29" i="46"/>
  <c r="L15" i="48"/>
  <c r="L23" i="48"/>
  <c r="L31" i="48"/>
  <c r="T55" i="61"/>
  <c r="I27" i="66"/>
  <c r="L22" i="68"/>
  <c r="D23" i="69" s="1"/>
  <c r="J54" i="79"/>
  <c r="D195" i="2" s="1"/>
  <c r="R14" i="9"/>
  <c r="O27" i="9"/>
  <c r="M36" i="9"/>
  <c r="C41" i="2" s="1"/>
  <c r="L13" i="41"/>
  <c r="L21" i="41"/>
  <c r="L29" i="41"/>
  <c r="S55" i="43"/>
  <c r="T55" i="43" s="1"/>
  <c r="AE13" i="75"/>
  <c r="G60" i="81"/>
  <c r="D197" i="2" s="1"/>
  <c r="J51" i="91"/>
  <c r="D93" i="2" s="1"/>
  <c r="K85" i="15"/>
  <c r="K84" i="15"/>
  <c r="H81" i="7"/>
  <c r="N27" i="14"/>
  <c r="L31" i="24"/>
  <c r="D29" i="89"/>
  <c r="AD13" i="32"/>
  <c r="F24" i="32"/>
  <c r="AD25" i="32"/>
  <c r="L18" i="41"/>
  <c r="L26" i="41"/>
  <c r="U55" i="43"/>
  <c r="V55" i="43" s="1"/>
  <c r="R27" i="45"/>
  <c r="R32" i="45"/>
  <c r="L23" i="46"/>
  <c r="J60" i="56"/>
  <c r="D136" i="2" s="1"/>
  <c r="L11" i="68"/>
  <c r="D12" i="69" s="1"/>
  <c r="AE14" i="75"/>
  <c r="AH24" i="75"/>
  <c r="P36" i="9"/>
  <c r="C42" i="2" s="1"/>
  <c r="P24" i="32"/>
  <c r="L21" i="45"/>
  <c r="L23" i="45"/>
  <c r="J62" i="46"/>
  <c r="Z55" i="43"/>
  <c r="J39" i="3"/>
  <c r="E12" i="2" s="1"/>
  <c r="R22" i="9"/>
  <c r="G60" i="95"/>
  <c r="F60" i="95"/>
  <c r="C108" i="2" s="1"/>
  <c r="H60" i="95"/>
  <c r="C110" i="2" s="1"/>
  <c r="F53" i="30"/>
  <c r="L12" i="41"/>
  <c r="L20" i="41"/>
  <c r="L28" i="41"/>
  <c r="F55" i="42"/>
  <c r="E117" i="2" s="1"/>
  <c r="Q60" i="44"/>
  <c r="L16" i="45"/>
  <c r="R29" i="45"/>
  <c r="R31" i="45"/>
  <c r="L19" i="48"/>
  <c r="L27" i="48"/>
  <c r="F58" i="49"/>
  <c r="E126" i="2" s="1"/>
  <c r="F62" i="50"/>
  <c r="E130" i="2" s="1"/>
  <c r="V53" i="52"/>
  <c r="L18" i="68"/>
  <c r="D19" i="69" s="1"/>
  <c r="L19" i="68"/>
  <c r="D20" i="69" s="1"/>
  <c r="L28" i="68"/>
  <c r="D29" i="69" s="1"/>
  <c r="L13" i="70"/>
  <c r="L21" i="70"/>
  <c r="L29" i="70"/>
  <c r="H8" i="71"/>
  <c r="AE23" i="75"/>
  <c r="R11" i="78"/>
  <c r="R64" i="78" s="1"/>
  <c r="R23" i="9"/>
  <c r="K86" i="19"/>
  <c r="E77" i="2" s="1"/>
  <c r="H53" i="30"/>
  <c r="AD24" i="32"/>
  <c r="R13" i="45"/>
  <c r="H61" i="45"/>
  <c r="H53" i="52"/>
  <c r="L16" i="68"/>
  <c r="D17" i="69" s="1"/>
  <c r="L12" i="70"/>
  <c r="R28" i="44"/>
  <c r="X31" i="44"/>
  <c r="X28" i="44"/>
  <c r="AD27" i="43"/>
  <c r="R27" i="43"/>
  <c r="X27" i="43"/>
  <c r="L15" i="43"/>
  <c r="L32" i="43"/>
  <c r="AD32" i="43"/>
  <c r="L29" i="43"/>
  <c r="R29" i="43"/>
  <c r="R11" i="39"/>
  <c r="H11" i="39"/>
  <c r="J11" i="39"/>
  <c r="H22" i="5"/>
  <c r="E23" i="2" s="1"/>
  <c r="I17" i="10"/>
  <c r="AD24" i="44"/>
  <c r="N55" i="43"/>
  <c r="H15" i="5"/>
  <c r="J11" i="7"/>
  <c r="R17" i="9"/>
  <c r="E13" i="14"/>
  <c r="I13" i="14"/>
  <c r="N17" i="14"/>
  <c r="N23" i="14"/>
  <c r="T16" i="43"/>
  <c r="W16" i="43"/>
  <c r="N23" i="43"/>
  <c r="Z23" i="43"/>
  <c r="H23" i="43"/>
  <c r="AD31" i="44"/>
  <c r="J55" i="43"/>
  <c r="E29" i="4"/>
  <c r="E13" i="2" s="1"/>
  <c r="H16" i="5"/>
  <c r="E17" i="2" s="1"/>
  <c r="N36" i="9"/>
  <c r="D41" i="2" s="1"/>
  <c r="E22" i="14"/>
  <c r="K22" i="14"/>
  <c r="AD12" i="32"/>
  <c r="V12" i="32"/>
  <c r="F12" i="32"/>
  <c r="AB12" i="32"/>
  <c r="T12" i="32"/>
  <c r="L12" i="32"/>
  <c r="V16" i="32"/>
  <c r="F16" i="32"/>
  <c r="Z16" i="32"/>
  <c r="X16" i="32"/>
  <c r="R16" i="32"/>
  <c r="V20" i="32"/>
  <c r="T20" i="32"/>
  <c r="L20" i="32"/>
  <c r="J20" i="32"/>
  <c r="Z20" i="32"/>
  <c r="V13" i="43"/>
  <c r="G16" i="10"/>
  <c r="E29" i="14"/>
  <c r="I29" i="14"/>
  <c r="I53" i="24"/>
  <c r="H54" i="24" s="1"/>
  <c r="D88" i="2" s="1"/>
  <c r="V22" i="32"/>
  <c r="N22" i="32"/>
  <c r="N26" i="43"/>
  <c r="Z26" i="43"/>
  <c r="R13" i="44"/>
  <c r="AB13" i="44"/>
  <c r="N29" i="14"/>
  <c r="K11" i="19"/>
  <c r="J18" i="43"/>
  <c r="AB18" i="43"/>
  <c r="N22" i="43"/>
  <c r="H22" i="43"/>
  <c r="X24" i="44"/>
  <c r="AB55" i="43"/>
  <c r="K81" i="7"/>
  <c r="R20" i="9"/>
  <c r="O21" i="9"/>
  <c r="R26" i="9"/>
  <c r="E23" i="14"/>
  <c r="P21" i="32"/>
  <c r="F27" i="32"/>
  <c r="H29" i="32"/>
  <c r="V29" i="32"/>
  <c r="Z29" i="32"/>
  <c r="P29" i="32"/>
  <c r="F29" i="32"/>
  <c r="L24" i="43"/>
  <c r="Z24" i="43"/>
  <c r="H24" i="43"/>
  <c r="W30" i="43"/>
  <c r="X30" i="43" s="1"/>
  <c r="T22" i="44"/>
  <c r="R24" i="45"/>
  <c r="L24" i="45"/>
  <c r="I36" i="9"/>
  <c r="F39" i="3"/>
  <c r="E9" i="2" s="1"/>
  <c r="O20" i="9"/>
  <c r="O24" i="9"/>
  <c r="E21" i="14"/>
  <c r="I21" i="14"/>
  <c r="Z19" i="43"/>
  <c r="L22" i="43"/>
  <c r="R22" i="43"/>
  <c r="R21" i="9"/>
  <c r="J21" i="32"/>
  <c r="R21" i="32"/>
  <c r="H21" i="32"/>
  <c r="AD21" i="32"/>
  <c r="F21" i="32"/>
  <c r="V21" i="32"/>
  <c r="Z23" i="32"/>
  <c r="V23" i="32"/>
  <c r="L23" i="32"/>
  <c r="Z27" i="32"/>
  <c r="AB27" i="32"/>
  <c r="T27" i="32"/>
  <c r="I39" i="3"/>
  <c r="E11" i="2" s="1"/>
  <c r="H14" i="5"/>
  <c r="I11" i="7"/>
  <c r="E15" i="14"/>
  <c r="J12" i="32"/>
  <c r="J16" i="32"/>
  <c r="F20" i="32"/>
  <c r="X21" i="32"/>
  <c r="AB14" i="43"/>
  <c r="J14" i="43"/>
  <c r="W19" i="43"/>
  <c r="X19" i="43" s="1"/>
  <c r="W20" i="43"/>
  <c r="W21" i="43"/>
  <c r="AB23" i="43"/>
  <c r="K62" i="46"/>
  <c r="L15" i="70"/>
  <c r="L23" i="70"/>
  <c r="R16" i="9"/>
  <c r="O17" i="9"/>
  <c r="R18" i="9"/>
  <c r="Q36" i="9"/>
  <c r="D42" i="2" s="1"/>
  <c r="K85" i="19"/>
  <c r="L21" i="24"/>
  <c r="J52" i="29"/>
  <c r="N24" i="32"/>
  <c r="F66" i="40"/>
  <c r="L17" i="41"/>
  <c r="L25" i="41"/>
  <c r="Z13" i="43"/>
  <c r="L14" i="43"/>
  <c r="W18" i="43"/>
  <c r="J19" i="43"/>
  <c r="Z25" i="43"/>
  <c r="W25" i="43"/>
  <c r="J26" i="43"/>
  <c r="V29" i="43"/>
  <c r="Z13" i="44"/>
  <c r="R22" i="45"/>
  <c r="L17" i="46"/>
  <c r="L25" i="46"/>
  <c r="L17" i="48"/>
  <c r="L25" i="48"/>
  <c r="K60" i="48"/>
  <c r="D125" i="2" s="1"/>
  <c r="L60" i="82"/>
  <c r="L16" i="41"/>
  <c r="L24" i="41"/>
  <c r="H13" i="43"/>
  <c r="V18" i="43"/>
  <c r="V19" i="43"/>
  <c r="AD20" i="43"/>
  <c r="R21" i="43"/>
  <c r="L30" i="45"/>
  <c r="Y28" i="61"/>
  <c r="L27" i="68"/>
  <c r="D28" i="69" s="1"/>
  <c r="L20" i="70"/>
  <c r="L28" i="70"/>
  <c r="C16" i="23"/>
  <c r="C13" i="23" s="1"/>
  <c r="J13" i="32"/>
  <c r="L15" i="41"/>
  <c r="L23" i="41"/>
  <c r="H20" i="43"/>
  <c r="H21" i="43"/>
  <c r="R23" i="43"/>
  <c r="Z28" i="43"/>
  <c r="L15" i="46"/>
  <c r="H18" i="5"/>
  <c r="E19" i="2" s="1"/>
  <c r="C11" i="7"/>
  <c r="D11" i="7"/>
  <c r="O29" i="9"/>
  <c r="L23" i="24"/>
  <c r="N52" i="29"/>
  <c r="J53" i="30"/>
  <c r="P13" i="32"/>
  <c r="AB24" i="32"/>
  <c r="F54" i="41"/>
  <c r="L22" i="41"/>
  <c r="T23" i="43"/>
  <c r="AB24" i="43"/>
  <c r="W29" i="43"/>
  <c r="X29" i="43" s="1"/>
  <c r="W32" i="43"/>
  <c r="X32" i="43" s="1"/>
  <c r="AD19" i="44"/>
  <c r="T19" i="44"/>
  <c r="T29" i="44"/>
  <c r="Z29" i="44"/>
  <c r="R23" i="45"/>
  <c r="T53" i="52"/>
  <c r="Q55" i="61"/>
  <c r="C147" i="2" s="1"/>
  <c r="L18" i="70"/>
  <c r="L26" i="70"/>
  <c r="AB29" i="44"/>
  <c r="F60" i="48"/>
  <c r="F58" i="73"/>
  <c r="AH17" i="75"/>
  <c r="O53" i="28"/>
  <c r="F52" i="29"/>
  <c r="F54" i="33"/>
  <c r="J54" i="41"/>
  <c r="D116" i="2" s="1"/>
  <c r="W14" i="43"/>
  <c r="V16" i="43"/>
  <c r="J17" i="43"/>
  <c r="AB17" i="43"/>
  <c r="T19" i="43"/>
  <c r="T20" i="43"/>
  <c r="Z21" i="43"/>
  <c r="T21" i="43"/>
  <c r="V16" i="44"/>
  <c r="Z23" i="44"/>
  <c r="R15" i="45"/>
  <c r="L20" i="48"/>
  <c r="L28" i="48"/>
  <c r="J60" i="48"/>
  <c r="C125" i="2" s="1"/>
  <c r="L62" i="50"/>
  <c r="E132" i="2" s="1"/>
  <c r="F56" i="58"/>
  <c r="Y26" i="61"/>
  <c r="L16" i="70"/>
  <c r="L24" i="70"/>
  <c r="N60" i="62"/>
  <c r="L29" i="68"/>
  <c r="D30" i="69" s="1"/>
  <c r="AH18" i="75"/>
  <c r="C188" i="2"/>
  <c r="H54" i="89"/>
  <c r="F52" i="92"/>
  <c r="D98" i="2" s="1"/>
  <c r="L26" i="68"/>
  <c r="D27" i="69" s="1"/>
  <c r="L20" i="45"/>
  <c r="L28" i="45"/>
  <c r="L14" i="46"/>
  <c r="L22" i="46"/>
  <c r="L30" i="46"/>
  <c r="L16" i="48"/>
  <c r="L24" i="48"/>
  <c r="I57" i="67"/>
  <c r="J57" i="67" s="1"/>
  <c r="E158" i="2" s="1"/>
  <c r="K54" i="70"/>
  <c r="Q58" i="73"/>
  <c r="E176" i="2" s="1"/>
  <c r="AH14" i="75"/>
  <c r="K60" i="81"/>
  <c r="D198" i="2" s="1"/>
  <c r="F51" i="91"/>
  <c r="D91" i="2" s="1"/>
  <c r="P60" i="56"/>
  <c r="H57" i="67"/>
  <c r="AE21" i="75"/>
  <c r="K60" i="82"/>
  <c r="L19" i="45"/>
  <c r="L12" i="46"/>
  <c r="L20" i="46"/>
  <c r="L28" i="46"/>
  <c r="L14" i="48"/>
  <c r="L22" i="48"/>
  <c r="L30" i="48"/>
  <c r="D146" i="2"/>
  <c r="L14" i="68"/>
  <c r="D15" i="69" s="1"/>
  <c r="AH11" i="75"/>
  <c r="AE20" i="75"/>
  <c r="AH21" i="75"/>
  <c r="AH25" i="75"/>
  <c r="H60" i="56"/>
  <c r="C136" i="2" s="1"/>
  <c r="L30" i="68"/>
  <c r="D31" i="69" s="1"/>
  <c r="AH19" i="75"/>
  <c r="N83" i="20"/>
  <c r="N53" i="20"/>
  <c r="N82" i="20"/>
  <c r="N81" i="20"/>
  <c r="K84" i="19"/>
  <c r="K82" i="19"/>
  <c r="K54" i="15"/>
  <c r="K83" i="15"/>
  <c r="K13" i="15"/>
  <c r="K10" i="15"/>
  <c r="T13" i="15"/>
  <c r="T54" i="15"/>
  <c r="K11" i="15"/>
  <c r="K12" i="15"/>
  <c r="K88" i="15"/>
  <c r="T11" i="15"/>
  <c r="T12" i="15"/>
  <c r="K86" i="15"/>
  <c r="T88" i="15"/>
  <c r="E62" i="2" s="1"/>
  <c r="E129" i="7"/>
  <c r="I26" i="10"/>
  <c r="J26" i="10"/>
  <c r="R28" i="9"/>
  <c r="D27" i="10"/>
  <c r="O28" i="9"/>
  <c r="P31" i="43"/>
  <c r="J31" i="43"/>
  <c r="AB31" i="43"/>
  <c r="V31" i="43"/>
  <c r="X30" i="44"/>
  <c r="R30" i="44"/>
  <c r="E81" i="7"/>
  <c r="O25" i="9"/>
  <c r="I25" i="10"/>
  <c r="H25" i="10"/>
  <c r="J25" i="10"/>
  <c r="G12" i="10"/>
  <c r="I12" i="10"/>
  <c r="I22" i="10"/>
  <c r="H22" i="10"/>
  <c r="X14" i="32"/>
  <c r="N14" i="32"/>
  <c r="H14" i="32"/>
  <c r="F14" i="32"/>
  <c r="AB14" i="32"/>
  <c r="T14" i="32"/>
  <c r="P14" i="32"/>
  <c r="V14" i="32"/>
  <c r="AD14" i="32"/>
  <c r="L14" i="32"/>
  <c r="K55" i="39"/>
  <c r="I20" i="10"/>
  <c r="H24" i="10"/>
  <c r="I16" i="10"/>
  <c r="I24" i="14"/>
  <c r="K24" i="14"/>
  <c r="J21" i="10"/>
  <c r="H21" i="10"/>
  <c r="I28" i="10"/>
  <c r="G28" i="10"/>
  <c r="H20" i="10"/>
  <c r="AD20" i="44"/>
  <c r="H55" i="43"/>
  <c r="E28" i="4"/>
  <c r="F36" i="9"/>
  <c r="O10" i="9"/>
  <c r="H11" i="10"/>
  <c r="I11" i="10"/>
  <c r="J11" i="10"/>
  <c r="H13" i="10"/>
  <c r="J13" i="10"/>
  <c r="G10" i="10"/>
  <c r="C35" i="10"/>
  <c r="N18" i="14"/>
  <c r="K18" i="14"/>
  <c r="I18" i="14"/>
  <c r="E18" i="14"/>
  <c r="G18" i="14"/>
  <c r="Q55" i="39"/>
  <c r="H28" i="10"/>
  <c r="J28" i="10"/>
  <c r="L11" i="28"/>
  <c r="D53" i="28"/>
  <c r="J11" i="28"/>
  <c r="F11" i="28"/>
  <c r="U56" i="32"/>
  <c r="J56" i="32" s="1"/>
  <c r="J9" i="10"/>
  <c r="H9" i="10"/>
  <c r="I9" i="10"/>
  <c r="H26" i="10"/>
  <c r="H129" i="7"/>
  <c r="E10" i="8"/>
  <c r="L36" i="9"/>
  <c r="O26" i="9"/>
  <c r="AD16" i="44"/>
  <c r="R25" i="9"/>
  <c r="I13" i="10"/>
  <c r="N26" i="14"/>
  <c r="AD19" i="32"/>
  <c r="T19" i="32"/>
  <c r="N19" i="32"/>
  <c r="L19" i="32"/>
  <c r="F19" i="32"/>
  <c r="AB19" i="32"/>
  <c r="K26" i="14"/>
  <c r="I26" i="14"/>
  <c r="E26" i="14"/>
  <c r="R16" i="44"/>
  <c r="F53" i="24"/>
  <c r="E54" i="24" s="1"/>
  <c r="C88" i="2" s="1"/>
  <c r="N30" i="28"/>
  <c r="L30" i="28"/>
  <c r="J30" i="28"/>
  <c r="Z19" i="32"/>
  <c r="K17" i="14"/>
  <c r="J53" i="24"/>
  <c r="D55" i="39"/>
  <c r="T55" i="39" s="1"/>
  <c r="O14" i="9"/>
  <c r="I21" i="10"/>
  <c r="K11" i="14"/>
  <c r="E11" i="14"/>
  <c r="N19" i="14"/>
  <c r="K19" i="14"/>
  <c r="E19" i="14"/>
  <c r="E25" i="14"/>
  <c r="I25" i="14"/>
  <c r="P29" i="28"/>
  <c r="T11" i="32"/>
  <c r="N11" i="32"/>
  <c r="L11" i="32"/>
  <c r="F11" i="32"/>
  <c r="AB11" i="32"/>
  <c r="Z11" i="32"/>
  <c r="N30" i="32"/>
  <c r="F30" i="32"/>
  <c r="AB30" i="32"/>
  <c r="J54" i="33"/>
  <c r="N11" i="39"/>
  <c r="V15" i="43"/>
  <c r="W15" i="43"/>
  <c r="X15" i="43" s="1"/>
  <c r="R29" i="9"/>
  <c r="R12" i="9"/>
  <c r="D19" i="10"/>
  <c r="I24" i="10"/>
  <c r="M52" i="14"/>
  <c r="N11" i="14"/>
  <c r="N14" i="28"/>
  <c r="L14" i="28"/>
  <c r="J14" i="28"/>
  <c r="H14" i="28"/>
  <c r="F14" i="28"/>
  <c r="N22" i="28"/>
  <c r="L22" i="28"/>
  <c r="J22" i="28"/>
  <c r="H22" i="28"/>
  <c r="H29" i="28"/>
  <c r="F29" i="28"/>
  <c r="N29" i="28"/>
  <c r="E55" i="39"/>
  <c r="V55" i="39" s="1"/>
  <c r="E17" i="14"/>
  <c r="I17" i="14"/>
  <c r="G17" i="14"/>
  <c r="K27" i="14"/>
  <c r="E27" i="14"/>
  <c r="K53" i="24"/>
  <c r="L15" i="32"/>
  <c r="F15" i="32"/>
  <c r="Z15" i="32"/>
  <c r="Z31" i="43"/>
  <c r="N13" i="28"/>
  <c r="F18" i="28"/>
  <c r="J20" i="28"/>
  <c r="F26" i="28"/>
  <c r="J28" i="28"/>
  <c r="N16" i="32"/>
  <c r="AB16" i="32"/>
  <c r="N17" i="32"/>
  <c r="AD17" i="32"/>
  <c r="R24" i="32"/>
  <c r="R25" i="32"/>
  <c r="AD24" i="43"/>
  <c r="W28" i="43"/>
  <c r="X28" i="43" s="1"/>
  <c r="AH12" i="75"/>
  <c r="AE12" i="75"/>
  <c r="AH13" i="75"/>
  <c r="E14" i="14"/>
  <c r="N12" i="28"/>
  <c r="N17" i="28"/>
  <c r="L20" i="28"/>
  <c r="N25" i="28"/>
  <c r="L28" i="28"/>
  <c r="P12" i="32"/>
  <c r="R13" i="32"/>
  <c r="P16" i="32"/>
  <c r="AD16" i="32"/>
  <c r="P17" i="32"/>
  <c r="R20" i="32"/>
  <c r="H22" i="32"/>
  <c r="T24" i="32"/>
  <c r="T25" i="32"/>
  <c r="N27" i="32"/>
  <c r="T13" i="43"/>
  <c r="W13" i="43"/>
  <c r="V14" i="43"/>
  <c r="K55" i="43"/>
  <c r="AB20" i="43"/>
  <c r="J20" i="43"/>
  <c r="V20" i="43"/>
  <c r="J21" i="43"/>
  <c r="AB21" i="43"/>
  <c r="V21" i="43"/>
  <c r="AD22" i="43"/>
  <c r="AD23" i="43"/>
  <c r="L23" i="43"/>
  <c r="AC60" i="44"/>
  <c r="X19" i="44"/>
  <c r="Z21" i="44"/>
  <c r="K54" i="41"/>
  <c r="V14" i="44"/>
  <c r="AB14" i="44"/>
  <c r="E60" i="44"/>
  <c r="P60" i="44" s="1"/>
  <c r="F61" i="45"/>
  <c r="K61" i="45"/>
  <c r="P15" i="28"/>
  <c r="P23" i="28"/>
  <c r="T16" i="32"/>
  <c r="T17" i="32"/>
  <c r="AB20" i="32"/>
  <c r="X22" i="32"/>
  <c r="H24" i="32"/>
  <c r="V24" i="32"/>
  <c r="F25" i="32"/>
  <c r="V25" i="32"/>
  <c r="AD27" i="32"/>
  <c r="P13" i="43"/>
  <c r="AB13" i="43"/>
  <c r="H18" i="43"/>
  <c r="AD18" i="43"/>
  <c r="T18" i="43"/>
  <c r="Z18" i="43"/>
  <c r="R24" i="43"/>
  <c r="AB28" i="44"/>
  <c r="P28" i="44"/>
  <c r="AB30" i="44"/>
  <c r="V30" i="44"/>
  <c r="J24" i="32"/>
  <c r="X24" i="32"/>
  <c r="H25" i="32"/>
  <c r="X25" i="32"/>
  <c r="AD14" i="43"/>
  <c r="H17" i="43"/>
  <c r="AD17" i="43"/>
  <c r="T17" i="43"/>
  <c r="P32" i="43"/>
  <c r="V32" i="43"/>
  <c r="AB32" i="43"/>
  <c r="Z26" i="44"/>
  <c r="T26" i="44"/>
  <c r="F13" i="32"/>
  <c r="H16" i="32"/>
  <c r="F17" i="32"/>
  <c r="H20" i="32"/>
  <c r="L24" i="32"/>
  <c r="J25" i="32"/>
  <c r="AC55" i="43"/>
  <c r="R15" i="43"/>
  <c r="Z17" i="43"/>
  <c r="T22" i="43"/>
  <c r="W22" i="43"/>
  <c r="X22" i="43" s="1"/>
  <c r="V24" i="43"/>
  <c r="W24" i="43"/>
  <c r="H26" i="43"/>
  <c r="L26" i="43"/>
  <c r="T26" i="43"/>
  <c r="R17" i="45"/>
  <c r="F55" i="61"/>
  <c r="O11" i="61"/>
  <c r="N16" i="43"/>
  <c r="Z16" i="43"/>
  <c r="N25" i="43"/>
  <c r="W60" i="44"/>
  <c r="R18" i="44"/>
  <c r="Z18" i="44"/>
  <c r="F62" i="46"/>
  <c r="N15" i="43"/>
  <c r="Z15" i="43"/>
  <c r="N24" i="43"/>
  <c r="Y17" i="61"/>
  <c r="Q51" i="91"/>
  <c r="D95" i="2" s="1"/>
  <c r="M51" i="91"/>
  <c r="D94" i="2" s="1"/>
  <c r="N14" i="43"/>
  <c r="J15" i="43"/>
  <c r="H19" i="43"/>
  <c r="Z22" i="43"/>
  <c r="Q55" i="43"/>
  <c r="AB30" i="43"/>
  <c r="V24" i="44"/>
  <c r="AB24" i="44"/>
  <c r="R25" i="45"/>
  <c r="K53" i="52"/>
  <c r="Q60" i="56"/>
  <c r="G62" i="62"/>
  <c r="G63" i="62" s="1"/>
  <c r="E151" i="2" s="1"/>
  <c r="F54" i="79"/>
  <c r="H54" i="79"/>
  <c r="C195" i="2" s="1"/>
  <c r="M60" i="82"/>
  <c r="T15" i="43"/>
  <c r="T24" i="43"/>
  <c r="V26" i="43"/>
  <c r="AD15" i="44"/>
  <c r="P16" i="44"/>
  <c r="Z17" i="44"/>
  <c r="Z25" i="44"/>
  <c r="R25" i="44"/>
  <c r="I60" i="48"/>
  <c r="L60" i="48" s="1"/>
  <c r="E125" i="2" s="1"/>
  <c r="L12" i="48"/>
  <c r="L16" i="43"/>
  <c r="N20" i="43"/>
  <c r="R25" i="43"/>
  <c r="AB12" i="44"/>
  <c r="P12" i="44"/>
  <c r="Z22" i="44"/>
  <c r="P24" i="44"/>
  <c r="R21" i="45"/>
  <c r="L29" i="45"/>
  <c r="H59" i="57"/>
  <c r="C137" i="2" s="1"/>
  <c r="F59" i="57"/>
  <c r="N19" i="43"/>
  <c r="T27" i="43"/>
  <c r="T28" i="43"/>
  <c r="R21" i="44"/>
  <c r="R29" i="44"/>
  <c r="R19" i="45"/>
  <c r="Q11" i="52"/>
  <c r="W23" i="61"/>
  <c r="F57" i="68"/>
  <c r="K54" i="79"/>
  <c r="F53" i="80"/>
  <c r="E196" i="2" s="1"/>
  <c r="S51" i="91"/>
  <c r="D96" i="2" s="1"/>
  <c r="AB20" i="44"/>
  <c r="I57" i="68"/>
  <c r="H58" i="68" s="1"/>
  <c r="L15" i="68"/>
  <c r="D16" i="69" s="1"/>
  <c r="L21" i="68"/>
  <c r="D22" i="69" s="1"/>
  <c r="P54" i="77"/>
  <c r="H56" i="58"/>
  <c r="C138" i="2" s="1"/>
  <c r="I57" i="60"/>
  <c r="I23" i="66"/>
  <c r="I26" i="66"/>
  <c r="Q54" i="77"/>
  <c r="C187" i="2" s="1"/>
  <c r="AB22" i="44"/>
  <c r="AB26" i="44"/>
  <c r="T30" i="44"/>
  <c r="X53" i="52"/>
  <c r="E20" i="63"/>
  <c r="I20" i="66"/>
  <c r="L12" i="68"/>
  <c r="D13" i="69" s="1"/>
  <c r="K57" i="68"/>
  <c r="F53" i="74"/>
  <c r="E179" i="2" s="1"/>
  <c r="AH20" i="75"/>
  <c r="M53" i="52"/>
  <c r="G54" i="77"/>
  <c r="H54" i="77" s="1"/>
  <c r="E185" i="2" s="1"/>
  <c r="O51" i="91"/>
  <c r="K60" i="56"/>
  <c r="J54" i="70"/>
  <c r="H12" i="66"/>
  <c r="G54" i="66"/>
  <c r="H54" i="66" s="1"/>
  <c r="F25" i="69" l="1"/>
  <c r="H25" i="69"/>
  <c r="Z53" i="52"/>
  <c r="L54" i="41"/>
  <c r="E116" i="2" s="1"/>
  <c r="X12" i="44"/>
  <c r="G52" i="14"/>
  <c r="D13" i="7"/>
  <c r="D39" i="2" s="1"/>
  <c r="R12" i="44"/>
  <c r="Z60" i="44"/>
  <c r="C119" i="2" s="1"/>
  <c r="N60" i="44"/>
  <c r="D54" i="89"/>
  <c r="N52" i="14"/>
  <c r="E54" i="2" s="1"/>
  <c r="O36" i="9"/>
  <c r="E41" i="2" s="1"/>
  <c r="AD12" i="44"/>
  <c r="L59" i="57"/>
  <c r="E137" i="2" s="1"/>
  <c r="H60" i="44"/>
  <c r="K52" i="14"/>
  <c r="G13" i="7"/>
  <c r="D40" i="2" s="1"/>
  <c r="H21" i="69"/>
  <c r="J21" i="69"/>
  <c r="R61" i="45"/>
  <c r="E52" i="14"/>
  <c r="H17" i="5"/>
  <c r="E18" i="2" s="1"/>
  <c r="C13" i="7"/>
  <c r="C39" i="2" s="1"/>
  <c r="H19" i="5"/>
  <c r="E20" i="2" s="1"/>
  <c r="J26" i="69"/>
  <c r="Q53" i="52"/>
  <c r="L60" i="56"/>
  <c r="E136" i="2" s="1"/>
  <c r="H20" i="5"/>
  <c r="E21" i="2" s="1"/>
  <c r="F13" i="7"/>
  <c r="C40" i="2" s="1"/>
  <c r="E87" i="2"/>
  <c r="N60" i="95"/>
  <c r="E106" i="2" s="1"/>
  <c r="H21" i="5"/>
  <c r="E22" i="2" s="1"/>
  <c r="S54" i="77"/>
  <c r="E187" i="2" s="1"/>
  <c r="O55" i="61"/>
  <c r="E146" i="2" s="1"/>
  <c r="R54" i="34"/>
  <c r="H54" i="34"/>
  <c r="F54" i="34"/>
  <c r="P54" i="34"/>
  <c r="N54" i="34"/>
  <c r="V54" i="34"/>
  <c r="E102" i="2" s="1"/>
  <c r="T54" i="34"/>
  <c r="J54" i="34"/>
  <c r="N86" i="18"/>
  <c r="E12" i="7"/>
  <c r="G59" i="73"/>
  <c r="E172" i="2" s="1"/>
  <c r="E171" i="2"/>
  <c r="K59" i="68"/>
  <c r="D160" i="2" s="1"/>
  <c r="D159" i="2"/>
  <c r="E154" i="2"/>
  <c r="E155" i="2"/>
  <c r="N59" i="73"/>
  <c r="E175" i="2" s="1"/>
  <c r="E174" i="2"/>
  <c r="D21" i="63"/>
  <c r="E152" i="2"/>
  <c r="J59" i="68"/>
  <c r="C160" i="2" s="1"/>
  <c r="C159" i="2"/>
  <c r="I52" i="14"/>
  <c r="E53" i="2"/>
  <c r="R36" i="9"/>
  <c r="E42" i="2" s="1"/>
  <c r="D89" i="2"/>
  <c r="H55" i="89"/>
  <c r="D90" i="2" s="1"/>
  <c r="K11" i="7"/>
  <c r="H11" i="7"/>
  <c r="H13" i="7" s="1"/>
  <c r="E40" i="2" s="1"/>
  <c r="L62" i="46"/>
  <c r="F26" i="69"/>
  <c r="F21" i="69"/>
  <c r="L53" i="24"/>
  <c r="K54" i="24" s="1"/>
  <c r="E88" i="2" s="1"/>
  <c r="U55" i="61"/>
  <c r="R60" i="73"/>
  <c r="C178" i="2" s="1"/>
  <c r="K55" i="77"/>
  <c r="E184" i="2" s="1"/>
  <c r="G58" i="69"/>
  <c r="E164" i="2" s="1"/>
  <c r="F14" i="69"/>
  <c r="H14" i="69"/>
  <c r="S60" i="73"/>
  <c r="D178" i="2" s="1"/>
  <c r="C21" i="63"/>
  <c r="J14" i="69"/>
  <c r="AB56" i="32"/>
  <c r="D63" i="76"/>
  <c r="E182" i="2" s="1"/>
  <c r="T60" i="73"/>
  <c r="E178" i="2" s="1"/>
  <c r="J24" i="69"/>
  <c r="F24" i="69"/>
  <c r="N60" i="82"/>
  <c r="O60" i="82" s="1"/>
  <c r="E201" i="2" s="1"/>
  <c r="L62" i="76"/>
  <c r="E183" i="2" s="1"/>
  <c r="G58" i="68"/>
  <c r="J17" i="69"/>
  <c r="H17" i="69"/>
  <c r="F17" i="69"/>
  <c r="Y55" i="61"/>
  <c r="D148" i="2" s="1"/>
  <c r="Z55" i="61"/>
  <c r="AA55" i="61" s="1"/>
  <c r="E147" i="2" s="1"/>
  <c r="J19" i="69"/>
  <c r="H19" i="69"/>
  <c r="F19" i="69"/>
  <c r="X13" i="43"/>
  <c r="W55" i="43"/>
  <c r="P60" i="95"/>
  <c r="E108" i="2" s="1"/>
  <c r="Q60" i="95"/>
  <c r="R60" i="95"/>
  <c r="E110" i="2" s="1"/>
  <c r="J29" i="69"/>
  <c r="F29" i="69"/>
  <c r="H29" i="69"/>
  <c r="J10" i="10"/>
  <c r="H10" i="10"/>
  <c r="L54" i="70"/>
  <c r="L55" i="70" s="1"/>
  <c r="E165" i="2" s="1"/>
  <c r="F20" i="69"/>
  <c r="J20" i="69"/>
  <c r="H20" i="69"/>
  <c r="F12" i="69"/>
  <c r="J12" i="69"/>
  <c r="H12" i="69"/>
  <c r="H23" i="69"/>
  <c r="F23" i="69"/>
  <c r="J23" i="69"/>
  <c r="H18" i="69"/>
  <c r="F18" i="69"/>
  <c r="J18" i="69"/>
  <c r="I15" i="10"/>
  <c r="J15" i="10"/>
  <c r="AD17" i="44"/>
  <c r="X14" i="43"/>
  <c r="L20" i="43"/>
  <c r="X24" i="43"/>
  <c r="R14" i="43"/>
  <c r="L61" i="45"/>
  <c r="J27" i="69"/>
  <c r="H27" i="69"/>
  <c r="F27" i="69"/>
  <c r="H87" i="19"/>
  <c r="K87" i="19"/>
  <c r="R20" i="43"/>
  <c r="E86" i="18"/>
  <c r="K89" i="15"/>
  <c r="E61" i="2" s="1"/>
  <c r="Q89" i="15"/>
  <c r="R13" i="43"/>
  <c r="AD13" i="43"/>
  <c r="L13" i="43"/>
  <c r="F55" i="43"/>
  <c r="R55" i="43" s="1"/>
  <c r="X21" i="43"/>
  <c r="H86" i="18"/>
  <c r="E89" i="16"/>
  <c r="E67" i="2" s="1"/>
  <c r="X15" i="44"/>
  <c r="X17" i="43"/>
  <c r="E188" i="2"/>
  <c r="K87" i="17"/>
  <c r="J30" i="69"/>
  <c r="H30" i="69"/>
  <c r="F30" i="69"/>
  <c r="L56" i="58"/>
  <c r="E138" i="2" s="1"/>
  <c r="L21" i="43"/>
  <c r="X20" i="43"/>
  <c r="H89" i="15"/>
  <c r="D18" i="21"/>
  <c r="X29" i="44"/>
  <c r="AD29" i="44"/>
  <c r="X23" i="44"/>
  <c r="R23" i="44"/>
  <c r="AD23" i="44"/>
  <c r="L54" i="79"/>
  <c r="E195" i="2" s="1"/>
  <c r="D15" i="21"/>
  <c r="E87" i="17"/>
  <c r="D12" i="21"/>
  <c r="D11" i="21"/>
  <c r="F89" i="16"/>
  <c r="D65" i="2" s="1"/>
  <c r="D16" i="21"/>
  <c r="D17" i="21"/>
  <c r="F28" i="69"/>
  <c r="J28" i="69"/>
  <c r="H28" i="69"/>
  <c r="AD21" i="43"/>
  <c r="L19" i="43"/>
  <c r="AD19" i="43"/>
  <c r="N89" i="15"/>
  <c r="X13" i="44"/>
  <c r="AD13" i="44"/>
  <c r="R19" i="43"/>
  <c r="AD16" i="43"/>
  <c r="E11" i="7"/>
  <c r="T89" i="15"/>
  <c r="E63" i="2" s="1"/>
  <c r="R19" i="44"/>
  <c r="D19" i="21"/>
  <c r="E80" i="2" s="1"/>
  <c r="E87" i="19"/>
  <c r="H87" i="17"/>
  <c r="E89" i="15"/>
  <c r="R16" i="43"/>
  <c r="J31" i="69"/>
  <c r="H31" i="69"/>
  <c r="F31" i="69"/>
  <c r="H15" i="69"/>
  <c r="F15" i="69"/>
  <c r="J15" i="69"/>
  <c r="C39" i="23"/>
  <c r="K86" i="18"/>
  <c r="D13" i="21"/>
  <c r="J19" i="10"/>
  <c r="I19" i="10"/>
  <c r="H19" i="10"/>
  <c r="F60" i="44"/>
  <c r="X60" i="44" s="1"/>
  <c r="E118" i="2" s="1"/>
  <c r="X14" i="44"/>
  <c r="AD14" i="44"/>
  <c r="R14" i="44"/>
  <c r="D58" i="68"/>
  <c r="E58" i="68"/>
  <c r="G35" i="10"/>
  <c r="E43" i="2" s="1"/>
  <c r="J27" i="10"/>
  <c r="H27" i="10"/>
  <c r="I27" i="10"/>
  <c r="O60" i="62"/>
  <c r="P60" i="62" s="1"/>
  <c r="E150" i="2" s="1"/>
  <c r="AD21" i="44"/>
  <c r="AD31" i="43"/>
  <c r="L31" i="43"/>
  <c r="R31" i="43"/>
  <c r="AD26" i="43"/>
  <c r="N55" i="39"/>
  <c r="C114" i="2" s="1"/>
  <c r="H55" i="39"/>
  <c r="C113" i="2" s="1"/>
  <c r="H57" i="60"/>
  <c r="F57" i="60"/>
  <c r="E143" i="2"/>
  <c r="I61" i="60"/>
  <c r="E144" i="2" s="1"/>
  <c r="J16" i="69"/>
  <c r="F16" i="69"/>
  <c r="H16" i="69"/>
  <c r="V60" i="44"/>
  <c r="D118" i="2" s="1"/>
  <c r="J60" i="44"/>
  <c r="AB60" i="44"/>
  <c r="D119" i="2" s="1"/>
  <c r="R17" i="43"/>
  <c r="X21" i="44"/>
  <c r="E156" i="2"/>
  <c r="I54" i="66"/>
  <c r="E157" i="2" s="1"/>
  <c r="L18" i="43"/>
  <c r="H56" i="32"/>
  <c r="F56" i="32"/>
  <c r="Z56" i="32"/>
  <c r="R56" i="32"/>
  <c r="X56" i="32"/>
  <c r="N56" i="32"/>
  <c r="P56" i="32"/>
  <c r="AD56" i="32"/>
  <c r="V56" i="32"/>
  <c r="E101" i="2" s="1"/>
  <c r="L56" i="32"/>
  <c r="T56" i="32"/>
  <c r="L57" i="68"/>
  <c r="E159" i="2" s="1"/>
  <c r="R22" i="44"/>
  <c r="AD22" i="44"/>
  <c r="X22" i="44"/>
  <c r="AD25" i="43"/>
  <c r="L25" i="43"/>
  <c r="AD25" i="44"/>
  <c r="X25" i="44"/>
  <c r="X18" i="44"/>
  <c r="AD18" i="44"/>
  <c r="X26" i="43"/>
  <c r="X25" i="43"/>
  <c r="X18" i="43"/>
  <c r="R15" i="44"/>
  <c r="F55" i="39"/>
  <c r="P55" i="39"/>
  <c r="D114" i="2" s="1"/>
  <c r="J55" i="39"/>
  <c r="D113" i="2" s="1"/>
  <c r="L17" i="43"/>
  <c r="P53" i="28"/>
  <c r="D97" i="2" s="1"/>
  <c r="N53" i="28"/>
  <c r="J53" i="28"/>
  <c r="H53" i="28"/>
  <c r="L53" i="28"/>
  <c r="F53" i="28"/>
  <c r="F22" i="69"/>
  <c r="J22" i="69"/>
  <c r="H22" i="69"/>
  <c r="R26" i="44"/>
  <c r="AD26" i="44"/>
  <c r="X26" i="44"/>
  <c r="D35" i="10"/>
  <c r="I35" i="10" s="1"/>
  <c r="E45" i="2" s="1"/>
  <c r="F11" i="63"/>
  <c r="F15" i="63"/>
  <c r="F13" i="63"/>
  <c r="F14" i="63"/>
  <c r="F10" i="63"/>
  <c r="F12" i="63"/>
  <c r="R60" i="56"/>
  <c r="X17" i="44"/>
  <c r="R17" i="44"/>
  <c r="R26" i="43"/>
  <c r="R18" i="43"/>
  <c r="X16" i="43"/>
  <c r="E13" i="7" l="1"/>
  <c r="E39" i="2" s="1"/>
  <c r="E81" i="2"/>
  <c r="C42" i="23"/>
  <c r="E120" i="2"/>
  <c r="E122" i="2"/>
  <c r="K58" i="68"/>
  <c r="L59" i="68"/>
  <c r="E160" i="2" s="1"/>
  <c r="X55" i="43"/>
  <c r="R55" i="39"/>
  <c r="E114" i="2" s="1"/>
  <c r="X55" i="39"/>
  <c r="L55" i="43"/>
  <c r="AD55" i="43"/>
  <c r="L55" i="39"/>
  <c r="E113" i="2" s="1"/>
  <c r="D25" i="23"/>
  <c r="E83" i="2"/>
  <c r="D41" i="23"/>
  <c r="E82" i="2" s="1"/>
  <c r="D37" i="23"/>
  <c r="D34" i="23"/>
  <c r="D30" i="23"/>
  <c r="D13" i="23"/>
  <c r="R60" i="44"/>
  <c r="L60" i="44"/>
  <c r="AD60" i="44"/>
  <c r="E119" i="2" s="1"/>
  <c r="J35" i="10"/>
  <c r="H35" i="10"/>
  <c r="E44" i="2" s="1"/>
  <c r="J58" i="68"/>
  <c r="J13" i="69"/>
  <c r="F13" i="69"/>
  <c r="H13" i="69"/>
  <c r="D57" i="69"/>
  <c r="J57" i="69" l="1"/>
  <c r="E161" i="2" s="1"/>
  <c r="F57" i="69"/>
  <c r="E162" i="2" s="1"/>
  <c r="H57" i="69"/>
  <c r="E163" i="2" s="1"/>
  <c r="C12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Hisyam akbar</author>
  </authors>
  <commentList>
    <comment ref="A3" authorId="0" shapeId="0" xr:uid="{55E00177-B314-446A-98E6-ABA8108DEBDB}">
      <text>
        <r>
          <rPr>
            <b/>
            <sz val="9"/>
            <color indexed="81"/>
            <rFont val="Tahoma"/>
            <family val="2"/>
          </rPr>
          <t>Hisyam akbar: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8" authorId="0" shapeId="0" xr:uid="{44F220CC-0A98-41F2-B19F-B74DDC74656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60" authorId="0" shapeId="0" xr:uid="{55706887-1B65-43A4-9187-805C02F4ED2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61" authorId="0" shapeId="0" xr:uid="{78AE5233-E01B-435E-9497-5E0AC6D74C7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prevalensi pneumonia balita (%)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22" authorId="0" shapeId="0" xr:uid="{D180B92E-C806-4418-A4C7-8953D1402E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jumlah estimasi orang dengan risiko terinfeksi HIV</t>
        </r>
      </text>
    </comment>
    <comment ref="F23" authorId="0" shapeId="0" xr:uid="{5FFE16CF-47A6-4ECC-9544-8BB68FF9D21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 jumlah org dgn risiko terinfeksi HIV mendapat pelayanan deteksi dini HIV sesuai standar</t>
        </r>
      </text>
    </comment>
  </commentList>
</comments>
</file>

<file path=xl/sharedStrings.xml><?xml version="1.0" encoding="utf-8"?>
<sst xmlns="http://schemas.openxmlformats.org/spreadsheetml/2006/main" count="3318" uniqueCount="1463">
  <si>
    <t>RESUME PROFIL KESEHATAN</t>
  </si>
  <si>
    <t>TAHUN</t>
  </si>
  <si>
    <t>NO</t>
  </si>
  <si>
    <t>INDIKATOR</t>
  </si>
  <si>
    <t>ANGKA/NILAI</t>
  </si>
  <si>
    <t>No. Lampiran</t>
  </si>
  <si>
    <t>L</t>
  </si>
  <si>
    <t>P</t>
  </si>
  <si>
    <t>L + P</t>
  </si>
  <si>
    <t>Satuan</t>
  </si>
  <si>
    <t>I</t>
  </si>
  <si>
    <t>GAMBARAN UMUM</t>
  </si>
  <si>
    <t>Luas Wilayah</t>
  </si>
  <si>
    <r>
      <t>Km</t>
    </r>
    <r>
      <rPr>
        <vertAlign val="superscript"/>
        <sz val="11"/>
        <rFont val="Arial"/>
        <family val="2"/>
      </rPr>
      <t>2</t>
    </r>
  </si>
  <si>
    <t>Tabel 1</t>
  </si>
  <si>
    <t>Jumlah Desa/Kelurahan</t>
  </si>
  <si>
    <t>Desa/Kelurahan</t>
  </si>
  <si>
    <t>Jumlah Penduduk</t>
  </si>
  <si>
    <t>Jiwa</t>
  </si>
  <si>
    <t>Tabel 2</t>
  </si>
  <si>
    <t>Rata-rata jiwa/rumah tangga</t>
  </si>
  <si>
    <r>
      <t>Kepadatan Penduduk /Km</t>
    </r>
    <r>
      <rPr>
        <vertAlign val="superscript"/>
        <sz val="11"/>
        <rFont val="Arial"/>
        <family val="2"/>
      </rPr>
      <t>2</t>
    </r>
  </si>
  <si>
    <r>
      <t>Jiwa/Km</t>
    </r>
    <r>
      <rPr>
        <vertAlign val="superscript"/>
        <sz val="11"/>
        <rFont val="Arial"/>
        <family val="2"/>
      </rPr>
      <t>2</t>
    </r>
  </si>
  <si>
    <t>Rasio Beban Tanggungan</t>
  </si>
  <si>
    <t>per 100 penduduk produktif</t>
  </si>
  <si>
    <t>Rasio Jenis Kelamin</t>
  </si>
  <si>
    <t>Penduduk 15 tahun ke atas melek huruf</t>
  </si>
  <si>
    <t>%</t>
  </si>
  <si>
    <t>Tabel 3</t>
  </si>
  <si>
    <t>Penduduk 15 tahun yang memiliki ijazah tertinggi</t>
  </si>
  <si>
    <t>a. SMP/ MTs</t>
  </si>
  <si>
    <t>b. SMA/ MA</t>
  </si>
  <si>
    <t>c. Sekolah menengah kejuruan</t>
  </si>
  <si>
    <t>d. Diploma I/Diploma II</t>
  </si>
  <si>
    <t>e. Akademi/Diploma III</t>
  </si>
  <si>
    <t>f.  S1/Diploma IV</t>
  </si>
  <si>
    <t>g. S2/S3 (Master/Doktor)</t>
  </si>
  <si>
    <t>II</t>
  </si>
  <si>
    <t>SARANA KESEHATAN</t>
  </si>
  <si>
    <t>II.1</t>
  </si>
  <si>
    <t>Sarana Kesehatan</t>
  </si>
  <si>
    <t>Jumlah Rumah Sakit Umum</t>
  </si>
  <si>
    <t>RS</t>
  </si>
  <si>
    <t>Tabel 4</t>
  </si>
  <si>
    <t>Jumlah Rumah Sakit Khusus</t>
  </si>
  <si>
    <t>Jumlah Puskesmas Rawat Inap</t>
  </si>
  <si>
    <t>Puskesmas</t>
  </si>
  <si>
    <t>Jumlah Puskesmas non-Rawat Inap</t>
  </si>
  <si>
    <t>Jumlah Puskesmas Keliling</t>
  </si>
  <si>
    <t>Puskesmas keliling</t>
  </si>
  <si>
    <t>Jumlah Puskesmas pembantu</t>
  </si>
  <si>
    <t>Pustu</t>
  </si>
  <si>
    <t>Jumlah Apotek</t>
  </si>
  <si>
    <t>Apotek</t>
  </si>
  <si>
    <t>RS dengan kemampuan pelayanan gadar level 1</t>
  </si>
  <si>
    <t>Tabel 6</t>
  </si>
  <si>
    <t>II.2</t>
  </si>
  <si>
    <t>Akses dan Mutu Pelayanan Kesehatan</t>
  </si>
  <si>
    <t>Cakupan Kunjungan Rawat Jalan</t>
  </si>
  <si>
    <t>Tabel 5</t>
  </si>
  <si>
    <t>Cakupan Kunjungan Rawat Inap</t>
  </si>
  <si>
    <r>
      <t>Angka kematian kasar/</t>
    </r>
    <r>
      <rPr>
        <i/>
        <sz val="11"/>
        <rFont val="Arial"/>
        <family val="2"/>
      </rPr>
      <t>Gross Death Rate</t>
    </r>
    <r>
      <rPr>
        <sz val="11"/>
        <rFont val="Arial"/>
        <family val="2"/>
      </rPr>
      <t xml:space="preserve"> (GDR) di RS</t>
    </r>
  </si>
  <si>
    <t>per 1.000 pasien keluar</t>
  </si>
  <si>
    <t>Tabel 7</t>
  </si>
  <si>
    <r>
      <t>Angka kematian murni/</t>
    </r>
    <r>
      <rPr>
        <i/>
        <sz val="11"/>
        <rFont val="Arial"/>
        <family val="2"/>
      </rPr>
      <t xml:space="preserve">Nett Death Rate </t>
    </r>
    <r>
      <rPr>
        <sz val="11"/>
        <rFont val="Arial"/>
        <family val="2"/>
      </rPr>
      <t>(NDR) di RS</t>
    </r>
  </si>
  <si>
    <r>
      <rPr>
        <i/>
        <sz val="11"/>
        <rFont val="Arial"/>
        <family val="2"/>
      </rPr>
      <t>Bed Occupation Rate</t>
    </r>
    <r>
      <rPr>
        <sz val="11"/>
        <rFont val="Arial"/>
        <family val="2"/>
      </rPr>
      <t xml:space="preserve"> (BOR) di RS</t>
    </r>
  </si>
  <si>
    <t>Tabel 8</t>
  </si>
  <si>
    <r>
      <rPr>
        <i/>
        <sz val="11"/>
        <rFont val="Arial"/>
        <family val="2"/>
      </rPr>
      <t>Bed Turn Over</t>
    </r>
    <r>
      <rPr>
        <sz val="11"/>
        <rFont val="Arial"/>
        <family val="2"/>
      </rPr>
      <t xml:space="preserve"> (BTO) di RS</t>
    </r>
  </si>
  <si>
    <t>Kali</t>
  </si>
  <si>
    <r>
      <rPr>
        <i/>
        <sz val="11"/>
        <rFont val="Arial"/>
        <family val="2"/>
      </rPr>
      <t>Turn of Interval</t>
    </r>
    <r>
      <rPr>
        <sz val="11"/>
        <rFont val="Arial"/>
        <family val="2"/>
      </rPr>
      <t xml:space="preserve"> (TOI) di RS</t>
    </r>
  </si>
  <si>
    <t>Hari</t>
  </si>
  <si>
    <r>
      <rPr>
        <i/>
        <sz val="11"/>
        <rFont val="Arial"/>
        <family val="2"/>
      </rPr>
      <t>Average Length of Stay</t>
    </r>
    <r>
      <rPr>
        <sz val="11"/>
        <rFont val="Arial"/>
        <family val="2"/>
      </rPr>
      <t xml:space="preserve"> (ALOS) di RS</t>
    </r>
  </si>
  <si>
    <t>Puskesmas dengan ketersediaan obat vaksin &amp; essensial</t>
  </si>
  <si>
    <t>Tabel 9</t>
  </si>
  <si>
    <t>II.3</t>
  </si>
  <si>
    <t>Upaya Kesehatan Bersumberdaya Masyarakat (UKBM)</t>
  </si>
  <si>
    <t>Jumlah Posyandu</t>
  </si>
  <si>
    <t>Posyandu</t>
  </si>
  <si>
    <t>Tabel 10</t>
  </si>
  <si>
    <t>Posyandu Aktif</t>
  </si>
  <si>
    <t>Rasio posyandu per 100 balita</t>
  </si>
  <si>
    <t>per 100 balita</t>
  </si>
  <si>
    <t>Posbindu PTM</t>
  </si>
  <si>
    <t>III</t>
  </si>
  <si>
    <t>SUMBER DAYA MANUSIA KESEHATAN</t>
  </si>
  <si>
    <t>Jumlah Dokter Spesialis</t>
  </si>
  <si>
    <t>Orang</t>
  </si>
  <si>
    <t>Tabel 11</t>
  </si>
  <si>
    <t>Jumlah Dokter Umum</t>
  </si>
  <si>
    <t xml:space="preserve">Rasio Dokter (spesialis+umum) </t>
  </si>
  <si>
    <t>per 100.000 penduduk</t>
  </si>
  <si>
    <t>Jumlah Dokter Gigi + Dokter Gigi Spesialis</t>
  </si>
  <si>
    <t>Rasio Dokter Gigi (termasuk Dokter Gigi Spesialis)</t>
  </si>
  <si>
    <t>Jumlah Bidan</t>
  </si>
  <si>
    <t>Tabel 12</t>
  </si>
  <si>
    <t>Rasio Bidan per 100.000 penduduk</t>
  </si>
  <si>
    <t>Jumlah Perawat</t>
  </si>
  <si>
    <t>Rasio Perawat per 100.000 penduduk</t>
  </si>
  <si>
    <t>Jumlah Tenaga Kesehatan Masyarakat</t>
  </si>
  <si>
    <t>Tabel 13</t>
  </si>
  <si>
    <t>Jumlah Tenaga Gizi</t>
  </si>
  <si>
    <t>Jumlah Tenaga Kefarmasian</t>
  </si>
  <si>
    <t>Tabel 15</t>
  </si>
  <si>
    <t>IV</t>
  </si>
  <si>
    <t>PEMBIAYAAN KESEHATAN</t>
  </si>
  <si>
    <t>Peserta Jaminan Pemeliharaan Kesehatan</t>
  </si>
  <si>
    <t>Tabel 17</t>
  </si>
  <si>
    <t>Total anggaran kesehatan</t>
  </si>
  <si>
    <t>Rp</t>
  </si>
  <si>
    <t>Tabel 19</t>
  </si>
  <si>
    <t>APBD kesehatan terhadap APBD kab/kota</t>
  </si>
  <si>
    <t>Anggaran kesehatan perkapita</t>
  </si>
  <si>
    <t>V</t>
  </si>
  <si>
    <t>KESEHATAN KELUARGA</t>
  </si>
  <si>
    <t>V.1</t>
  </si>
  <si>
    <t>Kesehatan Ibu</t>
  </si>
  <si>
    <t>Jumlah Lahir Hidup</t>
  </si>
  <si>
    <t>Tabel 20</t>
  </si>
  <si>
    <t>Angka Lahir Mati (dilaporkan)</t>
  </si>
  <si>
    <t>per 1.000 Kelahiran Hidup</t>
  </si>
  <si>
    <t>Jumlah Kematian Ibu</t>
  </si>
  <si>
    <t>Ibu</t>
  </si>
  <si>
    <t>Tabel 21</t>
  </si>
  <si>
    <t>Angka Kematian Ibu (dilaporkan)</t>
  </si>
  <si>
    <t>per 100.000 Kelahiran Hidup</t>
  </si>
  <si>
    <t>Kunjungan Ibu Hamil (K1)</t>
  </si>
  <si>
    <t>Kunjungan Ibu Hamil (K4)</t>
  </si>
  <si>
    <t>Ibu hamil dengan imunisasi Td2+</t>
  </si>
  <si>
    <t>Tabel 24</t>
  </si>
  <si>
    <t xml:space="preserve">Ibu Hamil Mendapat Tablet Tambah Darah 90 </t>
  </si>
  <si>
    <t>Ibu Nifas Mendapat Vitamin A</t>
  </si>
  <si>
    <t>Tabel 28</t>
  </si>
  <si>
    <t>Peserta KB Pasca Persalinan</t>
  </si>
  <si>
    <t>Tabel 29</t>
  </si>
  <si>
    <t>V.2</t>
  </si>
  <si>
    <t>Kesehatan Anak</t>
  </si>
  <si>
    <t>Jumlah Kematian Neonatal</t>
  </si>
  <si>
    <t>neonatal</t>
  </si>
  <si>
    <t>Tabel 31</t>
  </si>
  <si>
    <t>Angka Kematian Neonatal (dilaporkan)</t>
  </si>
  <si>
    <t>bayi</t>
  </si>
  <si>
    <t>Angka Kematian Bayi (dilaporkan)</t>
  </si>
  <si>
    <t>Jumlah Balita Mati</t>
  </si>
  <si>
    <t>Balita</t>
  </si>
  <si>
    <t>Angka Kematian Balita (dilaporkan)</t>
  </si>
  <si>
    <t xml:space="preserve">Bayi baru lahir ditimbang </t>
  </si>
  <si>
    <t xml:space="preserve">Berat Badan Bayi Lahir Rendah (BBLR) </t>
  </si>
  <si>
    <t>Kunjungan Neonatus 1 (KN 1)</t>
  </si>
  <si>
    <t>Tabel 34</t>
  </si>
  <si>
    <t>Kunjungan Neonatus 3 kali (KN Lengkap)</t>
  </si>
  <si>
    <t>Bayi yang diberi ASI Eksklusif</t>
  </si>
  <si>
    <t>Pelayanan kesehatan bayi</t>
  </si>
  <si>
    <t>Desa/Kelurahan UCI</t>
  </si>
  <si>
    <t>Tabel 37</t>
  </si>
  <si>
    <t>Tabel 39</t>
  </si>
  <si>
    <t>Imunisasi dasar lengkap pada bayi</t>
  </si>
  <si>
    <t>Bayi Mendapat Vitamin A</t>
  </si>
  <si>
    <t>Tabel 41</t>
  </si>
  <si>
    <t>Anak Balita Mendapat Vitamin A</t>
  </si>
  <si>
    <t>Balita ditimbang (D/S)</t>
  </si>
  <si>
    <t>Tabel 43</t>
  </si>
  <si>
    <t>Cakupan Penjaringan Kesehatan Siswa Kelas 1 SD/MI</t>
  </si>
  <si>
    <t>Tabel 45</t>
  </si>
  <si>
    <t>Cakupan Penjaringan Kesehatan Siswa Kelas 7 SMP/MTs</t>
  </si>
  <si>
    <t>Cakupan Penjaringan Kesehatan Siswa Kelas 10 SMA/MA</t>
  </si>
  <si>
    <t>Pelayanan kesehatan pada usia pendidikan dasar</t>
  </si>
  <si>
    <t>V.3</t>
  </si>
  <si>
    <t>Kesehatan Usia Produktif dan Usia Lanjut</t>
  </si>
  <si>
    <t>Pelayanan Kesehatan Usia Produktif</t>
  </si>
  <si>
    <t>Tabel 48</t>
  </si>
  <si>
    <t>Pelayanan Kesehatan Usila (60+ tahun)</t>
  </si>
  <si>
    <t>Tabel 49</t>
  </si>
  <si>
    <t>VI</t>
  </si>
  <si>
    <t>PENGENDALIAN PENYAKIT</t>
  </si>
  <si>
    <t>VI.1</t>
  </si>
  <si>
    <t>Pengendalian Penyakit Menular Langsung</t>
  </si>
  <si>
    <t>Persentase orang terduga TBC mendapatkan pelayanan kesehatan sesuai standar</t>
  </si>
  <si>
    <t>CNR seluruh kasus TBC</t>
  </si>
  <si>
    <t>Cakupan penemuan kasus TBC anak</t>
  </si>
  <si>
    <t>Angka kesembuhan BTA+</t>
  </si>
  <si>
    <t>Tabel 52</t>
  </si>
  <si>
    <t>Angka pengobatan lengkap semua kasus TBC</t>
  </si>
  <si>
    <r>
      <t xml:space="preserve">Angka keberhasilan pengobatan </t>
    </r>
    <r>
      <rPr>
        <i/>
        <sz val="11"/>
        <rFont val="Arial"/>
        <family val="2"/>
      </rPr>
      <t>(Success Rate)</t>
    </r>
    <r>
      <rPr>
        <sz val="11"/>
        <rFont val="Arial"/>
        <family val="2"/>
      </rPr>
      <t xml:space="preserve"> semua kasus TBC</t>
    </r>
  </si>
  <si>
    <t>Jumlah kematian selama pengobatan tuberkulosis</t>
  </si>
  <si>
    <t>Penemuan penderita pneumonia pada balita</t>
  </si>
  <si>
    <t>Tabel 53</t>
  </si>
  <si>
    <t>Puskesmas yang melakukan tatalaksana standar pneumonia min 60%</t>
  </si>
  <si>
    <t>Jumlah Kasus HIV</t>
  </si>
  <si>
    <t>Kasus</t>
  </si>
  <si>
    <t>Tabel 54</t>
  </si>
  <si>
    <t>Tabel 56</t>
  </si>
  <si>
    <t>Jumlah Kasus Baru Kusta (PB+MB)</t>
  </si>
  <si>
    <t>Tabel 57</t>
  </si>
  <si>
    <t>Angka penemuan kasus baru kusta (NCDR)</t>
  </si>
  <si>
    <t>Tabel 58</t>
  </si>
  <si>
    <t>Persentase Cacat Tingkat 0 Penderita Kusta</t>
  </si>
  <si>
    <t>Persentase Cacat Tingkat 2 Penderita Kusta</t>
  </si>
  <si>
    <t>Angka Cacat Tingkat 2 Penderita Kusta</t>
  </si>
  <si>
    <t xml:space="preserve">Angka Prevalensi Kusta </t>
  </si>
  <si>
    <t>per 10.000 Penduduk</t>
  </si>
  <si>
    <t>Tabel 59</t>
  </si>
  <si>
    <t>Penderita Kusta PB Selesai Berobat (RFT PB)</t>
  </si>
  <si>
    <t>Tabel 60</t>
  </si>
  <si>
    <t>Penderita Kusta MB Selesai Berobat (RFT MB)</t>
  </si>
  <si>
    <t>VI.2</t>
  </si>
  <si>
    <t>Pengendalian Penyakit yang Dapat Dicegah dengan Imunisasi</t>
  </si>
  <si>
    <t>AFP Rate (non polio) &lt; 15 tahun</t>
  </si>
  <si>
    <t>per 100.000 penduduk &lt;15 tahun</t>
  </si>
  <si>
    <t>Tabel 61</t>
  </si>
  <si>
    <t>Jumlah kasus difteri</t>
  </si>
  <si>
    <t>Tabel 62</t>
  </si>
  <si>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 xml:space="preserve"> difteri</t>
    </r>
  </si>
  <si>
    <t>Jumlah kasus pertusis</t>
  </si>
  <si>
    <t>Jumlah kasus tetanus neonatorum</t>
  </si>
  <si>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 xml:space="preserve"> tetanus neonatorum</t>
    </r>
  </si>
  <si>
    <t>Jumlah kasus hepatitis B</t>
  </si>
  <si>
    <t>Jumlah kasus suspek campak</t>
  </si>
  <si>
    <t xml:space="preserve">Insiden rate suspek campak </t>
  </si>
  <si>
    <t>KLB ditangani &lt; 24 jam</t>
  </si>
  <si>
    <t>Tabel 63</t>
  </si>
  <si>
    <t>VI.3</t>
  </si>
  <si>
    <t>Pengendalian Penyakit Tular Vektor dan Zoonotik</t>
  </si>
  <si>
    <r>
      <rPr>
        <sz val="11"/>
        <rFont val="Arial"/>
        <family val="2"/>
      </rPr>
      <t>Angka kesakitan (</t>
    </r>
    <r>
      <rPr>
        <i/>
        <sz val="11"/>
        <rFont val="Arial"/>
        <family val="2"/>
      </rPr>
      <t>incidence rate)</t>
    </r>
    <r>
      <rPr>
        <sz val="11"/>
        <rFont val="Arial"/>
        <family val="2"/>
      </rPr>
      <t>DBD</t>
    </r>
  </si>
  <si>
    <t>Tabel 65</t>
  </si>
  <si>
    <r>
      <rPr>
        <sz val="11"/>
        <rFont val="Arial"/>
        <family val="2"/>
      </rPr>
      <t>Angka kematian</t>
    </r>
    <r>
      <rPr>
        <i/>
        <sz val="11"/>
        <rFont val="Arial"/>
        <family val="2"/>
      </rPr>
      <t xml:space="preserve"> (case fatality rate)</t>
    </r>
    <r>
      <rPr>
        <sz val="11"/>
        <rFont val="Arial"/>
        <family val="2"/>
      </rPr>
      <t xml:space="preserve"> DBD</t>
    </r>
  </si>
  <si>
    <r>
      <t>Angka kesakitan malaria (</t>
    </r>
    <r>
      <rPr>
        <i/>
        <sz val="11"/>
        <rFont val="Arial"/>
        <family val="2"/>
      </rPr>
      <t>annual parasit incidence</t>
    </r>
    <r>
      <rPr>
        <sz val="11"/>
        <rFont val="Arial"/>
        <family val="2"/>
      </rPr>
      <t>)</t>
    </r>
  </si>
  <si>
    <t>per 1.000 penduduk</t>
  </si>
  <si>
    <t>Tabel 66</t>
  </si>
  <si>
    <t>Konfirmasi laboratorium pada suspek malaria</t>
  </si>
  <si>
    <t>Pengobatan standar kasus malaria positif</t>
  </si>
  <si>
    <r>
      <t>Case fatality rate</t>
    </r>
    <r>
      <rPr>
        <sz val="11"/>
        <rFont val="Arial"/>
        <family val="2"/>
      </rPr>
      <t xml:space="preserve"> malaria</t>
    </r>
  </si>
  <si>
    <t>Penderita kronis filariasis</t>
  </si>
  <si>
    <t>Tabel 67</t>
  </si>
  <si>
    <t>VI.4</t>
  </si>
  <si>
    <t>Pengendalian Penyakit Tidak Menular</t>
  </si>
  <si>
    <t>Penderita Hipertensi Mendapat Pelayanan Kesehatan</t>
  </si>
  <si>
    <t>Tabel 68</t>
  </si>
  <si>
    <t xml:space="preserve">Penyandang DM  mendapatkan pelayanan kesehatan sesuai standar </t>
  </si>
  <si>
    <t>Tabel 69</t>
  </si>
  <si>
    <t>% perempuan usia 30-50 tahun</t>
  </si>
  <si>
    <t>Tabel 70</t>
  </si>
  <si>
    <t>Persentase IVA positif pada perempuan usia 30-50 tahun</t>
  </si>
  <si>
    <t>Pelayanan Kesehatan Orang dengan Gangguan Jiwa Berat</t>
  </si>
  <si>
    <t>VII</t>
  </si>
  <si>
    <t>KESEHATAN LINGKUNGAN</t>
  </si>
  <si>
    <t>Tabel 72</t>
  </si>
  <si>
    <t>Tabel 73</t>
  </si>
  <si>
    <t>Tabel 74</t>
  </si>
  <si>
    <t>Tabel 75</t>
  </si>
  <si>
    <t>Tabel 76</t>
  </si>
  <si>
    <t>TABEL 1</t>
  </si>
  <si>
    <t>LUAS WILAYAH,  JUMLAH DESA/KELURAHAN, JUMLAH PENDUDUK, JUMLAH RUMAH TANGGA,</t>
  </si>
  <si>
    <t>DAN KEPADATAN PENDUDUK MENURUT KECAMATAN</t>
  </si>
  <si>
    <t>KABUPATEN/KOTA</t>
  </si>
  <si>
    <t>KECAMATAN</t>
  </si>
  <si>
    <t>LUAS</t>
  </si>
  <si>
    <t>JUMLAH</t>
  </si>
  <si>
    <t>JUMLAH PENDUDUK</t>
  </si>
  <si>
    <t>RATA-RATA</t>
  </si>
  <si>
    <t>KEPADATAN</t>
  </si>
  <si>
    <t>WILAYAH</t>
  </si>
  <si>
    <t xml:space="preserve">DESA </t>
  </si>
  <si>
    <t>KELURAHAN</t>
  </si>
  <si>
    <t>DESA + KELURAHAN</t>
  </si>
  <si>
    <t>RUMAH</t>
  </si>
  <si>
    <t>JIWA/RUMAH</t>
  </si>
  <si>
    <t>PENDUDUK</t>
  </si>
  <si>
    <t xml:space="preserve">TANGGA </t>
  </si>
  <si>
    <t>Sumber: - Kantor Statistik Kabupaten/Kota</t>
  </si>
  <si>
    <t xml:space="preserve">              - sumber lain…... (sebutkan)</t>
  </si>
  <si>
    <t>TABEL 2</t>
  </si>
  <si>
    <t>JUMLAH PENDUDUK MENURUT JENIS KELAMIN DAN KELOMPOK UMUR</t>
  </si>
  <si>
    <t>KELOMPOK UMUR (TAHUN)</t>
  </si>
  <si>
    <t xml:space="preserve">LAKI-LAKI </t>
  </si>
  <si>
    <t xml:space="preserve"> PEREMPUAN </t>
  </si>
  <si>
    <t>LAKI-LAKI+PEREMPUAN</t>
  </si>
  <si>
    <t>RASIO JENIS KELAMIN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</si>
  <si>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</si>
  <si>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</si>
  <si>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</si>
  <si>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</si>
  <si>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</si>
  <si>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</si>
  <si>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</si>
  <si>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</si>
  <si>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</si>
  <si>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</si>
  <si>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</si>
  <si>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</si>
  <si>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</si>
  <si>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</si>
  <si>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</si>
  <si>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</si>
  <si>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r>
      <t xml:space="preserve">ANGKA BEBAN TANGGUNGAN </t>
    </r>
    <r>
      <rPr>
        <b/>
        <i/>
        <sz val="12"/>
        <rFont val="Arial"/>
        <family val="2"/>
      </rPr>
      <t>(DEPENDENCY RATIO)</t>
    </r>
  </si>
  <si>
    <t>Sumber: -  Kantor Statistik Kabupaten/kota</t>
  </si>
  <si>
    <t xml:space="preserve">                 -  Sumber lain…... (sebutkan)</t>
  </si>
  <si>
    <t>TABEL 3</t>
  </si>
  <si>
    <t xml:space="preserve">PENDUDUK BERUMUR 15 TAHUN KE ATAS YANG MELEK HURUF </t>
  </si>
  <si>
    <t>DAN IJAZAH TERTINGGI YANG DIPEROLEH MENURUT JENIS KELAMIN</t>
  </si>
  <si>
    <t>VARIABEL</t>
  </si>
  <si>
    <t>PERSENTASE</t>
  </si>
  <si>
    <t>LAKI-LAKI+
PEREMPUAN</t>
  </si>
  <si>
    <t xml:space="preserve"> PEREMPUAN</t>
  </si>
  <si>
    <t>PENDUDUK BERUMUR 15 TAHUN KE ATAS</t>
  </si>
  <si>
    <t>PENDUDUK BERUMUR 15 TAHUN KE ATAS YANG MELEK HURUF</t>
  </si>
  <si>
    <t>PERSENTASE PENDIDIKAN TERTINGGI YANG DITAMATKAN:</t>
  </si>
  <si>
    <t>a. TIDAK MEMILIKI IJAZAH SD</t>
  </si>
  <si>
    <t>b. SD/MI</t>
  </si>
  <si>
    <t>c. SMP/ MTs</t>
  </si>
  <si>
    <t>d. SMA/ MA</t>
  </si>
  <si>
    <t>e. SEKOLAH MENENGAH KEJURUAN</t>
  </si>
  <si>
    <t>f.  DIPLOMA I/DIPLOMA II</t>
  </si>
  <si>
    <t>g. AKADEMI/DIPLOMA III</t>
  </si>
  <si>
    <t>h. S1/DIPLOMA IV</t>
  </si>
  <si>
    <t>i. S2/S3 (MASTER/DOKTOR)</t>
  </si>
  <si>
    <t>Sumber: …………… (sebutkan)</t>
  </si>
  <si>
    <t xml:space="preserve"> </t>
  </si>
  <si>
    <t>TABEL 4</t>
  </si>
  <si>
    <t>JUMLAH FASILITAS PELAYANAN KESEHATAN MENURUT KEPEMILIKAN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</si>
  <si>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</si>
  <si>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</si>
  <si>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</si>
  <si>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</si>
  <si>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</si>
  <si>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</si>
  <si>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</si>
  <si>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</si>
  <si>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</si>
  <si>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</si>
  <si>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</si>
  <si>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</si>
  <si>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</si>
  <si>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</si>
  <si>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</si>
  <si>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</si>
  <si>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</si>
  <si>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</si>
  <si>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</si>
  <si>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</si>
  <si>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</si>
  <si>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</si>
  <si>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</si>
  <si>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</si>
  <si>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</si>
  <si>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</si>
  <si>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</si>
  <si>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</si>
  <si>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</si>
  <si>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</si>
  <si>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</si>
  <si>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</si>
  <si>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</si>
  <si>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</si>
  <si>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</si>
  <si>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</si>
  <si>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</si>
  <si>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</si>
  <si>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</si>
  <si>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</si>
  <si>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</si>
  <si>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</si>
  <si>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>Sumber: ……................ (sebutkan)</t>
  </si>
  <si>
    <t>TABEL  5</t>
  </si>
  <si>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</si>
  <si>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</si>
  <si>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SARANA PELAYANAN KESEHATAN</t>
  </si>
  <si>
    <t>JUMLAH KUNJUNGAN</t>
  </si>
  <si>
    <t>KUNJUNGAN GANGGUAN JIWA</t>
  </si>
  <si>
    <t>RAWAT JALAN</t>
  </si>
  <si>
    <t>RAWAT INAP</t>
  </si>
  <si>
    <t>L+P</t>
  </si>
  <si>
    <t>JUMLAH PENDUDUK KAB/KOTA</t>
  </si>
  <si>
    <t>CAKUPAN KUNJUNGAN (%)</t>
  </si>
  <si>
    <t>A</t>
  </si>
  <si>
    <t>Fasilitas Pelayanan Kesehatan Tingkat Pertama</t>
  </si>
  <si>
    <t>dst</t>
  </si>
  <si>
    <t>Klinik Pratama</t>
  </si>
  <si>
    <t>Praktik Mandiri Dokter</t>
  </si>
  <si>
    <t>Praktik Mandiri Dokter Gigi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</si>
  <si>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</si>
  <si>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</si>
  <si>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</si>
  <si>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</si>
  <si>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</si>
  <si>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</si>
  <si>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RS Khusus</t>
  </si>
  <si>
    <t>Praktik Mandiri Dokter Spesialis</t>
  </si>
  <si>
    <t>SUB JUMLAH II</t>
  </si>
  <si>
    <t>Sumber: ……………… (sebutkan)</t>
  </si>
  <si>
    <t>Catatan: Puskesmas non rawat inap hanya melayani kunjungan rawat jalan</t>
  </si>
  <si>
    <t>TABEL 6</t>
  </si>
  <si>
    <t xml:space="preserve">PERSENTASE RUMAH SAKIT DENGAN KEMAMPUAN PELAYANAN GAWAT DARURAT (GADAR ) LEVEL I </t>
  </si>
  <si>
    <t>RUMAH SAKIT KHUSUS</t>
  </si>
  <si>
    <t>TABEL 7</t>
  </si>
  <si>
    <t>ANGKA KEMATIAN PASIEN DI RUMAH SAKIT</t>
  </si>
  <si>
    <t>JUMLAH             TEMPAT TIDUR</t>
  </si>
  <si>
    <t>PASIEN KELUAR                (HIDUP + MATI)</t>
  </si>
  <si>
    <t>PASIEN KELUAR MATI</t>
  </si>
  <si>
    <t>Gross Death Rate</t>
  </si>
  <si>
    <t>Net Death Rate</t>
  </si>
  <si>
    <t>TABEL 8</t>
  </si>
  <si>
    <t>INDIKATOR KINERJA PELAYANAN DI RUMAH SAKIT</t>
  </si>
  <si>
    <t>JUMLAH HARI PERAWATAN</t>
  </si>
  <si>
    <t>JUMLAH LAMA DIRAWAT</t>
  </si>
  <si>
    <t>BOR (%)</t>
  </si>
  <si>
    <t>BTO (KALI)</t>
  </si>
  <si>
    <t>TOI (HARI)</t>
  </si>
  <si>
    <t>ALOS (HARI)</t>
  </si>
  <si>
    <t>TABEL 9</t>
  </si>
  <si>
    <t>PUSKESMAS</t>
  </si>
  <si>
    <t>JUMLAH PUSKESMAS YANG MEMILIKI 80% OBAT DAN VAKSIN ESENSIAL</t>
  </si>
  <si>
    <t>JUMLAH PUSKESMAS YANG MELAPOR</t>
  </si>
  <si>
    <t>% PUSKESMAS DENGAN KETERSEDIAAN OBAT &amp; VAKSIN ESENSIAL</t>
  </si>
  <si>
    <t>Sumber: …………….. (sebutkan)</t>
  </si>
  <si>
    <t>Keterangan: *) beri tanda "V" jika puskesmas memiliki obat dan vaksin esensial ≥80%</t>
  </si>
  <si>
    <t xml:space="preserve">                    *) beri tanda "X" jika puskesmas memiliki obat dan vaksin esensial &lt;80%</t>
  </si>
  <si>
    <t>TABEL 10</t>
  </si>
  <si>
    <t>PERSENTASE KETERSEDIAAN OBAT ESENSIAL</t>
  </si>
  <si>
    <t>NAMA OBAT</t>
  </si>
  <si>
    <t>SATUAN</t>
  </si>
  <si>
    <t>KETERSEDIAAN OBAT ESENSIAL*</t>
  </si>
  <si>
    <t xml:space="preserve">Albendazol /Pirantel Pamoat </t>
  </si>
  <si>
    <t>Tablet</t>
  </si>
  <si>
    <t>Alopurinol</t>
  </si>
  <si>
    <t xml:space="preserve">Amlodipin/Kaptopril </t>
  </si>
  <si>
    <t xml:space="preserve">Amoksisilin 500 mg </t>
  </si>
  <si>
    <t xml:space="preserve">Amoksisilin sirup </t>
  </si>
  <si>
    <t>Botol</t>
  </si>
  <si>
    <t>Antasida tablet kunyah/ antasida suspensi</t>
  </si>
  <si>
    <t>Tablet/Botol</t>
  </si>
  <si>
    <t xml:space="preserve">Asam Askorbat (Vitamin C) </t>
  </si>
  <si>
    <t xml:space="preserve">Asiklovir </t>
  </si>
  <si>
    <t>Betametason salep</t>
  </si>
  <si>
    <t>Tube</t>
  </si>
  <si>
    <t>Deksametason tablet/deksametason injeksi</t>
  </si>
  <si>
    <t>Tablet/Vial/Ampul</t>
  </si>
  <si>
    <t>Diazepam injeksi  5 mg/ml</t>
  </si>
  <si>
    <t>Ampul</t>
  </si>
  <si>
    <t xml:space="preserve">Diazepam </t>
  </si>
  <si>
    <t>Dihidroartemsin+piperakuin (DHP) dan primaquin</t>
  </si>
  <si>
    <t>Difenhidramin Inj. 10 mg/ml</t>
  </si>
  <si>
    <t>Epinefrin (Adrenalin) injeksi  0,1 % (sebagai HCl)</t>
  </si>
  <si>
    <t>Fitomenadion (Vitamin K) injeksi</t>
  </si>
  <si>
    <t xml:space="preserve">Furosemid 40 mg/Hidroklorotiazid (HCT) </t>
  </si>
  <si>
    <t>Garam Oralit  serbuk</t>
  </si>
  <si>
    <t>Kantong</t>
  </si>
  <si>
    <t xml:space="preserve">Glibenklamid/Metformin </t>
  </si>
  <si>
    <t>Hidrokortison krim/salep</t>
  </si>
  <si>
    <t>Kotrimoksazol (dewasa) kombinasi tablet/Kotrimoksazol suspensi</t>
  </si>
  <si>
    <t xml:space="preserve">Lidokain inj </t>
  </si>
  <si>
    <t>Vial</t>
  </si>
  <si>
    <t xml:space="preserve">Magnesium Sulfat injeksi </t>
  </si>
  <si>
    <t>Metilergometrin Maleat injeksi  0,200 mg-1 ml</t>
  </si>
  <si>
    <t xml:space="preserve">Natrium Diklofenak </t>
  </si>
  <si>
    <t>OAT FDC Kat 1</t>
  </si>
  <si>
    <t>Paket</t>
  </si>
  <si>
    <t>Oksitosin injeksi</t>
  </si>
  <si>
    <t xml:space="preserve">Parasetamol sirup 120 mg / 5 ml </t>
  </si>
  <si>
    <t>Parasetamol 500 mg</t>
  </si>
  <si>
    <t xml:space="preserve">Prednison 5 mg </t>
  </si>
  <si>
    <t>Ranitidin  150 mg</t>
  </si>
  <si>
    <t>Retinol 100.000/200.000 IU</t>
  </si>
  <si>
    <t>Kapsul</t>
  </si>
  <si>
    <t>Salbutamol</t>
  </si>
  <si>
    <t>Salep Mata/Tetes Mata Antibiotik</t>
  </si>
  <si>
    <t xml:space="preserve">Simvastatin </t>
  </si>
  <si>
    <t>Siprofloksasin</t>
  </si>
  <si>
    <t>Tablet Tambah Darah</t>
  </si>
  <si>
    <t xml:space="preserve">Triheksifenidil </t>
  </si>
  <si>
    <t xml:space="preserve">Vitamin B6 (Piridoksin) </t>
  </si>
  <si>
    <t>Zinc 20 mg</t>
  </si>
  <si>
    <t xml:space="preserve">JUMLAH ITEM OBAT INDIKATOR YANG TERSEDIA DI KABUPATEN/KOTA </t>
  </si>
  <si>
    <t>% KETERSEDIAAN OBAT ESENSIAL</t>
  </si>
  <si>
    <t>Keterangan: *) beri tanda "V" jika kabupaten/kota memiliki obat esensial</t>
  </si>
  <si>
    <t xml:space="preserve">                     *) beri tanda "X" jika kabupaten/kota tidak memiliki obat esensial</t>
  </si>
  <si>
    <t>TABEL 11</t>
  </si>
  <si>
    <t>KETERSEDIAAN VAKSIN IDL*</t>
  </si>
  <si>
    <t>JUMLAH PUSKESMAS YANG MEMILIKI 100% VAKSIN IDL</t>
  </si>
  <si>
    <t>% PUSKESMAS DENGAN KETERSEDIAAN VAKSIN IDL</t>
  </si>
  <si>
    <t>Keterangan: *) beri tanda "V" jika Puskesmas memiliki 100% vaksin IDL</t>
  </si>
  <si>
    <t xml:space="preserve">                    *) beri tanda "X" jika Puskesmas memiliki &lt;100% vaksin IDL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</si>
  <si>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</si>
  <si>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</si>
  <si>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</si>
  <si>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</si>
  <si>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</si>
  <si>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</si>
  <si>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</si>
  <si>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 (KAB/KOTA)</t>
  </si>
  <si>
    <t>RASIO POSYANDU PER 100 BALITA</t>
  </si>
  <si>
    <t xml:space="preserve">Sumber: ……………………. (sebutkan)                         </t>
  </si>
  <si>
    <t>*Posyandu aktif: posyandu purnama + mandiri</t>
  </si>
  <si>
    <t>**PTM: Penyakit Tidak Menular</t>
  </si>
  <si>
    <t>JUMLAH TENAGA MEDIS DI FASILITAS KESEHATAN</t>
  </si>
  <si>
    <t>UNIT KERJA</t>
  </si>
  <si>
    <t>TOTAL</t>
  </si>
  <si>
    <t xml:space="preserve">DOKTER GIGI </t>
  </si>
  <si>
    <t xml:space="preserve">DOKTER
GIGI SPESIALIS </t>
  </si>
  <si>
    <t>RS …………</t>
  </si>
  <si>
    <t>dst. (mencakup RS Pemerintah</t>
  </si>
  <si>
    <t>dan swasta, RS umum dan RS khusus)</t>
  </si>
  <si>
    <t>JUMLAH TENAGA KESEHATAN MASYARAKAT, KESEHATAN LINGKUNGAN, DAN GIZI DI FASILITAS KESEHATAN</t>
  </si>
  <si>
    <t>TABEL  14</t>
  </si>
  <si>
    <t>AHLI TEKNOLOGI LABORATORIUM MEDIK</t>
  </si>
  <si>
    <t>TENAGA TEKNIK BIOMEDIKA LAINNYA</t>
  </si>
  <si>
    <t>KETERAPIAN FISIK</t>
  </si>
  <si>
    <t>KETEKNISIAN MEDIS</t>
  </si>
  <si>
    <t>TENAGA KEFARMASIAN</t>
  </si>
  <si>
    <t>APOTEKER</t>
  </si>
  <si>
    <t>dan swasta dan termasuk</t>
  </si>
  <si>
    <t>pula Rumah Bersalin)</t>
  </si>
  <si>
    <t>TABEL  16</t>
  </si>
  <si>
    <t>JUMLAH TENAGA PENUNJANG/PENDUKUNG KESEHATAN DI FASILITAS KESEHATAN</t>
  </si>
  <si>
    <t>TENAGA PENUNJANG/PENDUKUNG KESEHATAN</t>
  </si>
  <si>
    <t>PEJABAT STRUKTURAL</t>
  </si>
  <si>
    <t>TENAGA PENDIDIK</t>
  </si>
  <si>
    <t>TENAGA DUKUNGAN MANAJEMEN</t>
  </si>
  <si>
    <t>JENIS KEPESERTAAN</t>
  </si>
  <si>
    <t xml:space="preserve">PESERTA JAMINAN KESEHATAN </t>
  </si>
  <si>
    <t>PENERIMA BANTUAN IURAN (PBI)</t>
  </si>
  <si>
    <t>PBI APBN</t>
  </si>
  <si>
    <t>PBI APBD</t>
  </si>
  <si>
    <t>SUB JUMLAH PBI</t>
  </si>
  <si>
    <t>NON PBI</t>
  </si>
  <si>
    <t>Pekerja Penerima Upah (PPU)</t>
  </si>
  <si>
    <t>Pekerja Bukan Penerima Upah (PBPU)/mandiri</t>
  </si>
  <si>
    <t>Bukan Pekerja (BP)</t>
  </si>
  <si>
    <t>SUB JUMLAH NON PBI</t>
  </si>
  <si>
    <t xml:space="preserve">JUMLAH (KAB/KOTA) </t>
  </si>
  <si>
    <t>Sumber: ……………….. (sebutkan)</t>
  </si>
  <si>
    <t xml:space="preserve">% </t>
  </si>
  <si>
    <t>ALOKASI ANGGARAN KESEHATAN</t>
  </si>
  <si>
    <t>SUMBER BIAYA</t>
  </si>
  <si>
    <t>Rupiah</t>
  </si>
  <si>
    <t>ANGGARAN KESEHATAN BERSUMBER:</t>
  </si>
  <si>
    <t>APBD KAB/KOTA</t>
  </si>
  <si>
    <t>a. Belanja Langsung</t>
  </si>
  <si>
    <t>b. Belanja Tidak Langsung</t>
  </si>
  <si>
    <t>c. Dana Alokasi Khusus (DAK)</t>
  </si>
  <si>
    <t xml:space="preserve">      - DAK fisik</t>
  </si>
  <si>
    <t xml:space="preserve">         1. Reguler </t>
  </si>
  <si>
    <t xml:space="preserve">         2. Penugasan</t>
  </si>
  <si>
    <t xml:space="preserve">         3. Afirmasi</t>
  </si>
  <si>
    <t xml:space="preserve">      - DAK non fisik</t>
  </si>
  <si>
    <t xml:space="preserve">        1. BOK</t>
  </si>
  <si>
    <t xml:space="preserve">        2. Akreditasi </t>
  </si>
  <si>
    <t xml:space="preserve">        3. Jampersal</t>
  </si>
  <si>
    <t>APBD PROVINSI</t>
  </si>
  <si>
    <t>c. Dana Alokasi Khusus (DAK) : BOK</t>
  </si>
  <si>
    <t>APBN :</t>
  </si>
  <si>
    <t>a.  Dana Dekonsentrasi</t>
  </si>
  <si>
    <t>b. Lain-lain (sebutkan), misal bansos kapitasi</t>
  </si>
  <si>
    <t>PINJAMAN/HIBAH LUAR NEGERI (PHLN)</t>
  </si>
  <si>
    <r>
      <t xml:space="preserve">(sebutkan </t>
    </r>
    <r>
      <rPr>
        <i/>
        <sz val="12"/>
        <rFont val="Arial"/>
        <family val="2"/>
      </rPr>
      <t>project</t>
    </r>
    <r>
      <rPr>
        <sz val="12"/>
        <rFont val="Arial"/>
        <family val="2"/>
      </rPr>
      <t xml:space="preserve"> dan sumber dananya)</t>
    </r>
  </si>
  <si>
    <t>SUMBER PEMERINTAH LAIN*</t>
  </si>
  <si>
    <t>TOTAL ANGGARAN KESEHATAN</t>
  </si>
  <si>
    <t>TOTAL APBD KAB/KOTA</t>
  </si>
  <si>
    <t>% APBD KESEHATAN THD APBD KAB/KOTA</t>
  </si>
  <si>
    <t>ANGGARAN KESEHATAN PERKAPITA</t>
  </si>
  <si>
    <t>JUMLAH KELAHIRAN MENURUT JENIS KELAMIN, KECAMATAN, DAN PUSKESMAS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</si>
  <si>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</si>
  <si>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</si>
  <si>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</si>
  <si>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</si>
  <si>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</si>
  <si>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</si>
  <si>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</si>
  <si>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</si>
  <si>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 xml:space="preserve">ANGKA LAHIR MATI PER 1.000 KELAHIRAN (DILAPORKAN) </t>
  </si>
  <si>
    <t xml:space="preserve">Sumber: ………. (sebutkan) </t>
  </si>
  <si>
    <t>Keterangan : Angka Lahir Mati (dilaporkan) tersebut di atas belum tentu menggambarkan Angka Lahir Mati yang sebenarnya di populasi</t>
  </si>
  <si>
    <t>TABEL 21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</si>
  <si>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</si>
  <si>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</si>
  <si>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</si>
  <si>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</si>
  <si>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</si>
  <si>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</si>
  <si>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ANGKA KEMATIAN IBU (DILAPORKAN)</t>
  </si>
  <si>
    <t>Keterangan: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</si>
  <si>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</si>
  <si>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</si>
  <si>
    <t>TABEL 22</t>
  </si>
  <si>
    <t>JUMLAH KEMATIAN IBU MENURUT PENYEBAB, KECAMATAN, DAN PUSKESMAS</t>
  </si>
  <si>
    <t>PENYEBAB KEMATIAN IBU</t>
  </si>
  <si>
    <t>PERDARAHAN</t>
  </si>
  <si>
    <t>INFEKSI</t>
  </si>
  <si>
    <t>LAIN-LAIN</t>
  </si>
  <si>
    <t>*</t>
  </si>
  <si>
    <t>**</t>
  </si>
  <si>
    <t>TABEL 23</t>
  </si>
  <si>
    <t>CAKUPAN PELAYANAN KESEHATAN PADA IBU HAMIL, IBU BERSALIN, DAN IBU NIFAS MENURUT KECAMATAN DAN PUSKESMAS</t>
  </si>
  <si>
    <t>IBU HAMIL</t>
  </si>
  <si>
    <t>IBU BERSALIN/NIFAS</t>
  </si>
  <si>
    <t>K1</t>
  </si>
  <si>
    <t>KF1</t>
  </si>
  <si>
    <t xml:space="preserve">IBU NIFAS MENDAPAT VIT A </t>
  </si>
  <si>
    <t>TABEL 24</t>
  </si>
  <si>
    <t>CAKUPAN IMUNISASI Td PADA IBU HAMIL MENURUT KECAMATAN DAN 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</si>
  <si>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</si>
  <si>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</si>
  <si>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</si>
  <si>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</si>
  <si>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</si>
  <si>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</si>
  <si>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</si>
  <si>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</si>
  <si>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PERSENTASE CAKUPAN IMUNISASI Td PADA WANITA USIA SUBUR YANG TIDAK HAMIL MENURUT KECAMATAN DAN PUSKESMAS</t>
  </si>
  <si>
    <t>JUMLAH WUS TIDAK HAMIL
(15-39 TAHUN)</t>
  </si>
  <si>
    <t>IMUNISASI Td PADA WUS TIDAK HAMIL</t>
  </si>
  <si>
    <t>TABEL  26</t>
  </si>
  <si>
    <t>PERSENTASE CAKUPAN IMUNISASI Td PADA WANITA USIA SUBUR (HAMIL DAN TIDAK HAMIL) MENURUT KECAMATAN DAN PUSKESMAS</t>
  </si>
  <si>
    <t>JUMLAH WUS 
(15-39 TAHUN)</t>
  </si>
  <si>
    <t>IMUNISASI Td PADA WUS</t>
  </si>
  <si>
    <t>TTD (90 TABLET)</t>
  </si>
  <si>
    <t xml:space="preserve">JUMLAH </t>
  </si>
  <si>
    <t>TABEL 28</t>
  </si>
  <si>
    <t>PESERTA KB AKTIF METODE MODERN MENURUT JENIS KONTRASEPSI,DAN PESERTA KB AKTIF MENGALAMI EFEK SAMPING, KOMPLIKASI KEGAGALAN DAN DROP OUT MENURUT  KECAMATAN DAN PUSKESMAS</t>
  </si>
  <si>
    <t>JUMLAH PUS</t>
  </si>
  <si>
    <t xml:space="preserve">KONDOM </t>
  </si>
  <si>
    <t>SUNTIK</t>
  </si>
  <si>
    <t>PIL</t>
  </si>
  <si>
    <t>AKDR</t>
  </si>
  <si>
    <t>MOP</t>
  </si>
  <si>
    <t>MOW</t>
  </si>
  <si>
    <t>IMPLAN</t>
  </si>
  <si>
    <t>MAL</t>
  </si>
  <si>
    <t>AKDR: Alat Kontrasepsi Dalam Rahim</t>
  </si>
  <si>
    <t>MOP  : Metode Operasi Pria</t>
  </si>
  <si>
    <t>MOW : Metode Operasi Wanita</t>
  </si>
  <si>
    <t>PASANGAN USIA SUBUR (PUS) DENGAN STATUS 4 TERLALU (4T) DAN ALKI YANG MENJADI PESERTA KB AKTIF</t>
  </si>
  <si>
    <t>MENURUT KECAMATAN, DAN PUSKESMAS</t>
  </si>
  <si>
    <t>PUS 4T</t>
  </si>
  <si>
    <t>PUS 4T PADA KB AKTIF</t>
  </si>
  <si>
    <t>PUS ALKI</t>
  </si>
  <si>
    <t>PUS ALKI PADA KB AKTIF</t>
  </si>
  <si>
    <t>TABEL 29</t>
  </si>
  <si>
    <t>CAKUPAN DAN PROPORSI PESERTA KB PASCA PERSALINAN MENURUT JENIS KONTRASEPSI, KECAMATAN, DAN PUSKESMAS</t>
  </si>
  <si>
    <t>JUMLAH IBU BERSALIN</t>
  </si>
  <si>
    <t>PESERTA KB PASCA PERSALINAN</t>
  </si>
  <si>
    <t>TABEL 30</t>
  </si>
  <si>
    <t>MENURUT JENIS KELAMIN, KECAMATAN, DAN PUSKESMAS</t>
  </si>
  <si>
    <t>JUMLAH       IBU HAMIL</t>
  </si>
  <si>
    <t xml:space="preserve">PERKIRAAN BUMIL DENGAN KOMPLIKASI KEBIDANAN </t>
  </si>
  <si>
    <t xml:space="preserve">PERKIRAAN NEONATAL KOMPLIKASI </t>
  </si>
  <si>
    <t>S</t>
  </si>
  <si>
    <t>TABEL 31</t>
  </si>
  <si>
    <t>JUMLAH KEMATIAN</t>
  </si>
  <si>
    <t>LAKI - LAKI</t>
  </si>
  <si>
    <t>LAKI - LAKI + PEREMPUAN</t>
  </si>
  <si>
    <t>NEONATAL</t>
  </si>
  <si>
    <t>BALITA</t>
  </si>
  <si>
    <t>ANAK BALITA</t>
  </si>
  <si>
    <t>JUMLAH TOTAL</t>
  </si>
  <si>
    <t>ANGKA KEMATIAN (DILAPORKAN)</t>
  </si>
  <si>
    <t>Keterangan : - Angka Kematian (dilaporkan) tersebut di atas belum tentu menggambarkan AKN/AKB/AKABA yang sebenarnya di populasi</t>
  </si>
  <si>
    <t>TABEL 32</t>
  </si>
  <si>
    <t>PENYEBAB KEMATIAN NEONATAL (0-28 HARI)</t>
  </si>
  <si>
    <t>PENYEBAB KEMATIAN POST NEONATAL (29 HARI-11 BULAN)</t>
  </si>
  <si>
    <t>PENYEBAB KEMATIAN ANAK BALITA (12-59 BULAN)</t>
  </si>
  <si>
    <t>BBLR</t>
  </si>
  <si>
    <t>ASFIKSIA</t>
  </si>
  <si>
    <t>TETANUS NEONATORUM</t>
  </si>
  <si>
    <t>PNEUMONIA</t>
  </si>
  <si>
    <t>DIARE</t>
  </si>
  <si>
    <t>MALARIA</t>
  </si>
  <si>
    <t>DIFTERI</t>
  </si>
  <si>
    <t>Pneumonia</t>
  </si>
  <si>
    <t>Diare</t>
  </si>
  <si>
    <t>Kelainan Saraf</t>
  </si>
  <si>
    <t>Lain-lain</t>
  </si>
  <si>
    <t>TABEL 33</t>
  </si>
  <si>
    <t xml:space="preserve">BAYI BARU LAHIR DITIMBANG </t>
  </si>
  <si>
    <t>TABEL 34</t>
  </si>
  <si>
    <t>CAKUPAN KUNJUNGAN NEONATAL MENURUT JENIS KELAMIN, KECAMATAN, DAN PUSKESMAS</t>
  </si>
  <si>
    <t>KUNJUNGAN NEONATAL 1 KALI (KN1)</t>
  </si>
  <si>
    <t>L  + P</t>
  </si>
  <si>
    <t>TABEL 35</t>
  </si>
  <si>
    <t>BAYI BARU LAHIR MENDAPAT IMD* DAN PEMBERIAN ASI EKSKLUSIF PADA BAYI &lt; 6 BULAN MENURUT KECAMATAN DAN PUSKESMAS</t>
  </si>
  <si>
    <t>BAYI BARU LAHIR</t>
  </si>
  <si>
    <t>BAYI USIA &lt; 6 BULAN</t>
  </si>
  <si>
    <t>MENDAPAT IMD</t>
  </si>
  <si>
    <t>DIBERI ASI EKSKLUSIF</t>
  </si>
  <si>
    <t>Keterangan: IMD = Inisiasi Menyusui Dini</t>
  </si>
  <si>
    <t>TABEL 36</t>
  </si>
  <si>
    <t>CAKUPAN PELAYANAN KESEHATAN BAYI MENURUT JENIS KELAMIN, KECAMATAN, DAN PUSKESMAS</t>
  </si>
  <si>
    <t>JUMLAH BAYI</t>
  </si>
  <si>
    <t>PELAYANAN KESEHATAN BAYI</t>
  </si>
  <si>
    <t>TABEL 37</t>
  </si>
  <si>
    <t>JUMLAH
DESA/KELURAHAN</t>
  </si>
  <si>
    <t>TABEL 38</t>
  </si>
  <si>
    <t>CAKUPAN IMUNISASI HEPATITIS B0 (0 -7 HARI) DAN BCG PADA BAYI MENURUT JENIS KELAMIN, KECAMATAN, DAN PUSKESMAS</t>
  </si>
  <si>
    <t>BAYI DIIMUNISASI</t>
  </si>
  <si>
    <t>HB0</t>
  </si>
  <si>
    <t>BCG</t>
  </si>
  <si>
    <t>&lt; 24 Jam</t>
  </si>
  <si>
    <t>1 - 7 Hari</t>
  </si>
  <si>
    <t>HB0 Total</t>
  </si>
  <si>
    <t>DPT-HB-Hib3</t>
  </si>
  <si>
    <t>POLIO 4*</t>
  </si>
  <si>
    <t>CAMPAK RUBELA</t>
  </si>
  <si>
    <t>IMUNISASI DASAR LENGKAP</t>
  </si>
  <si>
    <t>*khusus untuk provinsi DIY, diisi dengan imunisasi IPV dosis ke 3</t>
  </si>
  <si>
    <t>MR = measles rubella</t>
  </si>
  <si>
    <t>JUMLAH BADUTA</t>
  </si>
  <si>
    <t>BADUTA DIIMUNISASI</t>
  </si>
  <si>
    <t>DPT-HB-Hib4</t>
  </si>
  <si>
    <t>CAMPAK RUBELA 2</t>
  </si>
  <si>
    <t>CAKUPAN PEMBERIAN VITAMIN A PADA BAYI DAN ANAK BALITA MENURUT KECAMATAN DAN PUSKESMAS</t>
  </si>
  <si>
    <t xml:space="preserve">BAYI 6-11 BULAN </t>
  </si>
  <si>
    <t>ANAK BALITA (12-59 BULAN)</t>
  </si>
  <si>
    <t>BALITA (6-59 BULAN)</t>
  </si>
  <si>
    <t>MENDAPAT VIT A</t>
  </si>
  <si>
    <t xml:space="preserve">Keterangan: Pelaporan pemberian vitamin A dilakukan pada Februari dan Agustus, maka perhitungan bayi 6-11 bulan yang mendapat vitamin A dalam setahun </t>
  </si>
  <si>
    <t xml:space="preserve">           dihitung dengan mengakumulasi bayi 6-11 bulan yang mendapat vitamin A di bulan Februari dan yang mendapat vitamin A di bulan Agustus. </t>
  </si>
  <si>
    <t xml:space="preserve">           Untuk perhitungan anak balita 12-59 bulan yang mendapat vitamin A menggunakan data bulan Agustus. </t>
  </si>
  <si>
    <t>TABEL 42</t>
  </si>
  <si>
    <t>CAKUPAN PELAYANAN KESEHATAN BALITA MENURUT JENIS KELAMIN, KECAMATAN, DAN PUSKESMAS</t>
  </si>
  <si>
    <t>JUMLAH BALITA</t>
  </si>
  <si>
    <t>JUMLAH BALITA DITIMBANG MENURUT JENIS KELAMIN, KECAMATAN, DAN PUSKESMAS</t>
  </si>
  <si>
    <t>JUMLAH SASARAN BALITA (S)</t>
  </si>
  <si>
    <t>DITIMBANG</t>
  </si>
  <si>
    <t>JUMLAH (D)</t>
  </si>
  <si>
    <t>% (D/S)</t>
  </si>
  <si>
    <t>TABEL  44</t>
  </si>
  <si>
    <t>STATUS GIZI BALITA BERDASARKAN INDEKS BB/U, TB/U, DAN BB/TB MENURUT KECAMATAN DAN PUSKESMAS</t>
  </si>
  <si>
    <t>JUMLAH BALITA YANG DITIMBANG</t>
  </si>
  <si>
    <t>JUMLAH BALITA YANG DIUKUR TINGGI BADAN</t>
  </si>
  <si>
    <t>BALITA PENDEK (TB/U)</t>
  </si>
  <si>
    <t>JUMLAH BALITA YANG DIUKUR</t>
  </si>
  <si>
    <t xml:space="preserve">CAKUPAN PELAYANAN KESEHATAN PESERTA DIDIK SD/MI, SMP/MTS, SMA/MA SERTA USIA PENDIDIKAN DASAR MENURUT KECAMATAN DAN PUSKESMAS </t>
  </si>
  <si>
    <t>PESERTA DIDIK SEKOLAH</t>
  </si>
  <si>
    <t>SEKOLAH</t>
  </si>
  <si>
    <t xml:space="preserve">KELAS 1 SD/MI </t>
  </si>
  <si>
    <t>KELAS 7 SMP/MTS</t>
  </si>
  <si>
    <t>KELAS 10 SMA/MA</t>
  </si>
  <si>
    <t xml:space="preserve">SD/MI </t>
  </si>
  <si>
    <t>SMP/MTS</t>
  </si>
  <si>
    <t xml:space="preserve"> SMA/MA</t>
  </si>
  <si>
    <t>JUMLAH PESERTA DIDIK</t>
  </si>
  <si>
    <t>MENDAPAT PELAYANAN KESEHATAN</t>
  </si>
  <si>
    <t>Keterangan :</t>
  </si>
  <si>
    <t>TABEL 46</t>
  </si>
  <si>
    <t>PELAYANAN KESEHATAN GIGI DAN MULUT MENURUT KECAMATAN DAN PUSKESMAS</t>
  </si>
  <si>
    <t>PELAYANAN KESEHATAN GIGI DAN MULUT</t>
  </si>
  <si>
    <t>TUMPATAN GIGI TETAP</t>
  </si>
  <si>
    <t>PENCABUTAN GIGI TETAP</t>
  </si>
  <si>
    <t>RASIO TUMPATAN/ PENCABUTAN</t>
  </si>
  <si>
    <t>JUMLAH KASUS GIGI</t>
  </si>
  <si>
    <t>JUMLAH KASUS DIRUJUK</t>
  </si>
  <si>
    <t>% KASUS DIRUJUK</t>
  </si>
  <si>
    <t>JUMLAH (KAB/ KOTA)</t>
  </si>
  <si>
    <t>Keterangan: pelayanan kesehatan gigi meliputi seluruh fasilitas pelayanan kesehatan di wilayah kerja puskesmas</t>
  </si>
  <si>
    <t>TABEL 47</t>
  </si>
  <si>
    <t>PELAYANAN KESEHATAN GIGI DAN MULUT PADA ANAK SD DAN SETINGKAT MENURUT JENIS KELAMIN, KECAMATAN, DAN PUSKESMAS</t>
  </si>
  <si>
    <t>UPAYA KESEHATAN GIGI SEKOLAH (UKGS)</t>
  </si>
  <si>
    <t>JUMLAH SD/MI</t>
  </si>
  <si>
    <t>JUMLAH SD/MI DGN SIKAT GIGI MASSAL</t>
  </si>
  <si>
    <t>JUMLAH SD/MI MENDAPAT YAN. GIGI</t>
  </si>
  <si>
    <t>JUMLAH MURID SD/MI</t>
  </si>
  <si>
    <t>MURID SD/MI DIPERIKSA</t>
  </si>
  <si>
    <t>PELAYANAN KESEHATAN USIA PRODUKTIF  MENURUT JENIS KELAMIN, KECAMATAN, DAN PUSKESMAS</t>
  </si>
  <si>
    <t>PENDUDUK USIA 15-59 TAHUN</t>
  </si>
  <si>
    <t>MENDAPAT PELAYANAN SKRINING KESEHATAN SESUAI STANDAR</t>
  </si>
  <si>
    <t>BERISIKO</t>
  </si>
  <si>
    <t>TABEL 49</t>
  </si>
  <si>
    <t>CAKUPAN PELAYANAN KESEHATAN USIA LANJUT MENURUT JENIS KELAMIN, KECAMATAN, DAN PUSKESMAS</t>
  </si>
  <si>
    <t>USIA LANJUT (60TAHUN+)</t>
  </si>
  <si>
    <t>MENDAPAT SKRINING KESEHATAN SESUAI STANDAR</t>
  </si>
  <si>
    <t>TABEL 50</t>
  </si>
  <si>
    <t>PUSKESMAS YANG MELAKSANAKAN KEGIATAN PELAYANAN KESEHATAN KELUARGA</t>
  </si>
  <si>
    <t>MELAKSANAKAN KELAS IBU HAMIL</t>
  </si>
  <si>
    <t>MELAKSANAKAN ORIENTASI P4K</t>
  </si>
  <si>
    <t>MELAKSANAKAN KEGIATAN KESEHATAN REMAJA</t>
  </si>
  <si>
    <t>MELAKSANAKAN PENJARINGAN KESEHATAN KELAS 1</t>
  </si>
  <si>
    <t>MELAKSANAKAN PENJARINGAN KESEHATAN KELAS 1, 7, 10</t>
  </si>
  <si>
    <t xml:space="preserve">PERSENTASE </t>
  </si>
  <si>
    <t>Sumber:</t>
  </si>
  <si>
    <t>catatan: diisi dengan tanda "V"</t>
  </si>
  <si>
    <t>CALON PENGANTIN (CATIN) MENDAPATKAN LAYANAN KESEHATAN  MENURUT JENIS KELAMIN, KECAMATAN, DAN PUSKESMAS</t>
  </si>
  <si>
    <t>JUMLAH CATIN TERDAFTAR DI KUA ATAU LEMBAGA AGAMA LAINNYA</t>
  </si>
  <si>
    <t xml:space="preserve">CATIN MENDAPATKAN LAYANAN KESEHATAN </t>
  </si>
  <si>
    <t>CATIN PEREMPUAN ANEMIA</t>
  </si>
  <si>
    <t>CATIN PEREMPUAN GIZI KURANG</t>
  </si>
  <si>
    <t>TABEL 51</t>
  </si>
  <si>
    <t>JUMLAH TERDUGA TUBERKULOSIS YANG MENDAPATKAN PELAYANAN SESUAI STANDAR</t>
  </si>
  <si>
    <t>JUMLAH SEMUA KASUS TUBERKULOSIS</t>
  </si>
  <si>
    <t>KASUS TUBERKULOSIS ANAK 0-14 TAHUN</t>
  </si>
  <si>
    <t xml:space="preserve">JUMLAH TERDUGA TUBERKULOSIS </t>
  </si>
  <si>
    <t>% ORANG TERDUGA TUBERKULOSIS (TBC) MENDAPATKAN PELAYANAN TUBERKULOSIS SESUAI STANDAR</t>
  </si>
  <si>
    <t xml:space="preserve">PERKIRAAN INSIDEN TUBERKULOSIS (DALAM ABSOLUT) </t>
  </si>
  <si>
    <t>TREATMENT COVERAGE (TC-%)</t>
  </si>
  <si>
    <t>CAKUPAN PENEMUAN KASUS TUBERKULOSIS ANAK (%)</t>
  </si>
  <si>
    <t>Sumber: ……..............................................……….. (sebutkan)</t>
  </si>
  <si>
    <r>
      <t xml:space="preserve">Keterangan: </t>
    </r>
    <r>
      <rPr>
        <vertAlign val="superscript"/>
        <sz val="12"/>
        <rFont val="Arial"/>
        <family val="2"/>
      </rPr>
      <t/>
    </r>
  </si>
  <si>
    <t>TABEL 52</t>
  </si>
  <si>
    <t>ANGKA KESEMBUHAN DAN PENGOBATAN LENGKAP SERTA KEBERHASILAN PENGOBATAN TUBERKULOSIS MENURUT JENIS KELAMIN, KECAMATAN, DAN PUSKESMAS</t>
  </si>
  <si>
    <t>JUMLAH SEMUA KASUS TUBERKULOSIS YANG DITEMUKAN DAN DIOBATI*)</t>
  </si>
  <si>
    <t>JUMLAH KEMATIAN SELAMA PENGOBATAN TUBERKULOSIS</t>
  </si>
  <si>
    <t>*) Kasus Tuberkulosis ditemukan dan diobati berdasarkan kohort yang sama dari kasus penemuan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</si>
  <si>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</si>
  <si>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</si>
  <si>
    <t>TABEL 53</t>
  </si>
  <si>
    <t>PENEMUAN KASUS PNEUMONIA BALITA MENURUT JENIS KELAMIN, KECAMATAN, DAN PUSKESMAS</t>
  </si>
  <si>
    <t>BALITA BATUK ATAU KESUKARAN BERNAPAS</t>
  </si>
  <si>
    <t>PERKIRAAN PNEUMONIA BALITA</t>
  </si>
  <si>
    <t>REALISASI PENEMUAN PENDERITA PNEUMONIA  PADA BALITA</t>
  </si>
  <si>
    <t>BATUK BUKAN PNEUMONIA</t>
  </si>
  <si>
    <t>DIBERIKAN TATALAKSANA STANDAR (DIHITUNG NAPAS / LIHAT TDDK*)</t>
  </si>
  <si>
    <t>PERSENTASE YANG DIBERIKAN TATALAKSANA STANDAR</t>
  </si>
  <si>
    <t xml:space="preserve">PNEUMONIA </t>
  </si>
  <si>
    <t>PNEUMONIA BERAT</t>
  </si>
  <si>
    <t>Prevalensi pneumonia pada balita (%)</t>
  </si>
  <si>
    <t>Jumlah Puskesmas yang melakukan tatalaksana Standar minimal 60%</t>
  </si>
  <si>
    <t>Persentase Puskesmas yang melakukan tatalaksana standar minimal 60%</t>
  </si>
  <si>
    <t>* TDDK = tarikan dinding dada ke dalam</t>
  </si>
  <si>
    <t>Jumlah kasus adalah seluruh kasus yang ada di wilayah kerja puskesmas tersebut termasuk kasus yang ditemukan di RS</t>
  </si>
  <si>
    <t>Persentase perkiraan kasus pneumonia pada balita berbeda untuk setiap provinsi, sesuai hasil riskesdas</t>
  </si>
  <si>
    <t>JUMLAH KASUS HIV MENURUT JENIS KELAMIN DAN KELOMPOK UMUR</t>
  </si>
  <si>
    <t>KELOMPOK UMUR</t>
  </si>
  <si>
    <t>PROPORSI KELOMPOK UMUR</t>
  </si>
  <si>
    <r>
      <rPr>
        <sz val="12"/>
        <rFont val="Calibri"/>
        <family val="2"/>
      </rPr>
      <t>≤</t>
    </r>
    <r>
      <rPr>
        <sz val="12"/>
        <rFont val="Arial"/>
        <family val="2"/>
      </rPr>
      <t xml:space="preserve"> 4 TAHUN</t>
    </r>
  </si>
  <si>
    <t>5 - 14 TAHUN</t>
  </si>
  <si>
    <t>15 - 19 TAHUN</t>
  </si>
  <si>
    <t>20 - 24 TAHUN</t>
  </si>
  <si>
    <t>25 - 49 TAHUN</t>
  </si>
  <si>
    <r>
      <rPr>
        <sz val="12"/>
        <rFont val="Calibri"/>
        <family val="2"/>
      </rPr>
      <t>≥</t>
    </r>
    <r>
      <rPr>
        <sz val="12"/>
        <rFont val="Arial"/>
        <family val="2"/>
      </rPr>
      <t xml:space="preserve"> 50 TAHUN</t>
    </r>
  </si>
  <si>
    <t>PROPORSI JENIS KELAMIN</t>
  </si>
  <si>
    <t xml:space="preserve">Jumlah estimasi  orang  dengan risiko terinfeksi HIV </t>
  </si>
  <si>
    <t>Jumlah orang dengan risiko terinfeksi HIV yang mendapatkan pelayanan sesuai standar</t>
  </si>
  <si>
    <t xml:space="preserve">Persentase orang dengan risiko terinfeksi HIV mendapatkan 
pelayanan  deteksi dini HIV sesuai standar
</t>
  </si>
  <si>
    <t>Keterangan: Jumlah kasus adalah seluruh kasus baru yang ada di wilayah kerja puskesmas tersebut termasuk kasus yang ditemukan di RS</t>
  </si>
  <si>
    <t>KASUS DIARE YANG DILAYANI MENURUT JENIS KELAMIN, KECAMATAN, DAN PUSKESMAS</t>
  </si>
  <si>
    <t>JUMLAH TARGET PENEMUAN</t>
  </si>
  <si>
    <t>DILAYANI</t>
  </si>
  <si>
    <t>MENDAPAT ORALIT</t>
  </si>
  <si>
    <t>MENDAPAT ZINC</t>
  </si>
  <si>
    <t>SEMUA UMUR</t>
  </si>
  <si>
    <t>ANGKA KESAKITAN DIARE PER 1.000 PENDUDUK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</si>
  <si>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</si>
  <si>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</si>
  <si>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</si>
  <si>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</si>
  <si>
    <t>DETEKSI DINI HEPATITIS B PADA IBU HAMIL MENURUT KECAMATAN DAN PUSKESMAS</t>
  </si>
  <si>
    <t>JUMLAH IBU HAMIL DIPERIKSA</t>
  </si>
  <si>
    <t>% BUMIL DIPERIKSA</t>
  </si>
  <si>
    <t xml:space="preserve">% BUMIL REAKTIF </t>
  </si>
  <si>
    <t>REAKTIF</t>
  </si>
  <si>
    <t>NON REAKTIF</t>
  </si>
  <si>
    <t>JUMLAH BAYI YANG LAHIR DARI IBU REAKTIF HBsAg dan MENDAPATKAN HBIG</t>
  </si>
  <si>
    <t>JUMLAH BAYI YANG LAHIR DARI IBU HBsAg Reaktif</t>
  </si>
  <si>
    <t>JUMLAH BAYI YANG LAHIR DARI IBU  HBsAg REAKTIF MENDAPAT HBIG</t>
  </si>
  <si>
    <t>≥  24 Jam</t>
  </si>
  <si>
    <t xml:space="preserve">JUMLAH  </t>
  </si>
  <si>
    <t>KASUS BARU KUSTA MENURUT JENIS KELAMIN, KECAMATAN, DAN PUSKESMAS</t>
  </si>
  <si>
    <t>KASUS BARU</t>
  </si>
  <si>
    <t>PB + MB</t>
  </si>
  <si>
    <r>
      <t>ANGKA PENEMUAN KASUS BARU (NCDR/</t>
    </r>
    <r>
      <rPr>
        <b/>
        <i/>
        <sz val="12"/>
        <rFont val="Arial"/>
        <family val="2"/>
      </rPr>
      <t>NEW CASE DETECTION RATE</t>
    </r>
    <r>
      <rPr>
        <b/>
        <sz val="12"/>
        <rFont val="Arial"/>
        <family val="2"/>
      </rPr>
      <t>) PER 100.000 PENDUDUK</t>
    </r>
  </si>
  <si>
    <t xml:space="preserve">KASUS BARU KUSTA CACAT TINGKAT 0, CACAT TINGKAT 2, PENDERITA KUSTA ANAK&lt;15 TAHUN, 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</si>
  <si>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</si>
  <si>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</si>
  <si>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</si>
  <si>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</si>
  <si>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</si>
  <si>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ANGKA CACAT TINGKAT 2 PER 1.000.000 PENDUDUK</t>
  </si>
  <si>
    <t>TABEL  59</t>
  </si>
  <si>
    <t>KASUS TERDAFTAR</t>
  </si>
  <si>
    <t>ANGKA PREVALENSI PER 10.000 PENDUDUK</t>
  </si>
  <si>
    <t>PENDERITA KUSTA SELESAI BEROBAT (RELEASE FROM TREATMENT/RFT) MENURUT TIPE, KECAMATAN, DAN PUSKESMAS</t>
  </si>
  <si>
    <t>KUSTA (PB)</t>
  </si>
  <si>
    <t>KUSTA (MB)</t>
  </si>
  <si>
    <t>JML PENDERITA RFT</t>
  </si>
  <si>
    <t xml:space="preserve">Keterangan : </t>
  </si>
  <si>
    <t xml:space="preserve">a = </t>
  </si>
  <si>
    <t xml:space="preserve">Penderita kusta PB merupakan penderita pada kohort yang sama, yaitu diambil dari penderita baru yang masuk dalam kohort yang sama 1 tahun sebelumnya, </t>
  </si>
  <si>
    <t>misalnya: untuk mencari RFT rate tahun 2021, maka dapat dihitung dari penderita baru tahun 2020 yang menyelesaikan pengobatan tepat waktu</t>
  </si>
  <si>
    <t>b=</t>
  </si>
  <si>
    <t xml:space="preserve">Penderita kusta MB merupakan penderita pada kohort yang sama, yaitu diambil dari penderita baru yang masuk dalam kohort yang sama 2 tahun sebelumnya, </t>
  </si>
  <si>
    <t>misalnya: untuk mencari RFT rate tahun 2021, maka dapat dihitung dari penderita baru tahun 2019 yang menyelesaikan pengobatan tepat waktu</t>
  </si>
  <si>
    <t>JUMLAH KASUS AFP (NON POLIO) MENURUT KECAMATAN DAN PUSKESMAS</t>
  </si>
  <si>
    <t>JUMLAH PENDUDUK
&lt;15 TAHUN</t>
  </si>
  <si>
    <t>JUMLAH KASUS AFP
(NON POLIO)</t>
  </si>
  <si>
    <t>AFP RATE (NON POLIO) PER 100.000 PENDUDUK USIA &lt; 15 TAHUN</t>
  </si>
  <si>
    <t>Keterangan: Jumlah kasus adalah seluruh kasus yang ada di wilayah kerja puskesmas tersebut termasuk kasus yang ditemukan di RS</t>
  </si>
  <si>
    <t>JUMLAH KASUS PENYAKIT YANG DAPAT DICEGAH DENGAN IMUNISASI (PD3I) MENURUT JENIS KELAMIN, KECAMATAN, DAN PUSKESMAS</t>
  </si>
  <si>
    <t>JUMLAH KASUS  PD3I</t>
  </si>
  <si>
    <t>PERTUSIS</t>
  </si>
  <si>
    <t>HEPATITIS B</t>
  </si>
  <si>
    <t>SUSPEK CAMPAK</t>
  </si>
  <si>
    <t>JUMLAH KASUS</t>
  </si>
  <si>
    <t>MENINGGAL</t>
  </si>
  <si>
    <t>CASE FATALITY RATE (%)</t>
  </si>
  <si>
    <t>KEJADIAN LUAR BIASA (KLB) DI DESA/KELURAHAN YANG DITANGANI &lt; 24 JAM</t>
  </si>
  <si>
    <t>KLB DI DESA/KELURAHAN</t>
  </si>
  <si>
    <t>DITANGANI &lt;24 JAM</t>
  </si>
  <si>
    <t>Sumber: ………………….. (sebutkan)</t>
  </si>
  <si>
    <t>JUMLAH PENDERITA DAN KEMATIAN PADA KLB MENURUT JENIS KEJADIAN LUAR BIASA (KLB)</t>
  </si>
  <si>
    <t>JENIS KEJADIAN LUAR BIASA</t>
  </si>
  <si>
    <t>YANG TERSERANG</t>
  </si>
  <si>
    <t>WAKTU KEJADIAN (TANGGAL)</t>
  </si>
  <si>
    <t>JUMLAH PENDERITA</t>
  </si>
  <si>
    <t>KELOMPOK UMUR PENDERITA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</si>
  <si>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</si>
  <si>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</si>
  <si>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</si>
  <si>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</si>
  <si>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</si>
  <si>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</si>
  <si>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</si>
  <si>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</si>
  <si>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</si>
  <si>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</si>
  <si>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</si>
  <si>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</si>
  <si>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</si>
  <si>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</si>
  <si>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</si>
  <si>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</si>
  <si>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</si>
  <si>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</si>
  <si>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</si>
  <si>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</si>
  <si>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Sumber: ………………… (sebutkan)</t>
  </si>
  <si>
    <t>TABEL  65</t>
  </si>
  <si>
    <t>KASUS DEMAM BERDARAH DENGUE (DBD) MENURUT JENIS KELAMIN, KECAMATAN, DAN PUSKESMAS</t>
  </si>
  <si>
    <t>DEMAM BERDARAH DENGUE (DBD)</t>
  </si>
  <si>
    <t>JUMLAH KASUS (KAB/KOTA)</t>
  </si>
  <si>
    <t>ANGKA KESAKITAN DBD PER 100.000 PENDUDUK</t>
  </si>
  <si>
    <t>KESAKITAN DAN KEMATIAN AKIBAT MALARIA MENURUT JENIS KELAMIN, KECAMATAN, DAN PUSKESMAS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</si>
  <si>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</si>
  <si>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</si>
  <si>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</si>
  <si>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</si>
  <si>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</si>
  <si>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</si>
  <si>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</si>
  <si>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</si>
  <si>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</si>
  <si>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</si>
  <si>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r>
      <t>ANGKA KESAKITAN (</t>
    </r>
    <r>
      <rPr>
        <b/>
        <i/>
        <sz val="12"/>
        <rFont val="Arial"/>
        <family val="2"/>
      </rPr>
      <t>ANNUAL PARASITE INCIDENCE</t>
    </r>
    <r>
      <rPr>
        <b/>
        <sz val="12"/>
        <rFont val="Arial"/>
        <family val="2"/>
      </rPr>
      <t>) PER 1.000 PENDUDUK</t>
    </r>
  </si>
  <si>
    <t>PENDERITA KRONIS FILARIASIS MENURUT JENIS KELAMIN, KECAMATAN, DAN PUSKESMAS</t>
  </si>
  <si>
    <t>PENDERITA KRONIS FILARIASIS</t>
  </si>
  <si>
    <t>KASUS KRONIS TAHUN SEBELUMNYA</t>
  </si>
  <si>
    <t>KASUS KRONIS BARU DITEMUKAN</t>
  </si>
  <si>
    <t>KASUS KRONIS PINDAH</t>
  </si>
  <si>
    <t>KASUS KRONIS MENINGGAL</t>
  </si>
  <si>
    <t>JUMLAH SELURUH KASUS KRONIS</t>
  </si>
  <si>
    <t>TABEL 68</t>
  </si>
  <si>
    <t>PELAYANAN KESEHATAN  PENDERITA HIPERTENSI MENURUT JENIS KELAMIN, KECAMATAN, DAN PUSKESMAS</t>
  </si>
  <si>
    <t>TABEL 69</t>
  </si>
  <si>
    <t>PELAYANAN KESEHATAN PENDERITA DIABETES MELITUS (DM) MENURUT KECAMATAN DAN PUSKESMAS</t>
  </si>
  <si>
    <t xml:space="preserve">JUMLAH PENDERITA DM  </t>
  </si>
  <si>
    <t>PENDERITA DM YANG MENDAPATKAN PELAYANAN KESEHATAN SESUAI STANDAR</t>
  </si>
  <si>
    <t>TABEL 70</t>
  </si>
  <si>
    <t xml:space="preserve">CAKUPAN DETEKSI DINI KANKER LEHER RAHIM DENGAN METODE IVA DAN KANKER PAYUDARA DENGAN PEMERIKSAAN KLINIS (SADANIS) </t>
  </si>
  <si>
    <t>MENURUT KECAMATAN DAN PUSKESMAS</t>
  </si>
  <si>
    <t>PUSKESMAS MELAKSANAKAN KEGIATAN DETEKSI DINI IVA &amp; SADANIS*</t>
  </si>
  <si>
    <t>PEREMPUAN
USIA 30-50 TAHUN</t>
  </si>
  <si>
    <t>PEMERIKSAAN IVA</t>
  </si>
  <si>
    <t>PEMERIKSAAN SADANIS</t>
  </si>
  <si>
    <t>IVA POSITIF</t>
  </si>
  <si>
    <t>CURIGA KANKER LEHER RAHIM</t>
  </si>
  <si>
    <t>KRIOTERAPI</t>
  </si>
  <si>
    <t>TUMOR/BENJOLAN</t>
  </si>
  <si>
    <t>CURIGA KANKER PAYUDARA</t>
  </si>
  <si>
    <t>Keterangan: IVA: Inspeksi Visual dengan Asam asetat</t>
  </si>
  <si>
    <t xml:space="preserve">           * diisi dengan checklist (V)</t>
  </si>
  <si>
    <t>TABEL 71</t>
  </si>
  <si>
    <t>PELAYANAN KESEHATAN ORANG DENGAN GANGGUAN JIWA (ODGJ) BERAT  MENURUT KECAMATAN DAN PUSKESMAS</t>
  </si>
  <si>
    <t>SASARAN  ODGJ BERAT</t>
  </si>
  <si>
    <t>PELAYANAN KESEHATAN ODGJ BERAT</t>
  </si>
  <si>
    <t>SKIZOFRENIA</t>
  </si>
  <si>
    <t>PSIKOTIK AKUT</t>
  </si>
  <si>
    <t>0-14 th</t>
  </si>
  <si>
    <t>15 - 59 th</t>
  </si>
  <si>
    <t>PERSENTASE SARANA AIR MINUM YANG DIAWASI/DIPERIKSA KUALITAS AIR MINUMNYA SESUAI STANDAR 
MENURUT KECAMATAN DAN PUSKESMAS</t>
  </si>
  <si>
    <t>JUMLAH SARANA AIR MINUM</t>
  </si>
  <si>
    <t>TABEL 73</t>
  </si>
  <si>
    <t>JUMLAH KK</t>
  </si>
  <si>
    <t>JUMLAH 
KK PENGGUNA</t>
  </si>
  <si>
    <t>KK SBS</t>
  </si>
  <si>
    <t>KK DENGAN AKSES TERHADAP FASILITAS SANITASI YANG LAYAK</t>
  </si>
  <si>
    <t>AKSES SANITASI AMAN</t>
  </si>
  <si>
    <t>AKSES SANITASI LAYAK SENDIRI</t>
  </si>
  <si>
    <t>AKSES LAYAK BERSAMA</t>
  </si>
  <si>
    <t>AKSES BELUM LAYAK</t>
  </si>
  <si>
    <t>BABS TERTUTUP</t>
  </si>
  <si>
    <t>BABS TERBUKA</t>
  </si>
  <si>
    <t>Keterangan : KK = Kepala Keluarga, SBS = Stop Buang Air Besar Sembarangan</t>
  </si>
  <si>
    <t>TABEL 74</t>
  </si>
  <si>
    <t>SANITASI TOTAL BERBASIS MASYARAKAT DAN RUMAH SEHAT MENURUT KECAMATAN DAN PUSKESMAS</t>
  </si>
  <si>
    <t>JUMLAH DESA/ KELURAHAN</t>
  </si>
  <si>
    <t>SANITASI TOTAL BERBASIS MASYARAKAT (STBM)</t>
  </si>
  <si>
    <t xml:space="preserve"> DESA/KELURAHAN STOP BABS (SBS)</t>
  </si>
  <si>
    <t xml:space="preserve"> KK CUCI TANGAN PAKAI SABUN (CTPS)</t>
  </si>
  <si>
    <t>KK PENGELOLAAN AIR MINUM DAN MAKANAN RUMAH TANGGA (PAMMRT)</t>
  </si>
  <si>
    <t>KK PENGELOLAAN SAMPAH RUMAH TANGGA (PSRT)</t>
  </si>
  <si>
    <t>KK PENGELOLAAN LIMBAH CAIR RUMAH TANGGA (PLCRT)</t>
  </si>
  <si>
    <t xml:space="preserve"> DESA/KELURAHAN 5 PILAR STBM</t>
  </si>
  <si>
    <t>KK PENGELOLAAN KUALITAS UDARA DALAM RUMAH TANGGA (PKURT)</t>
  </si>
  <si>
    <t>KK AKSES RUMAH SEHAT</t>
  </si>
  <si>
    <t>* SBS (Stop Buang Air Besar Sembarangan)</t>
  </si>
  <si>
    <t>TABEL 75</t>
  </si>
  <si>
    <t>PERSENTASE TEMPAT DAN FASILITAS UMUM(TFU) YANG DILAKUKAN PENGAWASAN SESUAI STANDAR MENURUT KECAMATAN DAN PUSKESMAS</t>
  </si>
  <si>
    <t>TFU TERDAFTAR</t>
  </si>
  <si>
    <t>TFU YANG DILAKUKAN PENGAWASAN SESUAI STANDAR (IKL)</t>
  </si>
  <si>
    <t>SARANA PENDIDIKAN</t>
  </si>
  <si>
    <t>PASAR</t>
  </si>
  <si>
    <t>SD/MI</t>
  </si>
  <si>
    <t>SMP/MTs</t>
  </si>
  <si>
    <t>∑</t>
  </si>
  <si>
    <t>Sumber: …………………….. (sebutkan)</t>
  </si>
  <si>
    <t>TABEL 76</t>
  </si>
  <si>
    <t xml:space="preserve">PERSENTASE TEMPAT PENGELOLAAN PANGAN (TPP) YANG MEMENUHI SYARAT KESEHATAN  MENURUT KECAMATAN </t>
  </si>
  <si>
    <t>JASA BOGA</t>
  </si>
  <si>
    <t>RESTORAN</t>
  </si>
  <si>
    <t>TPP TERTENTU</t>
  </si>
  <si>
    <t>DEPOT AIR MINUM</t>
  </si>
  <si>
    <t>RUMAH MAKAN</t>
  </si>
  <si>
    <t>KELOMPOK GERAI PANGAN JAJANAN</t>
  </si>
  <si>
    <t>SENTRA PANGAN JAJANAN/KANTIN</t>
  </si>
  <si>
    <t>TERDAFTAR</t>
  </si>
  <si>
    <t>LAIK HSP</t>
  </si>
  <si>
    <t>ODHIV BARU DITEMUKAN</t>
  </si>
  <si>
    <t>PRESENTASE ODHIV BARU MENDAPATKAN PENGOBATAN MENURUT KECAMATAN DAN PUSKESMAS</t>
  </si>
  <si>
    <t>PERSENTASE ODHIV BARU MENDAPAT PENGOBATAN ARV</t>
  </si>
  <si>
    <t>ODHIV BARU DITEMUKAN DAN MENDAPAT PENGOBATAN ARV</t>
  </si>
  <si>
    <t>TABEL 55</t>
  </si>
  <si>
    <t>JUMLAH TENAGA KEFARMASIAN DI FASILITAS KESEHATAN</t>
  </si>
  <si>
    <t>SARANA PELAYANAN KESEHATAN LAIN</t>
  </si>
  <si>
    <t>JUMLAH KEMATIAN IBU MENURUT KECAMATAN DAN PUSKESMAS</t>
  </si>
  <si>
    <t>GANGGUAN HIPERTENSI</t>
  </si>
  <si>
    <t>KELAINAN JANTUNG DAN PEMBULUH DARAH*</t>
  </si>
  <si>
    <t>GANGGUAN AUTOIMUN**</t>
  </si>
  <si>
    <t>GANGGUAN CEREBROVASKULAR***</t>
  </si>
  <si>
    <t>COVID-19</t>
  </si>
  <si>
    <t>KOMPLIKASI PASCA KEGUGURAN (ABORTUS)</t>
  </si>
  <si>
    <t>penyakit jantung kongenital, PPCM (Peripartum cardiomyopathy), aneurisma aorta, dll</t>
  </si>
  <si>
    <t>SLE (Systemic lupus erthematosus), dll</t>
  </si>
  <si>
    <t>***</t>
  </si>
  <si>
    <t>stroke, aneurisma otak, dll</t>
  </si>
  <si>
    <t>K6</t>
  </si>
  <si>
    <t>KF LENGKAP</t>
  </si>
  <si>
    <t>JUMLAH IBU HAMIL YANG MENDAPATKAN DAN MENGONSUMSI TABLET TAMBAH DARAH (TTD) MENURUT KECAMATAN DAN PUSKESMAS</t>
  </si>
  <si>
    <t>IBU HAMIL YANG MENDAPATKAN</t>
  </si>
  <si>
    <t>IBU HAMIL YANG MENGONSUMSI</t>
  </si>
  <si>
    <t>TABEL 13</t>
  </si>
  <si>
    <t>TABEL 12</t>
  </si>
  <si>
    <t>TENAGA KEBIDANAN</t>
  </si>
  <si>
    <t xml:space="preserve">DR SPESIALIS </t>
  </si>
  <si>
    <t>RASIO TERHADAP 100.000 PENDUDUK</t>
  </si>
  <si>
    <t>Keterangan : - Tenaga kesehatan termasuk yang memiliki ijazah pasca sarjana dan doktor</t>
  </si>
  <si>
    <t>TENAGA KEPERAWATAN</t>
  </si>
  <si>
    <t>TABEL  15</t>
  </si>
  <si>
    <t>TENAGA KESEHATAN MASYARAKAT</t>
  </si>
  <si>
    <t>TENAGA KESEHATAN LINGKUNGAN</t>
  </si>
  <si>
    <t>TENAGA GIZI</t>
  </si>
  <si>
    <t>TABEL 17</t>
  </si>
  <si>
    <t>TABEL  18</t>
  </si>
  <si>
    <t xml:space="preserve">Keterangan :   - Pada penghitungan jumlah di tingkat kabupaten/kota, tenaga yang bertugas di lebih dari satu tempat hanya dihitung satu kali </t>
  </si>
  <si>
    <t>TENAGA TEKNIS KEFARMASIAN</t>
  </si>
  <si>
    <t>TABEL  19</t>
  </si>
  <si>
    <t>TABEL 20</t>
  </si>
  <si>
    <t>TABEL 25</t>
  </si>
  <si>
    <t>TABEL  27</t>
  </si>
  <si>
    <t>PESERTA KB AKTIF METODE MODERN</t>
  </si>
  <si>
    <t>JUMLAH DAN PERSENTASE KOMPLIKASI KEBIDANAN</t>
  </si>
  <si>
    <t>JUMLAH KOMPLIKASI KEBIDANAN</t>
  </si>
  <si>
    <t>JUMLAH DAN PERSENTASE KOMPLIKASI NEONATAL</t>
  </si>
  <si>
    <t>JUMLAH KOMPLIKASI PADA NEONATUS</t>
  </si>
  <si>
    <t>KELAINAN KONGENITAL</t>
  </si>
  <si>
    <t>POST NEONATAL</t>
  </si>
  <si>
    <t>BAYI</t>
  </si>
  <si>
    <t xml:space="preserve">BAYI </t>
  </si>
  <si>
    <t>BBLR DAN PREMATURITAS</t>
  </si>
  <si>
    <t>KELAINAN CARDIOVASKULAR DAN RESPIRATORI</t>
  </si>
  <si>
    <t>KONDISI PERINATAL</t>
  </si>
  <si>
    <t>KELAINAN KONGENITAL JANTUNG</t>
  </si>
  <si>
    <t>KELAINAN KONGENITAL LANNYA</t>
  </si>
  <si>
    <t>MENINGITIS</t>
  </si>
  <si>
    <t>PENYAKIT SARAF</t>
  </si>
  <si>
    <t>DEMAM BERDARAH</t>
  </si>
  <si>
    <t>JUMLAH KEMATIAN ANAK BALITA MENURUT PENYEBAB UTAMA, KECAMATAN, DAN PUSKESMAS</t>
  </si>
  <si>
    <t>KECELAKAAN LALU LINTAS</t>
  </si>
  <si>
    <t>KELAINAN KONGENITAL LAINNYA</t>
  </si>
  <si>
    <t>TENGGELAM</t>
  </si>
  <si>
    <t>INFEKSI PARASIT</t>
  </si>
  <si>
    <t xml:space="preserve"> BAYI BBLR</t>
  </si>
  <si>
    <t>PREMATUR</t>
  </si>
  <si>
    <t>BAYI BARU LAHIR YANG DILAKUKAN SCREENING HIPOTIROID KONGENITAL</t>
  </si>
  <si>
    <t>TABEL 39</t>
  </si>
  <si>
    <t>TABEL 40</t>
  </si>
  <si>
    <t>TABEL 41</t>
  </si>
  <si>
    <t>CAKUPAN IMUNISASI DPT-HB-Hib 3, POLIO 4*, CAMPAK RUBELA, DAN IMUNISASI DASAR LENGKAP PADA BAYI MENURUT JENIS KELAMIN, KECAMATAN, DAN PUSKESMAS</t>
  </si>
  <si>
    <t>TABEL  43</t>
  </si>
  <si>
    <t>CAKUPAN IMUNISASI LANJUTAN DPT-HB-Hib 4 DAN CAMPAK RUBELA 2 PADA ANAK USIA DIBAWAH DUA TAHUN (BADUTA)</t>
  </si>
  <si>
    <t>TABEL  45</t>
  </si>
  <si>
    <t>BALITA MEMILIKI BUKU KIA</t>
  </si>
  <si>
    <t>TABEL  48</t>
  </si>
  <si>
    <t>BALITA GIZI KURANG
(BB/TB : &lt; -2 s.d -3 SD)</t>
  </si>
  <si>
    <t>BALITA GIZI BURUK 
(BB/TB: &lt; -3 SD)</t>
  </si>
  <si>
    <t>MURID SD/MI PERLU PERAWATAN</t>
  </si>
  <si>
    <t>MURID SD/MI MENDAPAT PERAWATAN</t>
  </si>
  <si>
    <t>TABEL 54</t>
  </si>
  <si>
    <t>MELAKSANAKAN KELAS IBU BALITA</t>
  </si>
  <si>
    <t>MELAKSANAKAN KELAS SDIDTK</t>
  </si>
  <si>
    <t>MELAKSANAKAN MTBS</t>
  </si>
  <si>
    <t>MELAKSANAKAN PENJARINGAN KESEHATAN KELAS 7</t>
  </si>
  <si>
    <t>MELAKSANAKAN PENJARINGAN KESEHATAN KELAS 10</t>
  </si>
  <si>
    <t>TABEL 56</t>
  </si>
  <si>
    <t>DAN TREATMENT COVERAGE  (TC) MENURUT JENIS KELAMIN, KECAMATAN, DAN PUSKESMAS</t>
  </si>
  <si>
    <t>Keterangan: Jumlah pasien adalah seluruh pasien tuberkulosis yang ada di wilayah kerja puskesmas tersebut termasuk pasien yang ditemukan di RS, BBKPM/BPKPM/BP4, Lembaga Pemasyarakatan, Rumah Tahanan, Dokter Praktek Mandiri, Klinik dll</t>
  </si>
  <si>
    <t>BUMIL DENGAN KOMPLIKASI KEBIDANAN YANG DITANGANI</t>
  </si>
  <si>
    <t>KURANG ENERGI KRONIS (KEK)</t>
  </si>
  <si>
    <t>ANEMIA</t>
  </si>
  <si>
    <t>INFEKSI LAINNYA</t>
  </si>
  <si>
    <t>DIABETES MELITUS</t>
  </si>
  <si>
    <t>JANTUNG</t>
  </si>
  <si>
    <t>PENYEBAB LAINNYA</t>
  </si>
  <si>
    <t>JUMLAH KOMPLIKASI DALAM KEHAMILAN</t>
  </si>
  <si>
    <t>JUMLAH KOMPLIKASI DALAM PERSALINAN</t>
  </si>
  <si>
    <t>JUMLAH KOMPLIKASI PASCA PERSALINAN (NIFAS)</t>
  </si>
  <si>
    <t>BALITA DIPANTAU PERTUMBUHAN DAN PERKEMBANGAN</t>
  </si>
  <si>
    <t>BALITA DILAYANI SDIDTK</t>
  </si>
  <si>
    <t>BALITA DILAYANI MTBS</t>
  </si>
  <si>
    <t>TABEL 57</t>
  </si>
  <si>
    <t>TUBERKULOSIS</t>
  </si>
  <si>
    <t>TABEL 58</t>
  </si>
  <si>
    <t>TABEL 60</t>
  </si>
  <si>
    <t>TABEL  61</t>
  </si>
  <si>
    <t>BALITA BERAT BADAN KURANG (BB/U)</t>
  </si>
  <si>
    <t>TABEL  62</t>
  </si>
  <si>
    <t>TABEL  63</t>
  </si>
  <si>
    <t>TABEL  64</t>
  </si>
  <si>
    <t>TABEL  66</t>
  </si>
  <si>
    <t>JUMLAH KASUS TERDAFTAR DAN ANGKA PREVALENSI PENYAKIT KUSTA MENURUT TIPE/JENIS, USIA, KECAMATAN, DAN PUSKESMAS</t>
  </si>
  <si>
    <t>PAUSI BASILER/KUSTA KERING</t>
  </si>
  <si>
    <t>MULTI BASILER/KUSTA BASAH</t>
  </si>
  <si>
    <t>ANAK</t>
  </si>
  <si>
    <t>DEWASA</t>
  </si>
  <si>
    <t>TABEL  67</t>
  </si>
  <si>
    <t>RFT RATE PB (%)</t>
  </si>
  <si>
    <t>RFT RATE MB (%)</t>
  </si>
  <si>
    <t>TABEL 72</t>
  </si>
  <si>
    <t>Keterangan : Jumlah kasus adalah seluruh kasus yang ada di wilayah kerja puskesmas tersebut termasuk kasus yang ditemukan di RS</t>
  </si>
  <si>
    <t>TABEL 77</t>
  </si>
  <si>
    <t>IVA POSITIF DAN CURIGA KANKER LEHER RAHIM DIRUJUK</t>
  </si>
  <si>
    <t>TUMOR DAN CURIGA KANKER PAYUDARA DIRUJUK</t>
  </si>
  <si>
    <t>TABEL 78</t>
  </si>
  <si>
    <t>TABEL 79</t>
  </si>
  <si>
    <t>JUMLAH DESA/
KELURAHAN</t>
  </si>
  <si>
    <t>SARANA AIR MINUM YANG DIAWASI/ DIPERIKSA KUALITAS AIR MINUMNYA SESUAI STANDAR (AMAN)</t>
  </si>
  <si>
    <t>TABEL 80</t>
  </si>
  <si>
    <t>JUMLAH KEPALA KELUARGA DENGAN AKSES TERHADAP FASILITAS SANITASI YANG AMAN (JAMBAN SEHAT) MENURUT KECAMATAN DAN PUSKESMAS</t>
  </si>
  <si>
    <t>TABEL 81</t>
  </si>
  <si>
    <t>TABEL 82</t>
  </si>
  <si>
    <t>TABEL 83</t>
  </si>
  <si>
    <r>
      <rPr>
        <b/>
        <u/>
        <sz val="12"/>
        <color indexed="8"/>
        <rFont val="Arial"/>
        <family val="2"/>
      </rPr>
      <t>&gt;</t>
    </r>
    <r>
      <rPr>
        <b/>
        <sz val="12"/>
        <color indexed="8"/>
        <rFont val="Arial"/>
        <family val="2"/>
      </rPr>
      <t xml:space="preserve"> 60 th</t>
    </r>
  </si>
  <si>
    <r>
      <t xml:space="preserve">JUMLAH ESTIMASI PENDERITA HIPERTENSI BERUSIA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15 TAHUN</t>
    </r>
  </si>
  <si>
    <r>
      <rPr>
        <b/>
        <i/>
        <sz val="12"/>
        <rFont val="Arial"/>
        <family val="2"/>
      </rPr>
      <t>CFR</t>
    </r>
    <r>
      <rPr>
        <b/>
        <sz val="12"/>
        <rFont val="Arial"/>
        <family val="2"/>
      </rPr>
      <t xml:space="preserve"> (%)</t>
    </r>
  </si>
  <si>
    <r>
      <t>JUMLAH KASUS TUBERKULOSIS PARU TERKONFIRMASI BAKTERIOLOGIS YANG DITEMUKAN DAN DIOBATI</t>
    </r>
    <r>
      <rPr>
        <b/>
        <vertAlign val="superscript"/>
        <sz val="12"/>
        <rFont val="Arial"/>
        <family val="2"/>
      </rPr>
      <t>*)</t>
    </r>
  </si>
  <si>
    <r>
      <t xml:space="preserve">ANGKA PENGOBATAN LENGKAP 
</t>
    </r>
    <r>
      <rPr>
        <b/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</si>
  <si>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b/>
        <i/>
        <sz val="12"/>
        <rFont val="Arial"/>
        <family val="2"/>
      </rPr>
      <t xml:space="preserve">(SUCCESS RATE/SR) </t>
    </r>
    <r>
      <rPr>
        <b/>
        <sz val="12"/>
        <rFont val="Arial"/>
        <family val="2"/>
      </rPr>
      <t>SEMUA KASUS TUBERKULOSIS</t>
    </r>
  </si>
  <si>
    <r>
      <t xml:space="preserve">JUMLAH BAYI
</t>
    </r>
    <r>
      <rPr>
        <b/>
        <i/>
        <sz val="12"/>
        <rFont val="Arial"/>
        <family val="2"/>
      </rPr>
      <t>(SURVIVING INFANT)</t>
    </r>
  </si>
  <si>
    <r>
      <t>NAMA RUMAH SAKIT</t>
    </r>
    <r>
      <rPr>
        <b/>
        <vertAlign val="superscript"/>
        <sz val="12"/>
        <rFont val="Arial"/>
        <family val="2"/>
      </rPr>
      <t>a</t>
    </r>
  </si>
  <si>
    <r>
      <t xml:space="preserve">PASIEN KELUAR MATI                 </t>
    </r>
    <r>
      <rPr>
        <b/>
        <sz val="12"/>
        <rFont val="Calibri"/>
        <family val="2"/>
      </rPr>
      <t>≥</t>
    </r>
    <r>
      <rPr>
        <b/>
        <sz val="12"/>
        <rFont val="Arial"/>
        <family val="2"/>
      </rPr>
      <t xml:space="preserve"> 48 JAM DIRAWAT</t>
    </r>
  </si>
  <si>
    <t>….......</t>
  </si>
  <si>
    <r>
      <rPr>
        <b/>
        <u/>
        <sz val="12"/>
        <rFont val="Arial"/>
        <family val="2"/>
      </rPr>
      <t>&gt;</t>
    </r>
    <r>
      <rPr>
        <b/>
        <sz val="12"/>
        <rFont val="Arial"/>
        <family val="2"/>
      </rPr>
      <t xml:space="preserve"> 60 th</t>
    </r>
  </si>
  <si>
    <t>Jumlah Klinik Pratama</t>
  </si>
  <si>
    <t>Jumlah Klinik Utama</t>
  </si>
  <si>
    <t>Persentase Ketersediaan Obat Essensial</t>
  </si>
  <si>
    <t>Persentase puskesmas dengan ketersediaan vaksin IDL</t>
  </si>
  <si>
    <t>Tabel 14</t>
  </si>
  <si>
    <t>Jumlah Tenaga Kesehatan Lingkungan</t>
  </si>
  <si>
    <r>
      <t>JML PENDERITA BARU</t>
    </r>
    <r>
      <rPr>
        <b/>
        <vertAlign val="superscript"/>
        <sz val="12"/>
        <rFont val="Arial"/>
        <family val="2"/>
      </rPr>
      <t>a</t>
    </r>
  </si>
  <si>
    <r>
      <t>JML PENDERITA BARU</t>
    </r>
    <r>
      <rPr>
        <b/>
        <vertAlign val="superscript"/>
        <sz val="12"/>
        <rFont val="Arial"/>
        <family val="2"/>
      </rPr>
      <t>b</t>
    </r>
  </si>
  <si>
    <t>Jumlah Ahli Teknologi Laboratorium Medik</t>
  </si>
  <si>
    <t>Jumlah Tenaga Teknik Biomedika Lainnya</t>
  </si>
  <si>
    <t>Jumlah Tenaga Keterapian Fisik</t>
  </si>
  <si>
    <t>Jumlah Tenaga Keteknisian Medis</t>
  </si>
  <si>
    <t>Tabel 16</t>
  </si>
  <si>
    <t>Jumlah Tenaga Apoteker</t>
  </si>
  <si>
    <t>Jumlah Tenaga Teknis Kefarmasian</t>
  </si>
  <si>
    <t>Tabel 22</t>
  </si>
  <si>
    <t>Kunjungan Ibu Hamil (K6)</t>
  </si>
  <si>
    <t>Persalinan di Fasyankes</t>
  </si>
  <si>
    <t>Pelayanan Ibu Nifas KF Lengkap</t>
  </si>
  <si>
    <t>Tabel 25</t>
  </si>
  <si>
    <t xml:space="preserve">Ibu Hamil Mengonsumsi Tablet Tambah Darah 90 </t>
  </si>
  <si>
    <t>Peserta KB Aktif Modern</t>
  </si>
  <si>
    <t>Tabel 32</t>
  </si>
  <si>
    <t>Bumil dengan Komplikasi Kebidanan yang Ditangani</t>
  </si>
  <si>
    <t>Jumlah Bayi Mati</t>
  </si>
  <si>
    <t>Tabel 38</t>
  </si>
  <si>
    <t>Tabel 40</t>
  </si>
  <si>
    <t>Cakupan Imunisasi Campak/Rubela pada Bayi</t>
  </si>
  <si>
    <t>Balita Memiliki Buku KIA</t>
  </si>
  <si>
    <t>Balita Mendapatkan Vitamin A</t>
  </si>
  <si>
    <t>Balita Dipantau Pertumbuhan dan Perkembangan</t>
  </si>
  <si>
    <t>Tabel 46</t>
  </si>
  <si>
    <t>Tabel 47</t>
  </si>
  <si>
    <t>Balita Berat Badan Kurang (BB/U)</t>
  </si>
  <si>
    <t>Balita pendek (TB/U)</t>
  </si>
  <si>
    <t>Balita Gizi Kurang (BB/TB)</t>
  </si>
  <si>
    <t>Balita Gizi Buruk (BB/TB)</t>
  </si>
  <si>
    <t>Catin Mendapatkan Layanan Kesehatan</t>
  </si>
  <si>
    <r>
      <rPr>
        <i/>
        <sz val="11"/>
        <rFont val="Arial"/>
        <family val="2"/>
      </rPr>
      <t xml:space="preserve">Treatment Coverage </t>
    </r>
    <r>
      <rPr>
        <sz val="11"/>
        <rFont val="Arial"/>
        <family val="2"/>
      </rPr>
      <t>TBC</t>
    </r>
  </si>
  <si>
    <t>Persentase Ibu hamil diperiksa Hepatitis</t>
  </si>
  <si>
    <t>Persentase ODHIV Baru Mendapat Pengobatan ARV</t>
  </si>
  <si>
    <t>Persentase Penderita Diare pada Semua Umur Dilayani</t>
  </si>
  <si>
    <t>Persentase Penderita Diare pada Balita Dilayani</t>
  </si>
  <si>
    <t>Persentase Ibu hamil diperiksa Reaktif Hepatitis</t>
  </si>
  <si>
    <t>Persentase Bayi dari Bumil Reakif Hepatitis Diperiksa</t>
  </si>
  <si>
    <t>Tabel 64</t>
  </si>
  <si>
    <t>Persentase Kasus Baru Kusta anak &lt; 15 Tahun</t>
  </si>
  <si>
    <t>Tabel 77</t>
  </si>
  <si>
    <t>Pemeriksaan payudara (SADANIS) pada perempuan 30-50 tahun</t>
  </si>
  <si>
    <t>Pemeriksaan IVA pada perempuan usia 30-50 tahun</t>
  </si>
  <si>
    <t>Persentase tumor/benjolan payudara pada perempuan 30-50 tahun</t>
  </si>
  <si>
    <t>Tabel 78</t>
  </si>
  <si>
    <t>Sarana Air Minum yang DiawasiI/ Diperiksa Kualitas Air Minumnya Sesuai Standar (Aman)</t>
  </si>
  <si>
    <t>Tabel 79</t>
  </si>
  <si>
    <t>KK dengan Akses terhadap Fasilitas Sanitasi yang Layak</t>
  </si>
  <si>
    <t>KK dengan Akses terhadap Fasilitas Sanitasi yang Aman</t>
  </si>
  <si>
    <t>Tabel 80</t>
  </si>
  <si>
    <t>KK Stop BABS (SBS)</t>
  </si>
  <si>
    <t>Desa/ Kelurahan Stop BABS (SBS)</t>
  </si>
  <si>
    <t>KK Cuci Tangan Pakai Sabun (CTPS)</t>
  </si>
  <si>
    <t>Tabel 81</t>
  </si>
  <si>
    <t>KK Pengelolaan Air Minum dan Makanan Rumah Tangga (PAMMRT)</t>
  </si>
  <si>
    <t>KK Pengelolaan Sampah Rumah Tangga (PSRT)</t>
  </si>
  <si>
    <t>KK Pengelolaan Limbah Cair Rumah Tangga (PLCRT)</t>
  </si>
  <si>
    <t>Desa/ Kelurahan 5 Pilar STBM</t>
  </si>
  <si>
    <t>KK Pengelolaan Kualitas Udara dalam Rumah Tangga (PKURT)</t>
  </si>
  <si>
    <t>KK Akses Rumah Sehat</t>
  </si>
  <si>
    <t>Tempat Fasilitas Umum (TFU) yang Dilakukan Pengawasan Sesuai Standar</t>
  </si>
  <si>
    <t>Tabel 82</t>
  </si>
  <si>
    <t>PAUSI BASILER (PB)/ KUSTA KERING</t>
  </si>
  <si>
    <t>MULTI BASILER (MB)/ KUSTA BASAH</t>
  </si>
  <si>
    <t>Tempat Pengelolaan Pangan (TPP) Jasa Boga yang Memenuhi Syarat Kesehatan</t>
  </si>
  <si>
    <t>Tabel 83</t>
  </si>
  <si>
    <t>MEMPUNYAI KEMAMPUAN PELAYANAN GAWAT DARURAT LEVEL I</t>
  </si>
  <si>
    <t>PERSENTASE PUSKESMAS DENGAN KETERSEDIAAN VAKSIN IMUNISASI DASAR LENGKAP (IDL) MENURUT KECAMATAN DAN PUSKESMAS</t>
  </si>
  <si>
    <t>JUMLAH POSYANDU DAN POSBINDU PTM MENURUT KECAMATAN DAN PUSKESMAS</t>
  </si>
  <si>
    <t>DOKTER</t>
  </si>
  <si>
    <t>INSTITUSI DIKNAKES/DIKLAT</t>
  </si>
  <si>
    <t>DINAS KESEHATAN KAB/KOTA</t>
  </si>
  <si>
    <t>CAKUPAN JAMINAN KESEHATAN  PENDUDUK MENURUT JENIS KEPESERTAAN</t>
  </si>
  <si>
    <r>
      <t>JUMLAH (KAB/KOTA)</t>
    </r>
    <r>
      <rPr>
        <vertAlign val="superscript"/>
        <sz val="12"/>
        <rFont val="Arial"/>
        <family val="2"/>
      </rPr>
      <t>a</t>
    </r>
  </si>
  <si>
    <t xml:space="preserve">            a. Pada penghitungan jumlah dan rasio di tingkat kabupaten/kota, nakes yang bertugas di lebih dari satu tempat hanya dihitung satu kali </t>
  </si>
  <si>
    <t>JUMLAH TENAGA TEKNIK BIOMEDIKA, KETERAPIAN FISIK, DAN KETEKNISIAN MEDIK DI FASILITAS KESEHATAN</t>
  </si>
  <si>
    <t>PERSALINAN DI FASYANKES</t>
  </si>
  <si>
    <t>K4</t>
  </si>
  <si>
    <t>MAL : Metode Amenore Laktasi</t>
  </si>
  <si>
    <t>ALKI : Anemia, LiLA&lt;23,5, Penyakit Kronis, dan IMS</t>
  </si>
  <si>
    <t>PERSENTASE PUSKESMAS DENGAN KETERSEDIAAN OBAT ESENSIAL MENURUT PUSKESMAS DAN KECAMATAN</t>
  </si>
  <si>
    <t>MENURUT  KECAMATAN DAN PUSKESMAS</t>
  </si>
  <si>
    <t>KUNJUNGAN NEONATAL 3 KALI (KN LENGKAP)</t>
  </si>
  <si>
    <t>USIA PENDIDIKAN DASAR (KELAS 1-9)</t>
  </si>
  <si>
    <r>
      <t>ANGKA KESEMBUHAN (</t>
    </r>
    <r>
      <rPr>
        <b/>
        <i/>
        <sz val="12"/>
        <rFont val="Arial"/>
        <family val="2"/>
      </rPr>
      <t>CURE RATE</t>
    </r>
    <r>
      <rPr>
        <b/>
        <sz val="12"/>
        <rFont val="Arial"/>
        <family val="2"/>
      </rPr>
      <t>) TUBERKULOSIS PARU TERKONFIRMASI BAKTERIOLOGIS</t>
    </r>
  </si>
  <si>
    <t>KASUS H I V</t>
  </si>
  <si>
    <t>SASARAN BALITA (USIA 0-59 BULAN)</t>
  </si>
  <si>
    <t>SASARAN ANAK BALITA (USIA 12-59 BULAN)</t>
  </si>
  <si>
    <r>
      <t>(</t>
    </r>
    <r>
      <rPr>
        <b/>
        <i/>
        <sz val="12"/>
        <rFont val="Arial"/>
        <family val="2"/>
      </rPr>
      <t>km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)</t>
    </r>
  </si>
  <si>
    <r>
      <rPr>
        <b/>
        <i/>
        <sz val="12"/>
        <rFont val="Arial"/>
        <family val="2"/>
      </rPr>
      <t>per km</t>
    </r>
    <r>
      <rPr>
        <b/>
        <vertAlign val="superscript"/>
        <sz val="12"/>
        <rFont val="Arial"/>
        <family val="2"/>
      </rPr>
      <t>2</t>
    </r>
  </si>
  <si>
    <t>INCIDENCE RATE SUSPEK CAMPAK</t>
  </si>
  <si>
    <t>PERSENTASE KK DENGAN AKSES TERHADAP FASILITAS SANITASI YANG AMAN</t>
  </si>
  <si>
    <t xml:space="preserve">JUMLAH TERDUGA TUBERKULOSIS, KASUS TUBERKULOSIS, KASUS TUBERKULOSIS ANAK, </t>
  </si>
  <si>
    <t>JUMLAH TENAGA TENAGA KEPERAWATAN DAN TENAGA KEBIDANAN DI FASILITAS KESEHATAN</t>
  </si>
  <si>
    <t>EFEK SAMPING BER-KB</t>
  </si>
  <si>
    <t>KOMPLIKASI BER-KB</t>
  </si>
  <si>
    <t>KEGAGALAN BER-KB</t>
  </si>
  <si>
    <t>DROP OUT BER-KB</t>
  </si>
  <si>
    <t>4 Terlalu (4T), yaitu : 1) berusia kurang dari 20 tahun; 2) berusia lebih dari 35 tahun; 3) telah memiliki anak hidup lebih dari 3 orang;anak dengan lainnya kurang dari 2 tahun, atau</t>
  </si>
  <si>
    <t>JUMLAH KEMATIAN NEONATAL, POST NEONATAL, BAYI, DAN BALITA MENURUT JENIS KELAMIN, KECAMATAN, DAN PUSKESMAS</t>
  </si>
  <si>
    <t>JUMLAH KEMATIAN NEONATAL DAN POST NEONATAL MENURUT PENYEBAB UTAMA, KECAMATAN, DAN PUSKESMAS</t>
  </si>
  <si>
    <t>BAYI BERAT BADAN LAHIR RENDAH (BBLR) DAN PREMATUR MENURUT JENIS KELAMIN, KECAMATAN, DAN PUSKESMAS</t>
  </si>
  <si>
    <r>
      <t xml:space="preserve">CAKUPAN DESA/KELURAHAN </t>
    </r>
    <r>
      <rPr>
        <b/>
        <i/>
        <sz val="12"/>
        <rFont val="Arial"/>
        <family val="2"/>
      </rPr>
      <t>UNIVERSAL CHILD IMMUNIZATION</t>
    </r>
    <r>
      <rPr>
        <b/>
        <sz val="12"/>
        <rFont val="Arial"/>
        <family val="2"/>
      </rPr>
      <t xml:space="preserve"> (</t>
    </r>
    <r>
      <rPr>
        <b/>
        <i/>
        <sz val="12"/>
        <rFont val="Arial"/>
        <family val="2"/>
      </rPr>
      <t>UCI</t>
    </r>
    <r>
      <rPr>
        <b/>
        <sz val="12"/>
        <rFont val="Arial"/>
        <family val="2"/>
      </rPr>
      <t>) MENURUT KECAMATAN DAN PUSKESMAS</t>
    </r>
  </si>
  <si>
    <r>
      <t xml:space="preserve">DESA/KELURAHAN
</t>
    </r>
    <r>
      <rPr>
        <b/>
        <i/>
        <sz val="12"/>
        <rFont val="Arial"/>
        <family val="2"/>
      </rPr>
      <t>UCI</t>
    </r>
    <r>
      <rPr>
        <b/>
        <sz val="12"/>
        <rFont val="Arial"/>
        <family val="2"/>
      </rPr>
      <t xml:space="preserve"> </t>
    </r>
  </si>
  <si>
    <r>
      <t xml:space="preserve">% DESA/KELURAHAN
</t>
    </r>
    <r>
      <rPr>
        <b/>
        <i/>
        <sz val="12"/>
        <rFont val="Arial"/>
        <family val="2"/>
      </rPr>
      <t>UCI</t>
    </r>
  </si>
  <si>
    <t>USIA 6-11 TAHUN</t>
  </si>
  <si>
    <t>USIA 12-17 TAHUN</t>
  </si>
  <si>
    <t>USIA 18-59 TAHUN</t>
  </si>
  <si>
    <r>
      <t xml:space="preserve">USIA </t>
    </r>
    <r>
      <rPr>
        <b/>
        <u/>
        <sz val="12"/>
        <color theme="1"/>
        <rFont val="Arial"/>
        <family val="2"/>
      </rPr>
      <t>&gt;</t>
    </r>
    <r>
      <rPr>
        <b/>
        <sz val="12"/>
        <color theme="1"/>
        <rFont val="Arial"/>
        <family val="2"/>
      </rPr>
      <t xml:space="preserve"> 60 TAHUN</t>
    </r>
  </si>
  <si>
    <t>CAKUPAN TOTAL</t>
  </si>
  <si>
    <t>SASARAN</t>
  </si>
  <si>
    <t>HASIL VAKSINASI</t>
  </si>
  <si>
    <t xml:space="preserve">Sumber : </t>
  </si>
  <si>
    <t>KASUS KONFIRMASI</t>
  </si>
  <si>
    <t>SEMBUH</t>
  </si>
  <si>
    <t>ANGKA KESEMBUHAN (RR)</t>
  </si>
  <si>
    <t>ANGKA KEMATIAN (CFR)</t>
  </si>
  <si>
    <t>5-6 TAHUN</t>
  </si>
  <si>
    <t>0-4 TAHUN</t>
  </si>
  <si>
    <t>15-59 TAHUN</t>
  </si>
  <si>
    <t>≥ 60 TAHUN</t>
  </si>
  <si>
    <t>7-14 TAHUN</t>
  </si>
  <si>
    <t>TABEL 86</t>
  </si>
  <si>
    <t>TABEL 87</t>
  </si>
  <si>
    <t xml:space="preserve">TABEL 84 </t>
  </si>
  <si>
    <t>TOTAL KAB/KOTA</t>
  </si>
  <si>
    <t>KASUS COVID-19 BERDASARKAN JENIS KELAMIN DAN KELOMPOK UMUR MENURUT KECAMATAN DAN PUSKESMAS</t>
  </si>
  <si>
    <t>KASUS COVID-19 MENURUT MENURUT KECAMATAN DAN PUSKESMAS</t>
  </si>
  <si>
    <t>CAKUPAN VAKSINASI COVID-19 DOSIS 1 MENURUT KECAMATAN DAN PUSKESMAS</t>
  </si>
  <si>
    <t>CAKUPAN VAKSINASI COVID-19 DOSIS 2 MENURUT KECAMATAN DAN PUSKESMAS</t>
  </si>
  <si>
    <t>TABEL 85</t>
  </si>
  <si>
    <t>Tabel 84</t>
  </si>
  <si>
    <t>Jumlah Kasus Covid-19</t>
  </si>
  <si>
    <r>
      <t>CFR (</t>
    </r>
    <r>
      <rPr>
        <i/>
        <sz val="11"/>
        <rFont val="Arial"/>
        <family val="2"/>
      </rPr>
      <t>Case Fatality Rate</t>
    </r>
    <r>
      <rPr>
        <sz val="11"/>
        <rFont val="Arial"/>
        <family val="2"/>
      </rPr>
      <t>) Covid-19</t>
    </r>
  </si>
  <si>
    <t>Cakupan Total Vaksinasi Covid-19 Dosis 1</t>
  </si>
  <si>
    <t>Cakupan Total Vaksinasi Covid-19 Dosis 2</t>
  </si>
  <si>
    <t>Tabel 86</t>
  </si>
  <si>
    <t>Tabel 87</t>
  </si>
  <si>
    <r>
      <t xml:space="preserve">Keterangan: 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termasuk rumah sakit swasta</t>
    </r>
  </si>
  <si>
    <r>
      <t xml:space="preserve">                    *) jika puskesmas tersebut tidak melapor, </t>
    </r>
    <r>
      <rPr>
        <b/>
        <sz val="10"/>
        <rFont val="Arial"/>
        <family val="2"/>
      </rPr>
      <t>mohon dikosongkan atau tidak memberi tanda "V" maupun "X"</t>
    </r>
  </si>
  <si>
    <r>
      <t xml:space="preserve">                    *) jika Puskesmas tersebut tidak melapor, </t>
    </r>
    <r>
      <rPr>
        <b/>
        <sz val="10"/>
        <rFont val="Arial"/>
        <family val="2"/>
      </rPr>
      <t>mohon dikosongkan atau tidak memberi tanda "V" maupun "X"</t>
    </r>
  </si>
  <si>
    <t xml:space="preserve">               4) jarak kelahiran antara satu </t>
  </si>
  <si>
    <t>PREKLAMPSIA/ EKLAMSIA</t>
  </si>
  <si>
    <t>BANYUMAS</t>
  </si>
  <si>
    <t>Lumbir</t>
  </si>
  <si>
    <t>Wangon</t>
  </si>
  <si>
    <t>Wangon I</t>
  </si>
  <si>
    <t>Wangon II</t>
  </si>
  <si>
    <t>Jatilawang</t>
  </si>
  <si>
    <t>Rawalo</t>
  </si>
  <si>
    <t>Kebasen</t>
  </si>
  <si>
    <t>Kemranjen</t>
  </si>
  <si>
    <t>Kemranjen I</t>
  </si>
  <si>
    <t>Kemranjen II</t>
  </si>
  <si>
    <t>Sumpiuh</t>
  </si>
  <si>
    <t>Sumpiuh I</t>
  </si>
  <si>
    <t>Sumpiuh II</t>
  </si>
  <si>
    <t>Tambak</t>
  </si>
  <si>
    <t>Tambak I</t>
  </si>
  <si>
    <t>Tambak II</t>
  </si>
  <si>
    <t>Somagede</t>
  </si>
  <si>
    <t>Kalibagor</t>
  </si>
  <si>
    <t>Banyumas</t>
  </si>
  <si>
    <t>Patikraja</t>
  </si>
  <si>
    <t>Purwojati</t>
  </si>
  <si>
    <t>Ajibarang</t>
  </si>
  <si>
    <t>Ajibarang I</t>
  </si>
  <si>
    <t>Ajibarang II</t>
  </si>
  <si>
    <t>Gumelar</t>
  </si>
  <si>
    <t>Pekuncen</t>
  </si>
  <si>
    <t>Pekuncen I</t>
  </si>
  <si>
    <t>Pekuncen II</t>
  </si>
  <si>
    <t>Cilongok</t>
  </si>
  <si>
    <t>Cilongok I</t>
  </si>
  <si>
    <t>Cilongok II</t>
  </si>
  <si>
    <t>Karanglewas</t>
  </si>
  <si>
    <t>Purwokerto Barat</t>
  </si>
  <si>
    <t>Purwokerto Timur</t>
  </si>
  <si>
    <t>Purwokerto Timur I</t>
  </si>
  <si>
    <t>Purwokerto Timur II</t>
  </si>
  <si>
    <t>Purwokerto Utara</t>
  </si>
  <si>
    <t>Purwokerto Utara I</t>
  </si>
  <si>
    <t>Purwokerto Utara II</t>
  </si>
  <si>
    <t>Purwokerto Selatan</t>
  </si>
  <si>
    <t>Sokaraja</t>
  </si>
  <si>
    <t>Sokaraja I</t>
  </si>
  <si>
    <t>Sokaraja II</t>
  </si>
  <si>
    <t>Kembaran</t>
  </si>
  <si>
    <t>Kembaran I</t>
  </si>
  <si>
    <t>Kembaran II</t>
  </si>
  <si>
    <t>Sumbang</t>
  </si>
  <si>
    <t>Sumbang I</t>
  </si>
  <si>
    <t>Sumbang II</t>
  </si>
  <si>
    <t>Baturraden</t>
  </si>
  <si>
    <t>Baturraden I</t>
  </si>
  <si>
    <t>Baturraden II</t>
  </si>
  <si>
    <t>Kedungbanteng</t>
  </si>
  <si>
    <t>RSUD Margono Soekarjo</t>
  </si>
  <si>
    <t>RSUD Banyumas</t>
  </si>
  <si>
    <t>RSUD Ajibarang</t>
  </si>
  <si>
    <t>Rumkit III Wijayakusuma</t>
  </si>
  <si>
    <t>RSU Islam</t>
  </si>
  <si>
    <t>RSU Ananda</t>
  </si>
  <si>
    <t>RSU Bunda</t>
  </si>
  <si>
    <t>RSU Sinar Kasih</t>
  </si>
  <si>
    <t>RSU Hidayah</t>
  </si>
  <si>
    <t>RSU Elisabeth</t>
  </si>
  <si>
    <t>RSU Hermina</t>
  </si>
  <si>
    <t>RSU Medika Lestari</t>
  </si>
  <si>
    <t>RSIA Budhi Asih</t>
  </si>
  <si>
    <t>RSIA Amanah</t>
  </si>
  <si>
    <t>RSU Animah</t>
  </si>
  <si>
    <t>RSIA Bunda Arif</t>
  </si>
  <si>
    <t>RSKB Mitra Ariva</t>
  </si>
  <si>
    <t>RSKB  Jatiwinangun</t>
  </si>
  <si>
    <t>RSU Wiradadi Husada</t>
  </si>
  <si>
    <t>RSU Siaga Medika</t>
  </si>
  <si>
    <t>RSU Dadi Keluarga</t>
  </si>
  <si>
    <t>RS Orthopaedi</t>
  </si>
  <si>
    <t>RS Gigi dan Mulut Unsoed</t>
  </si>
  <si>
    <t>RS JIH Purwokerto</t>
  </si>
  <si>
    <t>1. RSUD Margono Soekarjo</t>
  </si>
  <si>
    <t>2. RSUD Banyumas</t>
  </si>
  <si>
    <t>3. RSUD Ajibarang</t>
  </si>
  <si>
    <t>4. Rumkit III Wijayakusuma</t>
  </si>
  <si>
    <t>5. RSU Islam</t>
  </si>
  <si>
    <t>6. RSU Ananda</t>
  </si>
  <si>
    <t>7. RSU Bunda</t>
  </si>
  <si>
    <t>8. RSU Sinar Kasih</t>
  </si>
  <si>
    <t>9. RSU Hidayah</t>
  </si>
  <si>
    <t>10. RSU Elisabeth</t>
  </si>
  <si>
    <t>11. RSU Hermina</t>
  </si>
  <si>
    <t>12. RSU Medika Lestari</t>
  </si>
  <si>
    <t>13. RSIA Budhi Asih</t>
  </si>
  <si>
    <t>14. RSIA Amanah</t>
  </si>
  <si>
    <t>15. RSU Animah</t>
  </si>
  <si>
    <t>16. RSIA Bunda Arif</t>
  </si>
  <si>
    <t>17. RSKB Mitra Ariva</t>
  </si>
  <si>
    <t>18. RSKB jatiwinangun</t>
  </si>
  <si>
    <t>19. RSU Wiradadi Husada</t>
  </si>
  <si>
    <t>20. RSU Siaga Medika</t>
  </si>
  <si>
    <t>21. RSU Dadi Keluarga</t>
  </si>
  <si>
    <t>22. RS Orthopaedi</t>
  </si>
  <si>
    <t>23. RS Gigi dan Mulut Unsoed</t>
  </si>
  <si>
    <t>1. Lumbir</t>
  </si>
  <si>
    <t>2. Wangon I</t>
  </si>
  <si>
    <t>3. Wangon II</t>
  </si>
  <si>
    <t>4. Jatilawang</t>
  </si>
  <si>
    <t>5. Rawalo</t>
  </si>
  <si>
    <t>6. Kebasen</t>
  </si>
  <si>
    <t>7. Kemranjen I</t>
  </si>
  <si>
    <t>8. Kemranjen II</t>
  </si>
  <si>
    <t>9. Sumpiuh I</t>
  </si>
  <si>
    <t>10. Sumpiuh II</t>
  </si>
  <si>
    <t>11. Tambak I</t>
  </si>
  <si>
    <t>12. Tambak II</t>
  </si>
  <si>
    <t>13. Somagede</t>
  </si>
  <si>
    <t>14. Kalibagor</t>
  </si>
  <si>
    <t>15. Banyumas</t>
  </si>
  <si>
    <t>16. Patikraja</t>
  </si>
  <si>
    <t>17. Purwojati</t>
  </si>
  <si>
    <t>18. Ajibarang I</t>
  </si>
  <si>
    <t>19. Ajibarang II</t>
  </si>
  <si>
    <t>20. Gumelar</t>
  </si>
  <si>
    <t>21. Pekuncen I</t>
  </si>
  <si>
    <t>22. Pekuncen II</t>
  </si>
  <si>
    <t>23. Cilongok I</t>
  </si>
  <si>
    <t>24. Cilongok II</t>
  </si>
  <si>
    <t>25. Karanglewas</t>
  </si>
  <si>
    <t>26. Purwokerto Barat</t>
  </si>
  <si>
    <t>27. Purwokerto Timur I</t>
  </si>
  <si>
    <t>28. Purwokerto Timur II</t>
  </si>
  <si>
    <t>29. Purwokerto Utara I</t>
  </si>
  <si>
    <t>30. Purwokerto Utara II</t>
  </si>
  <si>
    <t>31. Purwokerto Selatan</t>
  </si>
  <si>
    <t>32. Sokaraja I</t>
  </si>
  <si>
    <t>33. Sokaraja II</t>
  </si>
  <si>
    <t>34. Kembaran I</t>
  </si>
  <si>
    <t>35. Kembaran II</t>
  </si>
  <si>
    <t>36. Sumbang I</t>
  </si>
  <si>
    <t>37. Sumbang II</t>
  </si>
  <si>
    <t>38. Baturraden I</t>
  </si>
  <si>
    <t>39. Baturraden II</t>
  </si>
  <si>
    <t>40. Kedungbanteng</t>
  </si>
  <si>
    <t>24. Rumah Sakit Khusus Mata Purwokertto</t>
  </si>
  <si>
    <t>25. RS JIH Purwokerto</t>
  </si>
  <si>
    <t>Rumah Sakit Khusus Mata Purwokerto</t>
  </si>
  <si>
    <t>Rumah Sakit Khusus Mata (RSKM) Purwokerto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</si>
</sst>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Rp&quot;#,##0;\-&quot;Rp&quot;#,##0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  <numFmt numFmtId="168" formatCode="#,##0.0_);\(#,##0.0\)"/>
    <numFmt numFmtId="169" formatCode="_(* #,##0.0_);_(* \(#,##0.0\);_(* &quot;-&quot;_);_(@_)"/>
    <numFmt numFmtId="170" formatCode="_(* #,##0_);_(* \(#,##0\);_(* &quot;-&quot;??_);_(@_)"/>
    <numFmt numFmtId="171" formatCode="&quot;Rp&quot;#,##0.00_);[Red]\(&quot;Rp&quot;#,##0.00\)"/>
    <numFmt numFmtId="172" formatCode="0.0_);\(0.0\)"/>
    <numFmt numFmtId="173" formatCode="0.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sz val="12"/>
      <color rgb="FFFF0000"/>
      <name val="Arial"/>
      <family val="2"/>
    </font>
    <font>
      <sz val="12"/>
      <color indexed="14"/>
      <name val="Arial"/>
      <family val="2"/>
    </font>
    <font>
      <sz val="12"/>
      <name val="Tahoma"/>
      <family val="2"/>
    </font>
    <font>
      <sz val="12"/>
      <name val="Times New Roman"/>
      <family val="1"/>
    </font>
    <font>
      <b/>
      <sz val="12"/>
      <color theme="0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sz val="12"/>
      <color rgb="FFC00000"/>
      <name val="Arial"/>
      <family val="2"/>
    </font>
    <font>
      <sz val="10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2"/>
      <name val="Calibri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sz val="12"/>
      <name val="Symbol"/>
      <family val="1"/>
    </font>
    <font>
      <b/>
      <sz val="11"/>
      <color theme="1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3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i/>
      <sz val="9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6" fillId="0" borderId="0"/>
    <xf numFmtId="0" fontId="58" fillId="0" borderId="0"/>
  </cellStyleXfs>
  <cellXfs count="1350">
    <xf numFmtId="0" fontId="0" fillId="0" borderId="0" xfId="0"/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quotePrefix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8" fillId="0" borderId="0" xfId="1" applyFont="1"/>
    <xf numFmtId="0" fontId="4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right" vertical="top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vertical="top"/>
    </xf>
    <xf numFmtId="3" fontId="4" fillId="2" borderId="7" xfId="1" applyNumberFormat="1" applyFont="1" applyFill="1" applyBorder="1" applyAlignment="1">
      <alignment horizontal="right"/>
    </xf>
    <xf numFmtId="3" fontId="4" fillId="0" borderId="7" xfId="1" applyNumberFormat="1" applyFont="1" applyBorder="1" applyAlignment="1">
      <alignment horizontal="right"/>
    </xf>
    <xf numFmtId="166" fontId="4" fillId="2" borderId="7" xfId="1" applyNumberFormat="1" applyFont="1" applyFill="1" applyBorder="1" applyAlignment="1">
      <alignment horizontal="right"/>
    </xf>
    <xf numFmtId="166" fontId="4" fillId="0" borderId="7" xfId="1" applyNumberFormat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4" fillId="0" borderId="7" xfId="1" applyFont="1" applyBorder="1" applyAlignment="1">
      <alignment wrapText="1"/>
    </xf>
    <xf numFmtId="0" fontId="8" fillId="0" borderId="7" xfId="1" applyFont="1" applyBorder="1" applyAlignment="1">
      <alignment vertical="top"/>
    </xf>
    <xf numFmtId="39" fontId="4" fillId="0" borderId="7" xfId="1" applyNumberFormat="1" applyFont="1" applyBorder="1" applyAlignment="1">
      <alignment horizontal="right"/>
    </xf>
    <xf numFmtId="0" fontId="3" fillId="0" borderId="7" xfId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/>
    </xf>
    <xf numFmtId="0" fontId="4" fillId="0" borderId="7" xfId="1" applyFont="1" applyBorder="1" applyAlignment="1">
      <alignment horizontal="right" vertical="top"/>
    </xf>
    <xf numFmtId="3" fontId="4" fillId="3" borderId="7" xfId="1" applyNumberFormat="1" applyFont="1" applyFill="1" applyBorder="1" applyAlignment="1">
      <alignment horizontal="right"/>
    </xf>
    <xf numFmtId="3" fontId="4" fillId="3" borderId="7" xfId="1" applyNumberFormat="1" applyFont="1" applyFill="1" applyBorder="1" applyAlignment="1">
      <alignment horizontal="right" vertical="top"/>
    </xf>
    <xf numFmtId="166" fontId="4" fillId="3" borderId="7" xfId="1" applyNumberFormat="1" applyFont="1" applyFill="1" applyBorder="1" applyAlignment="1">
      <alignment horizontal="right"/>
    </xf>
    <xf numFmtId="166" fontId="4" fillId="0" borderId="7" xfId="1" applyNumberFormat="1" applyFont="1" applyBorder="1" applyAlignment="1">
      <alignment horizontal="right" vertical="top"/>
    </xf>
    <xf numFmtId="0" fontId="8" fillId="0" borderId="7" xfId="1" applyFont="1" applyBorder="1" applyAlignment="1">
      <alignment horizontal="right" vertical="top"/>
    </xf>
    <xf numFmtId="166" fontId="4" fillId="3" borderId="7" xfId="1" applyNumberFormat="1" applyFont="1" applyFill="1" applyBorder="1" applyAlignment="1">
      <alignment horizontal="right" vertical="top"/>
    </xf>
    <xf numFmtId="0" fontId="10" fillId="0" borderId="0" xfId="2" applyAlignment="1" applyProtection="1">
      <alignment horizontal="center"/>
    </xf>
    <xf numFmtId="167" fontId="4" fillId="0" borderId="7" xfId="1" applyNumberFormat="1" applyFont="1" applyBorder="1" applyAlignment="1">
      <alignment horizontal="right"/>
    </xf>
    <xf numFmtId="167" fontId="4" fillId="2" borderId="7" xfId="1" applyNumberFormat="1" applyFont="1" applyFill="1" applyBorder="1"/>
    <xf numFmtId="167" fontId="4" fillId="2" borderId="7" xfId="1" applyNumberFormat="1" applyFont="1" applyFill="1" applyBorder="1" applyAlignment="1">
      <alignment horizontal="right"/>
    </xf>
    <xf numFmtId="0" fontId="4" fillId="2" borderId="7" xfId="1" applyFont="1" applyFill="1" applyBorder="1"/>
    <xf numFmtId="165" fontId="4" fillId="2" borderId="7" xfId="1" applyNumberFormat="1" applyFont="1" applyFill="1" applyBorder="1" applyAlignment="1">
      <alignment horizontal="right"/>
    </xf>
    <xf numFmtId="165" fontId="4" fillId="0" borderId="7" xfId="1" applyNumberFormat="1" applyFont="1" applyBorder="1" applyAlignment="1">
      <alignment horizontal="right" vertical="top"/>
    </xf>
    <xf numFmtId="0" fontId="4" fillId="2" borderId="7" xfId="1" applyFont="1" applyFill="1" applyBorder="1" applyAlignment="1">
      <alignment horizontal="right"/>
    </xf>
    <xf numFmtId="165" fontId="4" fillId="2" borderId="7" xfId="1" applyNumberFormat="1" applyFont="1" applyFill="1" applyBorder="1" applyAlignment="1">
      <alignment horizontal="right" vertical="top"/>
    </xf>
    <xf numFmtId="37" fontId="4" fillId="0" borderId="7" xfId="1" applyNumberFormat="1" applyFont="1" applyBorder="1" applyAlignment="1">
      <alignment horizontal="right" vertical="top"/>
    </xf>
    <xf numFmtId="3" fontId="4" fillId="0" borderId="7" xfId="1" applyNumberFormat="1" applyFont="1" applyBorder="1" applyAlignment="1">
      <alignment horizontal="right" vertical="top"/>
    </xf>
    <xf numFmtId="3" fontId="4" fillId="2" borderId="7" xfId="1" applyNumberFormat="1" applyFont="1" applyFill="1" applyBorder="1" applyAlignment="1">
      <alignment horizontal="right" vertical="top"/>
    </xf>
    <xf numFmtId="5" fontId="4" fillId="0" borderId="7" xfId="1" applyNumberFormat="1" applyFont="1" applyBorder="1" applyAlignment="1">
      <alignment horizontal="right" vertical="top"/>
    </xf>
    <xf numFmtId="37" fontId="4" fillId="0" borderId="7" xfId="1" applyNumberFormat="1" applyFont="1" applyBorder="1"/>
    <xf numFmtId="166" fontId="4" fillId="0" borderId="7" xfId="1" applyNumberFormat="1" applyFont="1" applyBorder="1"/>
    <xf numFmtId="164" fontId="4" fillId="2" borderId="7" xfId="1" applyNumberFormat="1" applyFont="1" applyFill="1" applyBorder="1" applyAlignment="1">
      <alignment horizontal="right"/>
    </xf>
    <xf numFmtId="37" fontId="4" fillId="0" borderId="7" xfId="1" applyNumberFormat="1" applyFont="1" applyBorder="1" applyAlignment="1">
      <alignment horizontal="right"/>
    </xf>
    <xf numFmtId="166" fontId="4" fillId="0" borderId="6" xfId="1" applyNumberFormat="1" applyFont="1" applyBorder="1" applyAlignment="1">
      <alignment horizontal="right"/>
    </xf>
    <xf numFmtId="0" fontId="12" fillId="0" borderId="0" xfId="1" applyFont="1"/>
    <xf numFmtId="0" fontId="4" fillId="0" borderId="7" xfId="1" applyFont="1" applyBorder="1" applyAlignment="1">
      <alignment vertical="top" wrapText="1"/>
    </xf>
    <xf numFmtId="0" fontId="8" fillId="0" borderId="6" xfId="1" applyFont="1" applyBorder="1" applyAlignment="1">
      <alignment vertical="top"/>
    </xf>
    <xf numFmtId="0" fontId="4" fillId="0" borderId="6" xfId="1" applyFont="1" applyBorder="1" applyAlignment="1">
      <alignment horizontal="right"/>
    </xf>
    <xf numFmtId="0" fontId="4" fillId="0" borderId="0" xfId="1" applyFont="1" applyAlignment="1">
      <alignment wrapText="1"/>
    </xf>
    <xf numFmtId="39" fontId="4" fillId="2" borderId="7" xfId="1" applyNumberFormat="1" applyFont="1" applyFill="1" applyBorder="1"/>
    <xf numFmtId="168" fontId="4" fillId="0" borderId="7" xfId="1" applyNumberFormat="1" applyFont="1" applyBorder="1"/>
    <xf numFmtId="3" fontId="4" fillId="0" borderId="7" xfId="1" applyNumberFormat="1" applyFont="1" applyBorder="1"/>
    <xf numFmtId="0" fontId="3" fillId="0" borderId="7" xfId="1" applyFont="1" applyBorder="1" applyAlignment="1">
      <alignment vertical="top"/>
    </xf>
    <xf numFmtId="0" fontId="3" fillId="0" borderId="7" xfId="1" applyFont="1" applyBorder="1" applyAlignment="1">
      <alignment wrapText="1"/>
    </xf>
    <xf numFmtId="2" fontId="4" fillId="0" borderId="7" xfId="1" applyNumberFormat="1" applyFont="1" applyBorder="1" applyAlignment="1">
      <alignment horizontal="right"/>
    </xf>
    <xf numFmtId="1" fontId="4" fillId="2" borderId="7" xfId="1" applyNumberFormat="1" applyFont="1" applyFill="1" applyBorder="1" applyAlignment="1">
      <alignment horizontal="right"/>
    </xf>
    <xf numFmtId="166" fontId="4" fillId="2" borderId="7" xfId="1" applyNumberFormat="1" applyFont="1" applyFill="1" applyBorder="1" applyAlignment="1">
      <alignment vertical="center"/>
    </xf>
    <xf numFmtId="166" fontId="4" fillId="0" borderId="7" xfId="1" applyNumberFormat="1" applyFont="1" applyBorder="1" applyAlignment="1">
      <alignment vertical="center"/>
    </xf>
    <xf numFmtId="166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2" borderId="0" xfId="1" applyNumberFormat="1" applyFont="1" applyFill="1"/>
    <xf numFmtId="166" fontId="4" fillId="2" borderId="7" xfId="1" applyNumberFormat="1" applyFont="1" applyFill="1" applyBorder="1"/>
    <xf numFmtId="168" fontId="4" fillId="0" borderId="7" xfId="1" applyNumberFormat="1" applyFont="1" applyBorder="1" applyAlignment="1">
      <alignment horizontal="right" vertical="top"/>
    </xf>
    <xf numFmtId="0" fontId="7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9" xfId="3" applyFont="1" applyBorder="1" applyAlignment="1">
      <alignment vertical="center"/>
    </xf>
    <xf numFmtId="0" fontId="7" fillId="0" borderId="7" xfId="3" applyFont="1" applyBorder="1" applyAlignment="1">
      <alignment vertical="center"/>
    </xf>
    <xf numFmtId="169" fontId="7" fillId="0" borderId="14" xfId="4" applyNumberFormat="1" applyFont="1" applyBorder="1" applyAlignment="1">
      <alignment vertical="center"/>
    </xf>
    <xf numFmtId="164" fontId="7" fillId="0" borderId="7" xfId="4" applyFont="1" applyBorder="1" applyAlignment="1">
      <alignment vertical="center"/>
    </xf>
    <xf numFmtId="166" fontId="7" fillId="0" borderId="7" xfId="5" applyNumberFormat="1" applyFont="1" applyBorder="1" applyAlignment="1">
      <alignment vertical="center"/>
    </xf>
    <xf numFmtId="169" fontId="7" fillId="0" borderId="10" xfId="4" applyNumberFormat="1" applyFont="1" applyBorder="1" applyAlignment="1">
      <alignment vertical="center"/>
    </xf>
    <xf numFmtId="169" fontId="7" fillId="0" borderId="7" xfId="3" applyNumberFormat="1" applyFont="1" applyBorder="1" applyAlignment="1">
      <alignment wrapText="1"/>
    </xf>
    <xf numFmtId="0" fontId="7" fillId="0" borderId="6" xfId="3" applyFont="1" applyBorder="1" applyAlignment="1">
      <alignment vertical="center"/>
    </xf>
    <xf numFmtId="166" fontId="7" fillId="0" borderId="6" xfId="5" applyNumberFormat="1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6" fillId="0" borderId="15" xfId="3" applyFont="1" applyBorder="1" applyAlignment="1">
      <alignment vertical="center"/>
    </xf>
    <xf numFmtId="169" fontId="6" fillId="0" borderId="16" xfId="4" applyNumberFormat="1" applyFont="1" applyBorder="1" applyAlignment="1">
      <alignment vertical="center"/>
    </xf>
    <xf numFmtId="1" fontId="6" fillId="0" borderId="16" xfId="4" applyNumberFormat="1" applyFont="1" applyBorder="1" applyAlignment="1">
      <alignment vertical="center"/>
    </xf>
    <xf numFmtId="1" fontId="6" fillId="0" borderId="15" xfId="3" applyNumberFormat="1" applyFont="1" applyBorder="1" applyAlignment="1">
      <alignment vertical="center"/>
    </xf>
    <xf numFmtId="164" fontId="6" fillId="0" borderId="16" xfId="4" applyFont="1" applyBorder="1" applyAlignment="1">
      <alignment vertical="center"/>
    </xf>
    <xf numFmtId="166" fontId="6" fillId="0" borderId="15" xfId="5" applyNumberFormat="1" applyFont="1" applyBorder="1" applyAlignment="1">
      <alignment vertical="center"/>
    </xf>
    <xf numFmtId="37" fontId="7" fillId="0" borderId="7" xfId="4" applyNumberFormat="1" applyFont="1" applyBorder="1" applyAlignment="1">
      <alignment horizontal="center" vertical="center"/>
    </xf>
    <xf numFmtId="16" fontId="7" fillId="0" borderId="10" xfId="3" quotePrefix="1" applyNumberFormat="1" applyFont="1" applyBorder="1" applyAlignment="1">
      <alignment horizontal="center" vertical="center"/>
    </xf>
    <xf numFmtId="37" fontId="7" fillId="0" borderId="7" xfId="4" applyNumberFormat="1" applyFont="1" applyBorder="1" applyAlignment="1">
      <alignment horizontal="right" vertical="center" indent="8"/>
    </xf>
    <xf numFmtId="168" fontId="7" fillId="0" borderId="7" xfId="4" applyNumberFormat="1" applyFont="1" applyBorder="1" applyAlignment="1">
      <alignment horizontal="right" vertical="center" indent="6"/>
    </xf>
    <xf numFmtId="37" fontId="7" fillId="0" borderId="6" xfId="4" applyNumberFormat="1" applyFont="1" applyBorder="1" applyAlignment="1">
      <alignment horizontal="right" vertical="center" indent="8"/>
    </xf>
    <xf numFmtId="168" fontId="7" fillId="0" borderId="6" xfId="4" applyNumberFormat="1" applyFont="1" applyBorder="1" applyAlignment="1">
      <alignment horizontal="right" vertical="center" indent="6"/>
    </xf>
    <xf numFmtId="0" fontId="6" fillId="0" borderId="14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37" fontId="6" fillId="0" borderId="5" xfId="4" applyNumberFormat="1" applyFont="1" applyBorder="1" applyAlignment="1">
      <alignment horizontal="right" vertical="center" indent="8"/>
    </xf>
    <xf numFmtId="37" fontId="6" fillId="0" borderId="1" xfId="4" applyNumberFormat="1" applyFont="1" applyBorder="1" applyAlignment="1">
      <alignment horizontal="right" vertical="center" indent="8"/>
    </xf>
    <xf numFmtId="168" fontId="6" fillId="0" borderId="1" xfId="4" applyNumberFormat="1" applyFont="1" applyBorder="1" applyAlignment="1">
      <alignment horizontal="right" vertical="center" indent="6"/>
    </xf>
    <xf numFmtId="37" fontId="6" fillId="0" borderId="19" xfId="4" applyNumberFormat="1" applyFont="1" applyBorder="1" applyAlignment="1">
      <alignment vertical="center"/>
    </xf>
    <xf numFmtId="37" fontId="6" fillId="0" borderId="20" xfId="4" applyNumberFormat="1" applyFont="1" applyBorder="1" applyAlignment="1">
      <alignment vertical="center"/>
    </xf>
    <xf numFmtId="37" fontId="6" fillId="0" borderId="21" xfId="4" applyNumberFormat="1" applyFont="1" applyBorder="1" applyAlignment="1">
      <alignment vertical="center"/>
    </xf>
    <xf numFmtId="37" fontId="6" fillId="2" borderId="22" xfId="4" applyNumberFormat="1" applyFont="1" applyFill="1" applyBorder="1" applyAlignment="1">
      <alignment vertical="center"/>
    </xf>
    <xf numFmtId="0" fontId="7" fillId="0" borderId="23" xfId="3" applyFont="1" applyBorder="1" applyAlignment="1">
      <alignment vertical="center"/>
    </xf>
    <xf numFmtId="170" fontId="7" fillId="0" borderId="0" xfId="5" applyNumberFormat="1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Continuous" vertical="center"/>
    </xf>
    <xf numFmtId="0" fontId="7" fillId="0" borderId="0" xfId="3" applyFont="1" applyAlignment="1">
      <alignment wrapText="1"/>
    </xf>
    <xf numFmtId="0" fontId="7" fillId="0" borderId="9" xfId="3" applyFont="1" applyBorder="1" applyAlignment="1">
      <alignment horizontal="centerContinuous" vertical="center"/>
    </xf>
    <xf numFmtId="0" fontId="7" fillId="0" borderId="9" xfId="3" applyFont="1" applyBorder="1" applyAlignment="1">
      <alignment wrapText="1"/>
    </xf>
    <xf numFmtId="3" fontId="7" fillId="0" borderId="5" xfId="3" applyNumberFormat="1" applyFont="1" applyBorder="1" applyAlignment="1">
      <alignment horizontal="center" vertical="center"/>
    </xf>
    <xf numFmtId="37" fontId="7" fillId="0" borderId="5" xfId="3" applyNumberFormat="1" applyFont="1" applyBorder="1" applyAlignment="1">
      <alignment horizontal="center" vertical="center"/>
    </xf>
    <xf numFmtId="0" fontId="7" fillId="2" borderId="5" xfId="3" applyFont="1" applyFill="1" applyBorder="1" applyAlignment="1">
      <alignment wrapText="1"/>
    </xf>
    <xf numFmtId="3" fontId="7" fillId="0" borderId="7" xfId="4" applyNumberFormat="1" applyFont="1" applyBorder="1" applyAlignment="1">
      <alignment horizontal="center" vertical="center" wrapText="1"/>
    </xf>
    <xf numFmtId="37" fontId="7" fillId="0" borderId="7" xfId="4" applyNumberFormat="1" applyFont="1" applyBorder="1" applyAlignment="1">
      <alignment horizontal="center" vertical="center" wrapText="1"/>
    </xf>
    <xf numFmtId="166" fontId="7" fillId="0" borderId="7" xfId="3" applyNumberFormat="1" applyFont="1" applyBorder="1" applyAlignment="1">
      <alignment horizontal="center" vertical="center" wrapText="1"/>
    </xf>
    <xf numFmtId="3" fontId="7" fillId="0" borderId="7" xfId="4" applyNumberFormat="1" applyFont="1" applyBorder="1" applyAlignment="1">
      <alignment horizontal="center" wrapText="1"/>
    </xf>
    <xf numFmtId="37" fontId="7" fillId="0" borderId="7" xfId="4" applyNumberFormat="1" applyFont="1" applyBorder="1" applyAlignment="1">
      <alignment horizontal="center" wrapText="1"/>
    </xf>
    <xf numFmtId="166" fontId="7" fillId="0" borderId="7" xfId="3" applyNumberFormat="1" applyFont="1" applyBorder="1" applyAlignment="1">
      <alignment horizontal="center" wrapText="1"/>
    </xf>
    <xf numFmtId="0" fontId="7" fillId="0" borderId="0" xfId="3" applyFont="1" applyAlignment="1">
      <alignment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left" vertical="center" wrapText="1"/>
    </xf>
    <xf numFmtId="3" fontId="7" fillId="0" borderId="22" xfId="4" applyNumberFormat="1" applyFont="1" applyBorder="1" applyAlignment="1">
      <alignment horizontal="center" vertical="center" wrapText="1"/>
    </xf>
    <xf numFmtId="37" fontId="7" fillId="0" borderId="22" xfId="4" applyNumberFormat="1" applyFont="1" applyBorder="1" applyAlignment="1">
      <alignment horizontal="center" wrapText="1"/>
    </xf>
    <xf numFmtId="166" fontId="7" fillId="0" borderId="22" xfId="3" applyNumberFormat="1" applyFont="1" applyBorder="1" applyAlignment="1">
      <alignment horizontal="center" wrapText="1"/>
    </xf>
    <xf numFmtId="0" fontId="7" fillId="0" borderId="0" xfId="3" applyFont="1" applyAlignment="1">
      <alignment horizontal="left" vertical="center"/>
    </xf>
    <xf numFmtId="170" fontId="7" fillId="0" borderId="7" xfId="6" applyNumberFormat="1" applyFont="1" applyBorder="1" applyAlignment="1">
      <alignment vertical="center"/>
    </xf>
    <xf numFmtId="0" fontId="7" fillId="0" borderId="7" xfId="3" applyFont="1" applyBorder="1" applyAlignment="1">
      <alignment vertical="top" wrapText="1"/>
    </xf>
    <xf numFmtId="0" fontId="7" fillId="0" borderId="7" xfId="3" applyFont="1" applyBorder="1" applyAlignment="1">
      <alignment horizontal="left" vertical="center"/>
    </xf>
    <xf numFmtId="0" fontId="7" fillId="0" borderId="7" xfId="3" applyFont="1" applyBorder="1" applyAlignment="1">
      <alignment horizontal="right" vertical="center"/>
    </xf>
    <xf numFmtId="0" fontId="6" fillId="0" borderId="7" xfId="3" applyFont="1" applyBorder="1" applyAlignment="1">
      <alignment horizontal="left" vertical="center"/>
    </xf>
    <xf numFmtId="0" fontId="20" fillId="0" borderId="0" xfId="3" applyFont="1" applyAlignment="1">
      <alignment vertical="center"/>
    </xf>
    <xf numFmtId="0" fontId="6" fillId="0" borderId="1" xfId="3" applyFont="1" applyBorder="1" applyAlignment="1">
      <alignment vertical="center"/>
    </xf>
    <xf numFmtId="37" fontId="6" fillId="0" borderId="1" xfId="7" applyNumberFormat="1" applyFont="1" applyBorder="1" applyAlignment="1">
      <alignment vertical="center"/>
    </xf>
    <xf numFmtId="0" fontId="6" fillId="0" borderId="6" xfId="3" applyFont="1" applyBorder="1" applyAlignment="1">
      <alignment vertical="center"/>
    </xf>
    <xf numFmtId="168" fontId="6" fillId="0" borderId="6" xfId="7" applyNumberFormat="1" applyFont="1" applyBorder="1" applyAlignment="1">
      <alignment vertical="center"/>
    </xf>
    <xf numFmtId="0" fontId="6" fillId="0" borderId="10" xfId="3" applyFont="1" applyBorder="1" applyAlignment="1">
      <alignment horizontal="center" vertical="center"/>
    </xf>
    <xf numFmtId="0" fontId="6" fillId="0" borderId="10" xfId="3" applyFont="1" applyBorder="1" applyAlignment="1">
      <alignment horizontal="left" vertical="center"/>
    </xf>
    <xf numFmtId="37" fontId="7" fillId="0" borderId="7" xfId="7" applyNumberFormat="1" applyFont="1" applyBorder="1" applyAlignment="1">
      <alignment vertical="center"/>
    </xf>
    <xf numFmtId="0" fontId="7" fillId="0" borderId="10" xfId="3" applyFont="1" applyBorder="1" applyAlignment="1">
      <alignment horizontal="left" vertical="center"/>
    </xf>
    <xf numFmtId="0" fontId="7" fillId="0" borderId="2" xfId="3" applyFont="1" applyBorder="1" applyAlignment="1">
      <alignment vertical="center"/>
    </xf>
    <xf numFmtId="37" fontId="7" fillId="0" borderId="1" xfId="7" applyNumberFormat="1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37" fontId="7" fillId="0" borderId="15" xfId="7" applyNumberFormat="1" applyFont="1" applyBorder="1" applyAlignment="1">
      <alignment vertical="center"/>
    </xf>
    <xf numFmtId="0" fontId="7" fillId="0" borderId="0" xfId="1" quotePrefix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vertical="center"/>
    </xf>
    <xf numFmtId="37" fontId="7" fillId="0" borderId="7" xfId="8" applyNumberFormat="1" applyFont="1" applyBorder="1" applyAlignment="1">
      <alignment vertical="center"/>
    </xf>
    <xf numFmtId="168" fontId="7" fillId="0" borderId="7" xfId="8" applyNumberFormat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37" fontId="7" fillId="0" borderId="6" xfId="8" applyNumberFormat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37" fontId="6" fillId="0" borderId="15" xfId="8" applyNumberFormat="1" applyFont="1" applyBorder="1" applyAlignment="1">
      <alignment vertical="center"/>
    </xf>
    <xf numFmtId="168" fontId="6" fillId="0" borderId="15" xfId="8" applyNumberFormat="1" applyFont="1" applyBorder="1" applyAlignment="1">
      <alignment vertical="center"/>
    </xf>
    <xf numFmtId="170" fontId="7" fillId="0" borderId="10" xfId="5" applyNumberFormat="1" applyFont="1" applyBorder="1" applyAlignment="1">
      <alignment vertical="center"/>
    </xf>
    <xf numFmtId="37" fontId="7" fillId="0" borderId="10" xfId="5" applyNumberFormat="1" applyFont="1" applyBorder="1" applyAlignment="1">
      <alignment vertical="center"/>
    </xf>
    <xf numFmtId="168" fontId="7" fillId="0" borderId="5" xfId="3" applyNumberFormat="1" applyFont="1" applyBorder="1" applyAlignment="1">
      <alignment vertical="center"/>
    </xf>
    <xf numFmtId="168" fontId="7" fillId="0" borderId="18" xfId="3" applyNumberFormat="1" applyFont="1" applyBorder="1" applyAlignment="1">
      <alignment vertical="center"/>
    </xf>
    <xf numFmtId="168" fontId="7" fillId="0" borderId="7" xfId="3" applyNumberFormat="1" applyFont="1" applyBorder="1" applyAlignment="1">
      <alignment vertical="center"/>
    </xf>
    <xf numFmtId="168" fontId="7" fillId="0" borderId="17" xfId="3" applyNumberFormat="1" applyFont="1" applyBorder="1" applyAlignment="1">
      <alignment vertical="center"/>
    </xf>
    <xf numFmtId="0" fontId="7" fillId="0" borderId="12" xfId="3" applyFont="1" applyBorder="1" applyAlignment="1">
      <alignment vertical="center"/>
    </xf>
    <xf numFmtId="170" fontId="7" fillId="0" borderId="11" xfId="5" applyNumberFormat="1" applyFont="1" applyBorder="1" applyAlignment="1">
      <alignment vertical="center"/>
    </xf>
    <xf numFmtId="37" fontId="7" fillId="0" borderId="11" xfId="5" applyNumberFormat="1" applyFont="1" applyBorder="1" applyAlignment="1">
      <alignment vertical="center"/>
    </xf>
    <xf numFmtId="170" fontId="6" fillId="0" borderId="15" xfId="3" applyNumberFormat="1" applyFont="1" applyBorder="1" applyAlignment="1">
      <alignment vertical="center"/>
    </xf>
    <xf numFmtId="37" fontId="6" fillId="0" borderId="15" xfId="3" applyNumberFormat="1" applyFont="1" applyBorder="1" applyAlignment="1">
      <alignment vertical="center"/>
    </xf>
    <xf numFmtId="168" fontId="6" fillId="0" borderId="15" xfId="3" applyNumberFormat="1" applyFont="1" applyBorder="1" applyAlignment="1">
      <alignment vertical="center"/>
    </xf>
    <xf numFmtId="168" fontId="6" fillId="0" borderId="20" xfId="3" applyNumberFormat="1" applyFont="1" applyBorder="1" applyAlignment="1">
      <alignment vertical="center"/>
    </xf>
    <xf numFmtId="0" fontId="7" fillId="0" borderId="5" xfId="3" applyFont="1" applyBorder="1" applyAlignment="1">
      <alignment vertical="center"/>
    </xf>
    <xf numFmtId="3" fontId="7" fillId="0" borderId="10" xfId="5" applyNumberFormat="1" applyFont="1" applyBorder="1" applyAlignment="1">
      <alignment vertical="center"/>
    </xf>
    <xf numFmtId="166" fontId="7" fillId="0" borderId="14" xfId="3" applyNumberFormat="1" applyFont="1" applyBorder="1" applyAlignment="1">
      <alignment vertical="center"/>
    </xf>
    <xf numFmtId="1" fontId="7" fillId="0" borderId="14" xfId="3" applyNumberFormat="1" applyFont="1" applyBorder="1" applyAlignment="1">
      <alignment vertical="center"/>
    </xf>
    <xf numFmtId="1" fontId="7" fillId="0" borderId="5" xfId="3" applyNumberFormat="1" applyFont="1" applyBorder="1" applyAlignment="1">
      <alignment vertical="center"/>
    </xf>
    <xf numFmtId="3" fontId="7" fillId="0" borderId="10" xfId="4" applyNumberFormat="1" applyFont="1" applyBorder="1" applyAlignment="1">
      <alignment vertical="center"/>
    </xf>
    <xf numFmtId="166" fontId="7" fillId="0" borderId="10" xfId="3" applyNumberFormat="1" applyFont="1" applyBorder="1" applyAlignment="1">
      <alignment vertical="center"/>
    </xf>
    <xf numFmtId="1" fontId="7" fillId="0" borderId="10" xfId="3" applyNumberFormat="1" applyFont="1" applyBorder="1" applyAlignment="1">
      <alignment vertical="center"/>
    </xf>
    <xf numFmtId="1" fontId="7" fillId="0" borderId="7" xfId="3" applyNumberFormat="1" applyFont="1" applyBorder="1" applyAlignment="1">
      <alignment vertical="center"/>
    </xf>
    <xf numFmtId="170" fontId="7" fillId="0" borderId="6" xfId="5" applyNumberFormat="1" applyFont="1" applyBorder="1" applyAlignment="1">
      <alignment vertical="center"/>
    </xf>
    <xf numFmtId="3" fontId="6" fillId="0" borderId="15" xfId="3" applyNumberFormat="1" applyFont="1" applyBorder="1" applyAlignment="1">
      <alignment vertical="center"/>
    </xf>
    <xf numFmtId="3" fontId="6" fillId="0" borderId="15" xfId="4" applyNumberFormat="1" applyFont="1" applyBorder="1" applyAlignment="1">
      <alignment vertical="center"/>
    </xf>
    <xf numFmtId="166" fontId="6" fillId="0" borderId="16" xfId="3" applyNumberFormat="1" applyFont="1" applyBorder="1" applyAlignment="1">
      <alignment vertical="center"/>
    </xf>
    <xf numFmtId="1" fontId="6" fillId="0" borderId="16" xfId="3" applyNumberFormat="1" applyFont="1" applyBorder="1" applyAlignment="1">
      <alignment vertical="center"/>
    </xf>
    <xf numFmtId="37" fontId="7" fillId="0" borderId="18" xfId="7" applyNumberFormat="1" applyFont="1" applyBorder="1" applyAlignment="1">
      <alignment horizontal="center" vertical="center"/>
    </xf>
    <xf numFmtId="37" fontId="7" fillId="0" borderId="17" xfId="7" applyNumberFormat="1" applyFont="1" applyBorder="1" applyAlignment="1">
      <alignment horizontal="center" vertical="center"/>
    </xf>
    <xf numFmtId="37" fontId="7" fillId="0" borderId="7" xfId="7" applyNumberFormat="1" applyFont="1" applyBorder="1" applyAlignment="1">
      <alignment horizontal="center" vertical="center"/>
    </xf>
    <xf numFmtId="0" fontId="6" fillId="0" borderId="15" xfId="3" quotePrefix="1" applyFont="1" applyBorder="1" applyAlignment="1">
      <alignment horizontal="left" vertical="center"/>
    </xf>
    <xf numFmtId="10" fontId="6" fillId="0" borderId="15" xfId="10" applyNumberFormat="1" applyFont="1" applyBorder="1" applyAlignment="1">
      <alignment vertical="center"/>
    </xf>
    <xf numFmtId="37" fontId="7" fillId="0" borderId="0" xfId="7" applyNumberFormat="1" applyFont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3" fontId="7" fillId="0" borderId="7" xfId="5" applyNumberFormat="1" applyFont="1" applyBorder="1" applyAlignment="1">
      <alignment vertical="center"/>
    </xf>
    <xf numFmtId="3" fontId="7" fillId="0" borderId="17" xfId="5" applyNumberFormat="1" applyFont="1" applyBorder="1" applyAlignment="1">
      <alignment vertical="center"/>
    </xf>
    <xf numFmtId="3" fontId="7" fillId="0" borderId="17" xfId="11" applyNumberFormat="1" applyFont="1" applyBorder="1" applyAlignment="1">
      <alignment vertical="center"/>
    </xf>
    <xf numFmtId="166" fontId="7" fillId="0" borderId="17" xfId="5" applyNumberFormat="1" applyFont="1" applyBorder="1" applyAlignment="1">
      <alignment vertical="center"/>
    </xf>
    <xf numFmtId="3" fontId="6" fillId="0" borderId="1" xfId="5" applyNumberFormat="1" applyFont="1" applyBorder="1" applyAlignment="1">
      <alignment vertical="center"/>
    </xf>
    <xf numFmtId="166" fontId="6" fillId="0" borderId="1" xfId="5" applyNumberFormat="1" applyFont="1" applyBorder="1" applyAlignment="1">
      <alignment vertical="center"/>
    </xf>
    <xf numFmtId="0" fontId="6" fillId="0" borderId="1" xfId="5" applyNumberFormat="1" applyFont="1" applyBorder="1" applyAlignment="1">
      <alignment vertical="center"/>
    </xf>
    <xf numFmtId="1" fontId="6" fillId="2" borderId="16" xfId="5" applyNumberFormat="1" applyFont="1" applyFill="1" applyBorder="1" applyAlignment="1">
      <alignment vertical="center"/>
    </xf>
    <xf numFmtId="2" fontId="6" fillId="2" borderId="19" xfId="5" applyNumberFormat="1" applyFont="1" applyFill="1" applyBorder="1" applyAlignment="1">
      <alignment vertical="center"/>
    </xf>
    <xf numFmtId="1" fontId="6" fillId="2" borderId="19" xfId="5" applyNumberFormat="1" applyFont="1" applyFill="1" applyBorder="1" applyAlignment="1">
      <alignment vertical="center"/>
    </xf>
    <xf numFmtId="2" fontId="6" fillId="2" borderId="20" xfId="5" applyNumberFormat="1" applyFont="1" applyFill="1" applyBorder="1" applyAlignment="1">
      <alignment vertical="center"/>
    </xf>
    <xf numFmtId="166" fontId="6" fillId="0" borderId="20" xfId="5" applyNumberFormat="1" applyFont="1" applyBorder="1" applyAlignment="1">
      <alignment vertical="center"/>
    </xf>
    <xf numFmtId="0" fontId="7" fillId="0" borderId="14" xfId="3" applyFont="1" applyBorder="1" applyAlignment="1">
      <alignment vertical="center"/>
    </xf>
    <xf numFmtId="37" fontId="7" fillId="0" borderId="18" xfId="5" applyNumberFormat="1" applyFont="1" applyBorder="1" applyAlignment="1">
      <alignment vertical="center"/>
    </xf>
    <xf numFmtId="37" fontId="7" fillId="0" borderId="5" xfId="5" applyNumberFormat="1" applyFont="1" applyBorder="1" applyAlignment="1">
      <alignment vertical="center"/>
    </xf>
    <xf numFmtId="37" fontId="7" fillId="0" borderId="17" xfId="5" applyNumberFormat="1" applyFont="1" applyBorder="1" applyAlignment="1">
      <alignment vertical="center"/>
    </xf>
    <xf numFmtId="37" fontId="7" fillId="0" borderId="7" xfId="5" applyNumberFormat="1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37" fontId="7" fillId="0" borderId="13" xfId="5" applyNumberFormat="1" applyFont="1" applyBorder="1" applyAlignment="1">
      <alignment vertical="center"/>
    </xf>
    <xf numFmtId="37" fontId="7" fillId="0" borderId="6" xfId="5" applyNumberFormat="1" applyFont="1" applyBorder="1" applyAlignment="1">
      <alignment vertical="center"/>
    </xf>
    <xf numFmtId="37" fontId="7" fillId="0" borderId="1" xfId="5" applyNumberFormat="1" applyFont="1" applyBorder="1" applyAlignment="1">
      <alignment vertical="center"/>
    </xf>
    <xf numFmtId="37" fontId="7" fillId="0" borderId="4" xfId="5" applyNumberFormat="1" applyFont="1" applyBorder="1" applyAlignment="1">
      <alignment vertical="center"/>
    </xf>
    <xf numFmtId="0" fontId="6" fillId="2" borderId="15" xfId="3" applyFont="1" applyFill="1" applyBorder="1" applyAlignment="1">
      <alignment vertical="center"/>
    </xf>
    <xf numFmtId="166" fontId="6" fillId="0" borderId="15" xfId="3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166" fontId="6" fillId="0" borderId="0" xfId="3" applyNumberFormat="1" applyFont="1" applyAlignment="1">
      <alignment vertical="center"/>
    </xf>
    <xf numFmtId="3" fontId="7" fillId="0" borderId="18" xfId="5" applyNumberFormat="1" applyFont="1" applyBorder="1" applyAlignment="1">
      <alignment vertical="center"/>
    </xf>
    <xf numFmtId="3" fontId="7" fillId="0" borderId="5" xfId="3" applyNumberFormat="1" applyFont="1" applyBorder="1" applyAlignment="1">
      <alignment vertical="center"/>
    </xf>
    <xf numFmtId="2" fontId="7" fillId="0" borderId="10" xfId="3" applyNumberFormat="1" applyFont="1" applyBorder="1" applyAlignment="1">
      <alignment vertical="center"/>
    </xf>
    <xf numFmtId="2" fontId="7" fillId="0" borderId="7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2" fontId="7" fillId="0" borderId="11" xfId="3" applyNumberFormat="1" applyFont="1" applyBorder="1" applyAlignment="1">
      <alignment vertical="center"/>
    </xf>
    <xf numFmtId="2" fontId="7" fillId="0" borderId="6" xfId="3" applyNumberFormat="1" applyFont="1" applyBorder="1" applyAlignment="1">
      <alignment vertical="center"/>
    </xf>
    <xf numFmtId="3" fontId="7" fillId="0" borderId="6" xfId="5" applyNumberFormat="1" applyFont="1" applyBorder="1" applyAlignment="1">
      <alignment vertical="center"/>
    </xf>
    <xf numFmtId="3" fontId="7" fillId="0" borderId="13" xfId="5" applyNumberFormat="1" applyFont="1" applyBorder="1" applyAlignment="1">
      <alignment vertical="center"/>
    </xf>
    <xf numFmtId="3" fontId="7" fillId="0" borderId="6" xfId="3" applyNumberFormat="1" applyFont="1" applyBorder="1" applyAlignment="1">
      <alignment vertical="center"/>
    </xf>
    <xf numFmtId="2" fontId="7" fillId="0" borderId="1" xfId="3" applyNumberFormat="1" applyFont="1" applyBorder="1" applyAlignment="1">
      <alignment vertical="center"/>
    </xf>
    <xf numFmtId="2" fontId="7" fillId="0" borderId="4" xfId="3" applyNumberFormat="1" applyFont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7" fillId="0" borderId="4" xfId="5" applyNumberFormat="1" applyFont="1" applyBorder="1" applyAlignment="1">
      <alignment vertical="center"/>
    </xf>
    <xf numFmtId="3" fontId="7" fillId="0" borderId="1" xfId="3" applyNumberFormat="1" applyFont="1" applyBorder="1" applyAlignment="1">
      <alignment vertical="center"/>
    </xf>
    <xf numFmtId="1" fontId="6" fillId="2" borderId="15" xfId="5" applyNumberFormat="1" applyFont="1" applyFill="1" applyBorder="1" applyAlignment="1">
      <alignment vertical="center"/>
    </xf>
    <xf numFmtId="1" fontId="7" fillId="0" borderId="0" xfId="5" applyNumberFormat="1" applyFont="1" applyAlignment="1">
      <alignment vertical="center"/>
    </xf>
    <xf numFmtId="3" fontId="7" fillId="0" borderId="7" xfId="11" applyNumberFormat="1" applyFont="1" applyBorder="1" applyAlignment="1">
      <alignment vertical="center"/>
    </xf>
    <xf numFmtId="3" fontId="7" fillId="0" borderId="6" xfId="11" applyNumberFormat="1" applyFont="1" applyBorder="1" applyAlignment="1">
      <alignment vertical="center"/>
    </xf>
    <xf numFmtId="3" fontId="7" fillId="0" borderId="5" xfId="11" applyNumberFormat="1" applyFont="1" applyBorder="1" applyAlignment="1">
      <alignment vertical="center"/>
    </xf>
    <xf numFmtId="166" fontId="6" fillId="2" borderId="15" xfId="3" applyNumberFormat="1" applyFont="1" applyFill="1" applyBorder="1" applyAlignment="1">
      <alignment vertical="center"/>
    </xf>
    <xf numFmtId="1" fontId="7" fillId="0" borderId="0" xfId="11" applyNumberFormat="1" applyFont="1" applyAlignment="1">
      <alignment vertical="center"/>
    </xf>
    <xf numFmtId="37" fontId="7" fillId="0" borderId="5" xfId="6" applyNumberFormat="1" applyFont="1" applyBorder="1" applyAlignment="1">
      <alignment vertical="center"/>
    </xf>
    <xf numFmtId="37" fontId="7" fillId="0" borderId="18" xfId="6" applyNumberFormat="1" applyFont="1" applyBorder="1" applyAlignment="1">
      <alignment vertical="center"/>
    </xf>
    <xf numFmtId="37" fontId="7" fillId="0" borderId="7" xfId="6" applyNumberFormat="1" applyFont="1" applyBorder="1" applyAlignment="1">
      <alignment vertical="center"/>
    </xf>
    <xf numFmtId="37" fontId="7" fillId="0" borderId="17" xfId="6" applyNumberFormat="1" applyFont="1" applyBorder="1" applyAlignment="1">
      <alignment vertical="center"/>
    </xf>
    <xf numFmtId="37" fontId="7" fillId="0" borderId="6" xfId="6" applyNumberFormat="1" applyFont="1" applyBorder="1" applyAlignment="1">
      <alignment vertical="center"/>
    </xf>
    <xf numFmtId="37" fontId="7" fillId="0" borderId="13" xfId="6" applyNumberFormat="1" applyFont="1" applyBorder="1" applyAlignment="1">
      <alignment vertical="center"/>
    </xf>
    <xf numFmtId="37" fontId="7" fillId="0" borderId="1" xfId="6" applyNumberFormat="1" applyFont="1" applyBorder="1" applyAlignment="1">
      <alignment vertical="center"/>
    </xf>
    <xf numFmtId="170" fontId="6" fillId="2" borderId="16" xfId="3" applyNumberFormat="1" applyFont="1" applyFill="1" applyBorder="1" applyAlignment="1">
      <alignment vertical="center"/>
    </xf>
    <xf numFmtId="170" fontId="6" fillId="2" borderId="20" xfId="3" applyNumberFormat="1" applyFont="1" applyFill="1" applyBorder="1" applyAlignment="1">
      <alignment vertical="center"/>
    </xf>
    <xf numFmtId="37" fontId="7" fillId="0" borderId="14" xfId="6" applyNumberFormat="1" applyFont="1" applyBorder="1" applyAlignment="1">
      <alignment vertical="center"/>
    </xf>
    <xf numFmtId="37" fontId="7" fillId="0" borderId="10" xfId="6" applyNumberFormat="1" applyFont="1" applyBorder="1" applyAlignment="1">
      <alignment vertical="center"/>
    </xf>
    <xf numFmtId="37" fontId="7" fillId="0" borderId="11" xfId="6" applyNumberFormat="1" applyFont="1" applyBorder="1" applyAlignment="1">
      <alignment vertical="center"/>
    </xf>
    <xf numFmtId="37" fontId="6" fillId="0" borderId="15" xfId="6" applyNumberFormat="1" applyFont="1" applyBorder="1" applyAlignment="1">
      <alignment vertical="center"/>
    </xf>
    <xf numFmtId="0" fontId="22" fillId="0" borderId="0" xfId="3" applyFont="1" applyAlignment="1">
      <alignment horizontal="left" vertical="center"/>
    </xf>
    <xf numFmtId="0" fontId="7" fillId="0" borderId="1" xfId="3" applyFont="1" applyBorder="1" applyAlignment="1">
      <alignment horizontal="right" vertical="center"/>
    </xf>
    <xf numFmtId="168" fontId="7" fillId="0" borderId="1" xfId="6" applyNumberFormat="1" applyFont="1" applyBorder="1" applyAlignment="1">
      <alignment vertical="center"/>
    </xf>
    <xf numFmtId="37" fontId="7" fillId="0" borderId="1" xfId="6" applyNumberFormat="1" applyFont="1" applyBorder="1" applyAlignment="1">
      <alignment vertical="center" wrapText="1"/>
    </xf>
    <xf numFmtId="37" fontId="7" fillId="0" borderId="15" xfId="6" applyNumberFormat="1" applyFont="1" applyBorder="1" applyAlignment="1">
      <alignment horizontal="center" vertical="center"/>
    </xf>
    <xf numFmtId="37" fontId="7" fillId="0" borderId="15" xfId="6" applyNumberFormat="1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171" fontId="7" fillId="0" borderId="7" xfId="6" applyNumberFormat="1" applyFont="1" applyBorder="1" applyAlignment="1">
      <alignment vertical="center"/>
    </xf>
    <xf numFmtId="0" fontId="7" fillId="0" borderId="7" xfId="3" quotePrefix="1" applyFont="1" applyBorder="1" applyAlignment="1">
      <alignment vertical="center"/>
    </xf>
    <xf numFmtId="171" fontId="7" fillId="0" borderId="6" xfId="6" applyNumberFormat="1" applyFont="1" applyBorder="1" applyAlignment="1">
      <alignment vertical="center"/>
    </xf>
    <xf numFmtId="166" fontId="7" fillId="0" borderId="6" xfId="3" applyNumberFormat="1" applyFont="1" applyBorder="1" applyAlignment="1">
      <alignment vertical="center"/>
    </xf>
    <xf numFmtId="166" fontId="7" fillId="2" borderId="5" xfId="3" applyNumberFormat="1" applyFont="1" applyFill="1" applyBorder="1" applyAlignment="1">
      <alignment vertical="center"/>
    </xf>
    <xf numFmtId="171" fontId="7" fillId="0" borderId="2" xfId="6" applyNumberFormat="1" applyFont="1" applyBorder="1" applyAlignment="1">
      <alignment vertical="center"/>
    </xf>
    <xf numFmtId="0" fontId="6" fillId="2" borderId="2" xfId="3" applyFont="1" applyFill="1" applyBorder="1" applyAlignment="1">
      <alignment vertical="center"/>
    </xf>
    <xf numFmtId="0" fontId="23" fillId="0" borderId="0" xfId="3" applyFont="1"/>
    <xf numFmtId="37" fontId="7" fillId="0" borderId="7" xfId="4" applyNumberFormat="1" applyFont="1" applyBorder="1" applyAlignment="1">
      <alignment horizontal="right" vertical="center" indent="3"/>
    </xf>
    <xf numFmtId="37" fontId="6" fillId="0" borderId="1" xfId="4" applyNumberFormat="1" applyFont="1" applyBorder="1" applyAlignment="1">
      <alignment horizontal="right" vertical="center" indent="3"/>
    </xf>
    <xf numFmtId="168" fontId="6" fillId="0" borderId="15" xfId="4" applyNumberFormat="1" applyFont="1" applyBorder="1" applyAlignment="1">
      <alignment horizontal="right" vertical="center" indent="2"/>
    </xf>
    <xf numFmtId="37" fontId="6" fillId="2" borderId="16" xfId="4" applyNumberFormat="1" applyFont="1" applyFill="1" applyBorder="1" applyAlignment="1">
      <alignment vertical="center"/>
    </xf>
    <xf numFmtId="37" fontId="6" fillId="2" borderId="20" xfId="4" applyNumberFormat="1" applyFont="1" applyFill="1" applyBorder="1" applyAlignment="1">
      <alignment vertical="center"/>
    </xf>
    <xf numFmtId="37" fontId="6" fillId="2" borderId="15" xfId="4" applyNumberFormat="1" applyFont="1" applyFill="1" applyBorder="1" applyAlignment="1">
      <alignment vertical="center"/>
    </xf>
    <xf numFmtId="37" fontId="7" fillId="0" borderId="0" xfId="4" applyNumberFormat="1" applyFont="1" applyAlignment="1">
      <alignment vertical="center"/>
    </xf>
    <xf numFmtId="3" fontId="7" fillId="0" borderId="7" xfId="4" applyNumberFormat="1" applyFont="1" applyBorder="1" applyAlignment="1">
      <alignment vertical="center"/>
    </xf>
    <xf numFmtId="166" fontId="7" fillId="0" borderId="7" xfId="4" applyNumberFormat="1" applyFont="1" applyBorder="1" applyAlignment="1">
      <alignment vertical="center"/>
    </xf>
    <xf numFmtId="166" fontId="7" fillId="0" borderId="5" xfId="7" applyNumberFormat="1" applyFont="1" applyBorder="1" applyAlignment="1">
      <alignment vertical="center"/>
    </xf>
    <xf numFmtId="166" fontId="7" fillId="0" borderId="7" xfId="3" applyNumberFormat="1" applyFont="1" applyBorder="1" applyAlignment="1">
      <alignment vertical="center"/>
    </xf>
    <xf numFmtId="166" fontId="7" fillId="0" borderId="7" xfId="7" applyNumberFormat="1" applyFont="1" applyBorder="1" applyAlignment="1">
      <alignment vertical="center"/>
    </xf>
    <xf numFmtId="166" fontId="7" fillId="0" borderId="6" xfId="7" applyNumberFormat="1" applyFont="1" applyBorder="1" applyAlignment="1">
      <alignment vertical="center"/>
    </xf>
    <xf numFmtId="166" fontId="6" fillId="0" borderId="15" xfId="4" applyNumberFormat="1" applyFont="1" applyBorder="1" applyAlignment="1">
      <alignment vertical="center"/>
    </xf>
    <xf numFmtId="166" fontId="6" fillId="0" borderId="15" xfId="7" applyNumberFormat="1" applyFont="1" applyBorder="1" applyAlignment="1">
      <alignment vertical="center"/>
    </xf>
    <xf numFmtId="37" fontId="7" fillId="0" borderId="7" xfId="3" applyNumberFormat="1" applyFont="1" applyBorder="1" applyAlignment="1">
      <alignment horizontal="right" vertical="center"/>
    </xf>
    <xf numFmtId="168" fontId="7" fillId="0" borderId="7" xfId="7" applyNumberFormat="1" applyFont="1" applyBorder="1" applyAlignment="1">
      <alignment vertical="center"/>
    </xf>
    <xf numFmtId="168" fontId="7" fillId="0" borderId="6" xfId="7" applyNumberFormat="1" applyFont="1" applyBorder="1" applyAlignment="1">
      <alignment vertical="center"/>
    </xf>
    <xf numFmtId="37" fontId="7" fillId="0" borderId="6" xfId="7" applyNumberFormat="1" applyFont="1" applyBorder="1" applyAlignment="1">
      <alignment vertical="center"/>
    </xf>
    <xf numFmtId="37" fontId="6" fillId="0" borderId="15" xfId="7" applyNumberFormat="1" applyFont="1" applyBorder="1" applyAlignment="1">
      <alignment vertical="center"/>
    </xf>
    <xf numFmtId="168" fontId="6" fillId="0" borderId="15" xfId="7" applyNumberFormat="1" applyFont="1" applyBorder="1" applyAlignment="1">
      <alignment vertical="center"/>
    </xf>
    <xf numFmtId="0" fontId="6" fillId="0" borderId="0" xfId="3" quotePrefix="1" applyFont="1" applyAlignment="1">
      <alignment horizontal="left" vertical="center"/>
    </xf>
    <xf numFmtId="166" fontId="7" fillId="0" borderId="0" xfId="3" applyNumberFormat="1" applyFont="1" applyAlignment="1">
      <alignment vertical="center"/>
    </xf>
    <xf numFmtId="3" fontId="7" fillId="0" borderId="5" xfId="7" applyNumberFormat="1" applyFont="1" applyBorder="1" applyAlignment="1">
      <alignment vertical="center"/>
    </xf>
    <xf numFmtId="166" fontId="7" fillId="0" borderId="5" xfId="6" applyNumberFormat="1" applyFont="1" applyBorder="1" applyAlignment="1">
      <alignment vertical="center"/>
    </xf>
    <xf numFmtId="3" fontId="7" fillId="0" borderId="5" xfId="6" applyNumberFormat="1" applyFont="1" applyBorder="1" applyAlignment="1">
      <alignment vertical="center"/>
    </xf>
    <xf numFmtId="166" fontId="7" fillId="0" borderId="37" xfId="6" applyNumberFormat="1" applyFont="1" applyBorder="1" applyAlignment="1">
      <alignment vertical="center"/>
    </xf>
    <xf numFmtId="3" fontId="7" fillId="0" borderId="7" xfId="7" applyNumberFormat="1" applyFont="1" applyBorder="1" applyAlignment="1">
      <alignment vertical="center"/>
    </xf>
    <xf numFmtId="166" fontId="7" fillId="0" borderId="7" xfId="6" applyNumberFormat="1" applyFont="1" applyBorder="1" applyAlignment="1">
      <alignment vertical="center"/>
    </xf>
    <xf numFmtId="3" fontId="7" fillId="0" borderId="7" xfId="6" applyNumberFormat="1" applyFont="1" applyBorder="1" applyAlignment="1">
      <alignment vertical="center"/>
    </xf>
    <xf numFmtId="166" fontId="7" fillId="0" borderId="38" xfId="6" applyNumberFormat="1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7" fillId="0" borderId="34" xfId="3" applyFont="1" applyBorder="1" applyAlignment="1">
      <alignment vertical="center"/>
    </xf>
    <xf numFmtId="3" fontId="7" fillId="0" borderId="6" xfId="7" applyNumberFormat="1" applyFont="1" applyBorder="1" applyAlignment="1">
      <alignment vertical="center"/>
    </xf>
    <xf numFmtId="166" fontId="7" fillId="0" borderId="6" xfId="6" applyNumberFormat="1" applyFont="1" applyBorder="1" applyAlignment="1">
      <alignment vertical="center"/>
    </xf>
    <xf numFmtId="3" fontId="7" fillId="0" borderId="6" xfId="6" applyNumberFormat="1" applyFont="1" applyBorder="1" applyAlignment="1">
      <alignment vertical="center"/>
    </xf>
    <xf numFmtId="166" fontId="7" fillId="0" borderId="39" xfId="6" applyNumberFormat="1" applyFont="1" applyBorder="1" applyAlignment="1">
      <alignment vertical="center"/>
    </xf>
    <xf numFmtId="0" fontId="6" fillId="0" borderId="40" xfId="3" applyFont="1" applyBorder="1" applyAlignment="1">
      <alignment vertical="center"/>
    </xf>
    <xf numFmtId="3" fontId="6" fillId="0" borderId="15" xfId="7" applyNumberFormat="1" applyFont="1" applyBorder="1" applyAlignment="1">
      <alignment vertical="center"/>
    </xf>
    <xf numFmtId="166" fontId="6" fillId="0" borderId="15" xfId="6" applyNumberFormat="1" applyFont="1" applyBorder="1" applyAlignment="1">
      <alignment vertical="center"/>
    </xf>
    <xf numFmtId="3" fontId="6" fillId="0" borderId="15" xfId="6" applyNumberFormat="1" applyFont="1" applyBorder="1" applyAlignment="1">
      <alignment vertical="center"/>
    </xf>
    <xf numFmtId="166" fontId="6" fillId="0" borderId="22" xfId="3" applyNumberFormat="1" applyFont="1" applyBorder="1" applyAlignment="1">
      <alignment vertical="center"/>
    </xf>
    <xf numFmtId="166" fontId="6" fillId="0" borderId="41" xfId="6" applyNumberFormat="1" applyFont="1" applyBorder="1" applyAlignment="1">
      <alignment vertical="center"/>
    </xf>
    <xf numFmtId="166" fontId="7" fillId="0" borderId="23" xfId="3" applyNumberFormat="1" applyFont="1" applyBorder="1" applyAlignment="1">
      <alignment vertical="center"/>
    </xf>
    <xf numFmtId="166" fontId="7" fillId="0" borderId="43" xfId="3" applyNumberFormat="1" applyFont="1" applyBorder="1" applyAlignment="1">
      <alignment vertical="center"/>
    </xf>
    <xf numFmtId="166" fontId="7" fillId="0" borderId="38" xfId="3" applyNumberFormat="1" applyFont="1" applyBorder="1" applyAlignment="1">
      <alignment vertical="center"/>
    </xf>
    <xf numFmtId="166" fontId="7" fillId="0" borderId="39" xfId="3" applyNumberFormat="1" applyFont="1" applyBorder="1" applyAlignment="1">
      <alignment vertical="center"/>
    </xf>
    <xf numFmtId="37" fontId="7" fillId="0" borderId="7" xfId="4" applyNumberFormat="1" applyFont="1" applyBorder="1" applyAlignment="1">
      <alignment vertical="center"/>
    </xf>
    <xf numFmtId="168" fontId="7" fillId="0" borderId="7" xfId="4" applyNumberFormat="1" applyFont="1" applyBorder="1" applyAlignment="1">
      <alignment vertical="center"/>
    </xf>
    <xf numFmtId="37" fontId="6" fillId="0" borderId="15" xfId="4" applyNumberFormat="1" applyFont="1" applyBorder="1" applyAlignment="1">
      <alignment vertical="center"/>
    </xf>
    <xf numFmtId="168" fontId="6" fillId="0" borderId="15" xfId="4" applyNumberFormat="1" applyFont="1" applyBorder="1" applyAlignment="1">
      <alignment vertical="center"/>
    </xf>
    <xf numFmtId="166" fontId="6" fillId="0" borderId="20" xfId="4" applyNumberFormat="1" applyFont="1" applyBorder="1" applyAlignment="1">
      <alignment vertical="center"/>
    </xf>
    <xf numFmtId="37" fontId="7" fillId="0" borderId="0" xfId="3" applyNumberFormat="1" applyFont="1" applyAlignment="1">
      <alignment vertical="center"/>
    </xf>
    <xf numFmtId="168" fontId="7" fillId="0" borderId="17" xfId="4" applyNumberFormat="1" applyFont="1" applyBorder="1" applyAlignment="1">
      <alignment vertical="center"/>
    </xf>
    <xf numFmtId="168" fontId="6" fillId="0" borderId="20" xfId="4" applyNumberFormat="1" applyFont="1" applyBorder="1" applyAlignment="1">
      <alignment vertical="center"/>
    </xf>
    <xf numFmtId="37" fontId="7" fillId="0" borderId="7" xfId="11" applyNumberFormat="1" applyFont="1" applyBorder="1" applyAlignment="1">
      <alignment vertical="center"/>
    </xf>
    <xf numFmtId="166" fontId="7" fillId="0" borderId="7" xfId="11" applyNumberFormat="1" applyFont="1" applyBorder="1" applyAlignment="1">
      <alignment vertical="center"/>
    </xf>
    <xf numFmtId="0" fontId="7" fillId="0" borderId="6" xfId="3" applyFont="1" applyBorder="1" applyAlignment="1">
      <alignment horizontal="right" vertical="center"/>
    </xf>
    <xf numFmtId="37" fontId="7" fillId="0" borderId="6" xfId="11" applyNumberFormat="1" applyFont="1" applyBorder="1" applyAlignment="1">
      <alignment vertical="center"/>
    </xf>
    <xf numFmtId="166" fontId="7" fillId="0" borderId="6" xfId="11" applyNumberFormat="1" applyFont="1" applyBorder="1" applyAlignment="1">
      <alignment vertical="center"/>
    </xf>
    <xf numFmtId="37" fontId="6" fillId="0" borderId="15" xfId="11" applyNumberFormat="1" applyFont="1" applyBorder="1" applyAlignment="1">
      <alignment vertical="center"/>
    </xf>
    <xf numFmtId="166" fontId="6" fillId="0" borderId="15" xfId="11" applyNumberFormat="1" applyFont="1" applyBorder="1" applyAlignment="1">
      <alignment vertical="center"/>
    </xf>
    <xf numFmtId="0" fontId="7" fillId="0" borderId="0" xfId="3" applyFont="1"/>
    <xf numFmtId="0" fontId="7" fillId="0" borderId="9" xfId="3" applyFont="1" applyBorder="1"/>
    <xf numFmtId="168" fontId="7" fillId="0" borderId="7" xfId="5" applyNumberFormat="1" applyFont="1" applyBorder="1" applyAlignment="1">
      <alignment vertical="center"/>
    </xf>
    <xf numFmtId="37" fontId="6" fillId="0" borderId="15" xfId="5" applyNumberFormat="1" applyFont="1" applyBorder="1" applyAlignment="1">
      <alignment vertical="center"/>
    </xf>
    <xf numFmtId="168" fontId="6" fillId="0" borderId="15" xfId="5" applyNumberFormat="1" applyFont="1" applyBorder="1" applyAlignment="1">
      <alignment vertical="center"/>
    </xf>
    <xf numFmtId="0" fontId="7" fillId="0" borderId="23" xfId="3" applyFont="1" applyBorder="1"/>
    <xf numFmtId="3" fontId="7" fillId="0" borderId="7" xfId="11" applyNumberFormat="1" applyFont="1" applyBorder="1" applyAlignment="1">
      <alignment horizontal="right" vertical="center"/>
    </xf>
    <xf numFmtId="166" fontId="7" fillId="0" borderId="17" xfId="11" applyNumberFormat="1" applyFont="1" applyBorder="1" applyAlignment="1">
      <alignment vertical="center"/>
    </xf>
    <xf numFmtId="166" fontId="7" fillId="0" borderId="13" xfId="11" applyNumberFormat="1" applyFont="1" applyBorder="1" applyAlignment="1">
      <alignment vertical="center"/>
    </xf>
    <xf numFmtId="2" fontId="6" fillId="0" borderId="15" xfId="3" applyNumberFormat="1" applyFont="1" applyBorder="1" applyAlignment="1">
      <alignment vertical="center"/>
    </xf>
    <xf numFmtId="3" fontId="6" fillId="0" borderId="15" xfId="11" applyNumberFormat="1" applyFont="1" applyBorder="1" applyAlignment="1">
      <alignment vertical="center"/>
    </xf>
    <xf numFmtId="166" fontId="6" fillId="0" borderId="20" xfId="11" applyNumberFormat="1" applyFont="1" applyBorder="1" applyAlignment="1">
      <alignment vertical="center"/>
    </xf>
    <xf numFmtId="37" fontId="7" fillId="0" borderId="7" xfId="7" applyNumberFormat="1" applyFont="1" applyBorder="1" applyAlignment="1">
      <alignment horizontal="right" vertical="center"/>
    </xf>
    <xf numFmtId="0" fontId="24" fillId="0" borderId="0" xfId="3" applyFont="1"/>
    <xf numFmtId="0" fontId="7" fillId="0" borderId="0" xfId="3" applyFont="1" applyAlignment="1">
      <alignment horizontal="centerContinuous" vertical="center" wrapText="1"/>
    </xf>
    <xf numFmtId="37" fontId="7" fillId="0" borderId="5" xfId="4" applyNumberFormat="1" applyFont="1" applyBorder="1" applyAlignment="1">
      <alignment vertical="center"/>
    </xf>
    <xf numFmtId="166" fontId="7" fillId="0" borderId="5" xfId="4" applyNumberFormat="1" applyFont="1" applyBorder="1" applyAlignment="1">
      <alignment vertical="center"/>
    </xf>
    <xf numFmtId="37" fontId="7" fillId="0" borderId="6" xfId="4" applyNumberFormat="1" applyFont="1" applyBorder="1" applyAlignment="1">
      <alignment vertical="center"/>
    </xf>
    <xf numFmtId="166" fontId="7" fillId="0" borderId="6" xfId="4" applyNumberFormat="1" applyFont="1" applyBorder="1" applyAlignment="1">
      <alignment vertical="center"/>
    </xf>
    <xf numFmtId="3" fontId="7" fillId="0" borderId="10" xfId="3" applyNumberFormat="1" applyFont="1" applyBorder="1" applyAlignment="1">
      <alignment vertical="center"/>
    </xf>
    <xf numFmtId="3" fontId="6" fillId="0" borderId="20" xfId="3" applyNumberFormat="1" applyFont="1" applyBorder="1" applyAlignment="1">
      <alignment vertical="center"/>
    </xf>
    <xf numFmtId="166" fontId="7" fillId="0" borderId="5" xfId="11" applyNumberFormat="1" applyFont="1" applyBorder="1" applyAlignment="1">
      <alignment vertical="center"/>
    </xf>
    <xf numFmtId="166" fontId="7" fillId="0" borderId="5" xfId="10" applyNumberFormat="1" applyFont="1" applyBorder="1" applyAlignment="1">
      <alignment vertical="center"/>
    </xf>
    <xf numFmtId="166" fontId="7" fillId="0" borderId="7" xfId="10" applyNumberFormat="1" applyFont="1" applyBorder="1" applyAlignment="1">
      <alignment vertical="center"/>
    </xf>
    <xf numFmtId="166" fontId="7" fillId="0" borderId="6" xfId="10" applyNumberFormat="1" applyFont="1" applyBorder="1" applyAlignment="1">
      <alignment vertical="center"/>
    </xf>
    <xf numFmtId="0" fontId="6" fillId="0" borderId="44" xfId="3" applyFont="1" applyBorder="1" applyAlignment="1">
      <alignment vertical="center"/>
    </xf>
    <xf numFmtId="0" fontId="6" fillId="0" borderId="21" xfId="3" applyFont="1" applyBorder="1" applyAlignment="1">
      <alignment horizontal="center" vertical="center"/>
    </xf>
    <xf numFmtId="166" fontId="6" fillId="0" borderId="15" xfId="10" applyNumberFormat="1" applyFont="1" applyBorder="1" applyAlignment="1">
      <alignment vertical="center"/>
    </xf>
    <xf numFmtId="166" fontId="7" fillId="0" borderId="5" xfId="3" applyNumberFormat="1" applyFont="1" applyBorder="1" applyAlignment="1">
      <alignment vertical="center"/>
    </xf>
    <xf numFmtId="37" fontId="7" fillId="0" borderId="14" xfId="5" applyNumberFormat="1" applyFont="1" applyBorder="1" applyAlignment="1">
      <alignment vertical="center"/>
    </xf>
    <xf numFmtId="166" fontId="7" fillId="0" borderId="5" xfId="5" applyNumberFormat="1" applyFont="1" applyBorder="1" applyAlignment="1">
      <alignment vertical="center"/>
    </xf>
    <xf numFmtId="166" fontId="7" fillId="0" borderId="10" xfId="5" applyNumberFormat="1" applyFont="1" applyBorder="1" applyAlignment="1">
      <alignment vertical="center"/>
    </xf>
    <xf numFmtId="166" fontId="7" fillId="0" borderId="11" xfId="5" applyNumberFormat="1" applyFont="1" applyBorder="1" applyAlignment="1">
      <alignment vertical="center"/>
    </xf>
    <xf numFmtId="37" fontId="6" fillId="0" borderId="22" xfId="5" applyNumberFormat="1" applyFont="1" applyBorder="1" applyAlignment="1">
      <alignment vertical="center"/>
    </xf>
    <xf numFmtId="37" fontId="6" fillId="0" borderId="20" xfId="5" applyNumberFormat="1" applyFont="1" applyBorder="1" applyAlignment="1">
      <alignment vertical="center"/>
    </xf>
    <xf numFmtId="166" fontId="6" fillId="0" borderId="16" xfId="5" applyNumberFormat="1" applyFont="1" applyBorder="1" applyAlignment="1">
      <alignment vertical="center"/>
    </xf>
    <xf numFmtId="170" fontId="7" fillId="0" borderId="0" xfId="3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166" fontId="7" fillId="0" borderId="7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5" xfId="1" quotePrefix="1" applyFont="1" applyBorder="1" applyAlignment="1">
      <alignment horizontal="left" vertical="center"/>
    </xf>
    <xf numFmtId="3" fontId="6" fillId="0" borderId="20" xfId="7" applyNumberFormat="1" applyFont="1" applyBorder="1" applyAlignment="1">
      <alignment vertical="center"/>
    </xf>
    <xf numFmtId="166" fontId="6" fillId="0" borderId="20" xfId="7" applyNumberFormat="1" applyFont="1" applyBorder="1" applyAlignment="1">
      <alignment vertical="center"/>
    </xf>
    <xf numFmtId="166" fontId="6" fillId="0" borderId="15" xfId="1" applyNumberFormat="1" applyFont="1" applyBorder="1" applyAlignment="1">
      <alignment vertical="center"/>
    </xf>
    <xf numFmtId="172" fontId="7" fillId="0" borderId="7" xfId="5" applyNumberFormat="1" applyFont="1" applyBorder="1" applyAlignment="1">
      <alignment vertical="center"/>
    </xf>
    <xf numFmtId="172" fontId="6" fillId="0" borderId="15" xfId="5" applyNumberFormat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3" fontId="7" fillId="0" borderId="7" xfId="7" applyNumberFormat="1" applyFont="1" applyBorder="1" applyAlignment="1">
      <alignment horizontal="right" vertical="center"/>
    </xf>
    <xf numFmtId="166" fontId="7" fillId="0" borderId="7" xfId="7" applyNumberFormat="1" applyFont="1" applyBorder="1" applyAlignment="1">
      <alignment horizontal="right" vertical="center"/>
    </xf>
    <xf numFmtId="170" fontId="7" fillId="0" borderId="0" xfId="11" applyNumberFormat="1" applyFont="1" applyAlignment="1">
      <alignment vertical="center"/>
    </xf>
    <xf numFmtId="3" fontId="6" fillId="0" borderId="1" xfId="7" applyNumberFormat="1" applyFont="1" applyBorder="1" applyAlignment="1">
      <alignment horizontal="right" vertical="center"/>
    </xf>
    <xf numFmtId="166" fontId="6" fillId="0" borderId="1" xfId="7" applyNumberFormat="1" applyFont="1" applyBorder="1" applyAlignment="1">
      <alignment horizontal="right" vertical="center"/>
    </xf>
    <xf numFmtId="3" fontId="6" fillId="2" borderId="3" xfId="7" applyNumberFormat="1" applyFont="1" applyFill="1" applyBorder="1" applyAlignment="1">
      <alignment horizontal="right" vertical="center"/>
    </xf>
    <xf numFmtId="166" fontId="6" fillId="2" borderId="3" xfId="7" applyNumberFormat="1" applyFont="1" applyFill="1" applyBorder="1" applyAlignment="1">
      <alignment horizontal="right" vertical="center"/>
    </xf>
    <xf numFmtId="3" fontId="6" fillId="2" borderId="4" xfId="7" applyNumberFormat="1" applyFont="1" applyFill="1" applyBorder="1" applyAlignment="1">
      <alignment horizontal="right" vertical="center"/>
    </xf>
    <xf numFmtId="0" fontId="6" fillId="0" borderId="3" xfId="7" applyNumberFormat="1" applyFont="1" applyBorder="1" applyAlignment="1">
      <alignment horizontal="right" vertical="center"/>
    </xf>
    <xf numFmtId="166" fontId="6" fillId="0" borderId="4" xfId="7" applyNumberFormat="1" applyFont="1" applyBorder="1" applyAlignment="1">
      <alignment horizontal="right" vertical="center"/>
    </xf>
    <xf numFmtId="37" fontId="6" fillId="2" borderId="3" xfId="7" applyNumberFormat="1" applyFont="1" applyFill="1" applyBorder="1" applyAlignment="1">
      <alignment horizontal="right" vertical="center"/>
    </xf>
    <xf numFmtId="0" fontId="6" fillId="2" borderId="3" xfId="7" applyNumberFormat="1" applyFont="1" applyFill="1" applyBorder="1" applyAlignment="1">
      <alignment horizontal="right" vertical="center"/>
    </xf>
    <xf numFmtId="0" fontId="6" fillId="2" borderId="4" xfId="7" applyNumberFormat="1" applyFont="1" applyFill="1" applyBorder="1" applyAlignment="1">
      <alignment horizontal="right" vertical="center"/>
    </xf>
    <xf numFmtId="0" fontId="6" fillId="2" borderId="1" xfId="3" applyFont="1" applyFill="1" applyBorder="1" applyAlignment="1">
      <alignment vertical="center"/>
    </xf>
    <xf numFmtId="3" fontId="6" fillId="0" borderId="4" xfId="7" applyNumberFormat="1" applyFont="1" applyBorder="1" applyAlignment="1">
      <alignment vertical="center"/>
    </xf>
    <xf numFmtId="166" fontId="6" fillId="0" borderId="4" xfId="7" applyNumberFormat="1" applyFont="1" applyBorder="1" applyAlignment="1">
      <alignment vertical="center"/>
    </xf>
    <xf numFmtId="166" fontId="6" fillId="0" borderId="20" xfId="3" applyNumberFormat="1" applyFont="1" applyBorder="1" applyAlignment="1">
      <alignment vertical="center"/>
    </xf>
    <xf numFmtId="164" fontId="7" fillId="0" borderId="0" xfId="3" applyNumberFormat="1" applyFont="1" applyAlignment="1">
      <alignment vertical="center"/>
    </xf>
    <xf numFmtId="169" fontId="7" fillId="0" borderId="0" xfId="7" applyNumberFormat="1" applyFont="1" applyAlignment="1">
      <alignment vertical="center"/>
    </xf>
    <xf numFmtId="37" fontId="7" fillId="0" borderId="5" xfId="7" applyNumberFormat="1" applyFont="1" applyBorder="1" applyAlignment="1">
      <alignment vertical="center"/>
    </xf>
    <xf numFmtId="166" fontId="7" fillId="0" borderId="17" xfId="7" applyNumberFormat="1" applyFont="1" applyBorder="1" applyAlignment="1">
      <alignment vertical="center"/>
    </xf>
    <xf numFmtId="37" fontId="6" fillId="0" borderId="15" xfId="7" applyNumberFormat="1" applyFont="1" applyBorder="1" applyAlignment="1">
      <alignment horizontal="right" vertical="center"/>
    </xf>
    <xf numFmtId="166" fontId="6" fillId="0" borderId="15" xfId="7" applyNumberFormat="1" applyFont="1" applyBorder="1" applyAlignment="1">
      <alignment horizontal="right" vertical="center"/>
    </xf>
    <xf numFmtId="168" fontId="7" fillId="0" borderId="0" xfId="7" applyNumberFormat="1" applyFont="1" applyAlignment="1">
      <alignment vertical="center"/>
    </xf>
    <xf numFmtId="3" fontId="7" fillId="0" borderId="18" xfId="11" applyNumberFormat="1" applyFont="1" applyBorder="1" applyAlignment="1">
      <alignment vertical="center"/>
    </xf>
    <xf numFmtId="3" fontId="7" fillId="0" borderId="14" xfId="11" applyNumberFormat="1" applyFont="1" applyBorder="1" applyAlignment="1">
      <alignment vertical="center"/>
    </xf>
    <xf numFmtId="3" fontId="7" fillId="0" borderId="10" xfId="11" applyNumberFormat="1" applyFont="1" applyBorder="1" applyAlignment="1">
      <alignment vertical="center"/>
    </xf>
    <xf numFmtId="3" fontId="6" fillId="0" borderId="1" xfId="11" applyNumberFormat="1" applyFont="1" applyBorder="1" applyAlignment="1">
      <alignment vertical="center"/>
    </xf>
    <xf numFmtId="166" fontId="6" fillId="0" borderId="1" xfId="11" applyNumberFormat="1" applyFont="1" applyBorder="1" applyAlignment="1">
      <alignment vertical="center"/>
    </xf>
    <xf numFmtId="3" fontId="6" fillId="0" borderId="2" xfId="11" applyNumberFormat="1" applyFont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2" borderId="8" xfId="11" applyNumberFormat="1" applyFont="1" applyFill="1" applyBorder="1" applyAlignment="1">
      <alignment vertical="center"/>
    </xf>
    <xf numFmtId="166" fontId="6" fillId="2" borderId="1" xfId="11" applyNumberFormat="1" applyFont="1" applyFill="1" applyBorder="1" applyAlignment="1">
      <alignment vertical="center"/>
    </xf>
    <xf numFmtId="166" fontId="6" fillId="2" borderId="8" xfId="11" applyNumberFormat="1" applyFont="1" applyFill="1" applyBorder="1" applyAlignment="1">
      <alignment vertical="center"/>
    </xf>
    <xf numFmtId="0" fontId="6" fillId="0" borderId="8" xfId="11" applyNumberFormat="1" applyFont="1" applyBorder="1" applyAlignment="1">
      <alignment vertical="center"/>
    </xf>
    <xf numFmtId="1" fontId="6" fillId="0" borderId="8" xfId="11" applyNumberFormat="1" applyFont="1" applyBorder="1" applyAlignment="1">
      <alignment vertical="center"/>
    </xf>
    <xf numFmtId="0" fontId="6" fillId="2" borderId="8" xfId="11" applyNumberFormat="1" applyFont="1" applyFill="1" applyBorder="1" applyAlignment="1">
      <alignment vertical="center"/>
    </xf>
    <xf numFmtId="170" fontId="6" fillId="2" borderId="8" xfId="11" applyNumberFormat="1" applyFont="1" applyFill="1" applyBorder="1" applyAlignment="1">
      <alignment vertical="center"/>
    </xf>
    <xf numFmtId="0" fontId="6" fillId="0" borderId="19" xfId="11" applyNumberFormat="1" applyFont="1" applyBorder="1" applyAlignment="1">
      <alignment vertical="center"/>
    </xf>
    <xf numFmtId="1" fontId="6" fillId="0" borderId="19" xfId="11" applyNumberFormat="1" applyFont="1" applyBorder="1" applyAlignment="1">
      <alignment vertical="center"/>
    </xf>
    <xf numFmtId="173" fontId="6" fillId="0" borderId="15" xfId="11" applyNumberFormat="1" applyFont="1" applyBorder="1" applyAlignment="1">
      <alignment vertical="center"/>
    </xf>
    <xf numFmtId="0" fontId="6" fillId="2" borderId="19" xfId="11" applyNumberFormat="1" applyFont="1" applyFill="1" applyBorder="1" applyAlignment="1">
      <alignment vertical="center"/>
    </xf>
    <xf numFmtId="170" fontId="6" fillId="2" borderId="19" xfId="11" applyNumberFormat="1" applyFont="1" applyFill="1" applyBorder="1" applyAlignment="1">
      <alignment vertical="center"/>
    </xf>
    <xf numFmtId="0" fontId="6" fillId="2" borderId="20" xfId="11" applyNumberFormat="1" applyFont="1" applyFill="1" applyBorder="1" applyAlignment="1">
      <alignment vertical="center"/>
    </xf>
    <xf numFmtId="37" fontId="6" fillId="0" borderId="1" xfId="4" applyNumberFormat="1" applyFont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6" fillId="3" borderId="4" xfId="4" applyNumberFormat="1" applyFont="1" applyFill="1" applyBorder="1" applyAlignment="1">
      <alignment vertical="center"/>
    </xf>
    <xf numFmtId="0" fontId="6" fillId="0" borderId="10" xfId="3" applyFont="1" applyBorder="1" applyAlignment="1">
      <alignment vertical="center"/>
    </xf>
    <xf numFmtId="166" fontId="6" fillId="0" borderId="5" xfId="4" applyNumberFormat="1" applyFont="1" applyBorder="1" applyAlignment="1">
      <alignment vertical="center"/>
    </xf>
    <xf numFmtId="166" fontId="6" fillId="3" borderId="17" xfId="4" applyNumberFormat="1" applyFont="1" applyFill="1" applyBorder="1" applyAlignment="1">
      <alignment vertical="center"/>
    </xf>
    <xf numFmtId="166" fontId="6" fillId="0" borderId="3" xfId="4" applyNumberFormat="1" applyFont="1" applyBorder="1" applyAlignment="1">
      <alignment vertical="center"/>
    </xf>
    <xf numFmtId="166" fontId="6" fillId="0" borderId="19" xfId="4" applyNumberFormat="1" applyFont="1" applyBorder="1" applyAlignment="1">
      <alignment vertical="center"/>
    </xf>
    <xf numFmtId="37" fontId="6" fillId="0" borderId="4" xfId="7" applyNumberFormat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37" fontId="7" fillId="0" borderId="8" xfId="7" applyNumberFormat="1" applyFont="1" applyBorder="1" applyAlignment="1">
      <alignment vertical="center"/>
    </xf>
    <xf numFmtId="3" fontId="7" fillId="0" borderId="14" xfId="7" applyNumberFormat="1" applyFont="1" applyBorder="1" applyAlignment="1">
      <alignment vertical="center"/>
    </xf>
    <xf numFmtId="37" fontId="7" fillId="0" borderId="18" xfId="7" applyNumberFormat="1" applyFont="1" applyBorder="1" applyAlignment="1">
      <alignment vertical="center"/>
    </xf>
    <xf numFmtId="3" fontId="7" fillId="0" borderId="10" xfId="7" applyNumberFormat="1" applyFont="1" applyBorder="1" applyAlignment="1">
      <alignment vertical="center"/>
    </xf>
    <xf numFmtId="37" fontId="7" fillId="0" borderId="17" xfId="7" applyNumberFormat="1" applyFont="1" applyBorder="1" applyAlignment="1">
      <alignment vertical="center"/>
    </xf>
    <xf numFmtId="166" fontId="6" fillId="0" borderId="1" xfId="7" applyNumberFormat="1" applyFont="1" applyBorder="1" applyAlignment="1">
      <alignment vertical="center"/>
    </xf>
    <xf numFmtId="37" fontId="6" fillId="2" borderId="19" xfId="7" applyNumberFormat="1" applyFont="1" applyFill="1" applyBorder="1" applyAlignment="1">
      <alignment vertical="center"/>
    </xf>
    <xf numFmtId="168" fontId="6" fillId="2" borderId="19" xfId="7" applyNumberFormat="1" applyFont="1" applyFill="1" applyBorder="1" applyAlignment="1">
      <alignment vertical="center"/>
    </xf>
    <xf numFmtId="168" fontId="6" fillId="2" borderId="20" xfId="7" applyNumberFormat="1" applyFont="1" applyFill="1" applyBorder="1" applyAlignment="1">
      <alignment vertical="center"/>
    </xf>
    <xf numFmtId="3" fontId="6" fillId="0" borderId="1" xfId="7" applyNumberFormat="1" applyFont="1" applyBorder="1" applyAlignment="1">
      <alignment vertical="center"/>
    </xf>
    <xf numFmtId="37" fontId="7" fillId="0" borderId="14" xfId="4" applyNumberFormat="1" applyFont="1" applyBorder="1" applyAlignment="1">
      <alignment vertical="center"/>
    </xf>
    <xf numFmtId="37" fontId="7" fillId="0" borderId="10" xfId="4" applyNumberFormat="1" applyFont="1" applyBorder="1" applyAlignment="1">
      <alignment vertical="center"/>
    </xf>
    <xf numFmtId="37" fontId="7" fillId="0" borderId="11" xfId="4" applyNumberFormat="1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3" xfId="3" quotePrefix="1" applyFont="1" applyBorder="1" applyAlignment="1">
      <alignment horizontal="left" vertical="center"/>
    </xf>
    <xf numFmtId="37" fontId="6" fillId="0" borderId="6" xfId="4" applyNumberFormat="1" applyFont="1" applyBorder="1" applyAlignment="1">
      <alignment vertical="center"/>
    </xf>
    <xf numFmtId="0" fontId="6" fillId="0" borderId="4" xfId="3" quotePrefix="1" applyFont="1" applyBorder="1" applyAlignment="1">
      <alignment horizontal="left" vertical="center"/>
    </xf>
    <xf numFmtId="166" fontId="6" fillId="0" borderId="1" xfId="4" applyNumberFormat="1" applyFont="1" applyBorder="1" applyAlignment="1">
      <alignment vertical="center"/>
    </xf>
    <xf numFmtId="166" fontId="6" fillId="3" borderId="1" xfId="4" applyNumberFormat="1" applyFont="1" applyFill="1" applyBorder="1" applyAlignment="1">
      <alignment vertical="center"/>
    </xf>
    <xf numFmtId="166" fontId="6" fillId="3" borderId="2" xfId="4" applyNumberFormat="1" applyFont="1" applyFill="1" applyBorder="1" applyAlignment="1">
      <alignment vertical="center"/>
    </xf>
    <xf numFmtId="0" fontId="6" fillId="0" borderId="22" xfId="3" applyFont="1" applyBorder="1" applyAlignment="1">
      <alignment vertical="center"/>
    </xf>
    <xf numFmtId="0" fontId="6" fillId="0" borderId="21" xfId="3" quotePrefix="1" applyFont="1" applyBorder="1" applyAlignment="1">
      <alignment horizontal="left" vertical="center"/>
    </xf>
    <xf numFmtId="166" fontId="6" fillId="0" borderId="22" xfId="4" applyNumberFormat="1" applyFont="1" applyBorder="1" applyAlignment="1">
      <alignment vertical="center"/>
    </xf>
    <xf numFmtId="166" fontId="6" fillId="0" borderId="44" xfId="4" applyNumberFormat="1" applyFont="1" applyBorder="1" applyAlignment="1">
      <alignment vertical="center"/>
    </xf>
    <xf numFmtId="37" fontId="7" fillId="0" borderId="0" xfId="4" quotePrefix="1" applyNumberFormat="1" applyFont="1" applyAlignment="1">
      <alignment horizontal="right" vertical="center"/>
    </xf>
    <xf numFmtId="3" fontId="6" fillId="0" borderId="1" xfId="7" quotePrefix="1" applyNumberFormat="1" applyFont="1" applyBorder="1" applyAlignment="1">
      <alignment vertical="center"/>
    </xf>
    <xf numFmtId="166" fontId="6" fillId="0" borderId="1" xfId="7" quotePrefix="1" applyNumberFormat="1" applyFont="1" applyBorder="1" applyAlignment="1">
      <alignment vertical="center"/>
    </xf>
    <xf numFmtId="164" fontId="6" fillId="2" borderId="19" xfId="7" quotePrefix="1" applyFont="1" applyFill="1" applyBorder="1" applyAlignment="1">
      <alignment vertical="center"/>
    </xf>
    <xf numFmtId="166" fontId="6" fillId="0" borderId="19" xfId="7" quotePrefix="1" applyNumberFormat="1" applyFont="1" applyBorder="1" applyAlignment="1">
      <alignment vertical="center"/>
    </xf>
    <xf numFmtId="39" fontId="6" fillId="2" borderId="19" xfId="7" applyNumberFormat="1" applyFont="1" applyFill="1" applyBorder="1" applyAlignment="1">
      <alignment vertical="center"/>
    </xf>
    <xf numFmtId="164" fontId="6" fillId="2" borderId="15" xfId="7" quotePrefix="1" applyFont="1" applyFill="1" applyBorder="1" applyAlignment="1">
      <alignment horizontal="left" vertical="center" indent="2"/>
    </xf>
    <xf numFmtId="37" fontId="7" fillId="0" borderId="0" xfId="7" quotePrefix="1" applyNumberFormat="1" applyFont="1" applyAlignment="1">
      <alignment horizontal="right" vertical="center"/>
    </xf>
    <xf numFmtId="37" fontId="7" fillId="0" borderId="0" xfId="7" applyNumberFormat="1" applyFont="1" applyAlignment="1">
      <alignment horizontal="right" vertical="center"/>
    </xf>
    <xf numFmtId="0" fontId="6" fillId="0" borderId="9" xfId="3" quotePrefix="1" applyFont="1" applyBorder="1" applyAlignment="1">
      <alignment horizontal="left" vertical="center"/>
    </xf>
    <xf numFmtId="166" fontId="6" fillId="0" borderId="22" xfId="4" applyNumberFormat="1" applyFont="1" applyBorder="1" applyAlignment="1">
      <alignment horizontal="right" vertical="center"/>
    </xf>
    <xf numFmtId="37" fontId="7" fillId="0" borderId="0" xfId="4" applyNumberFormat="1" applyFont="1" applyAlignment="1">
      <alignment horizontal="right" vertical="center"/>
    </xf>
    <xf numFmtId="37" fontId="7" fillId="0" borderId="14" xfId="7" applyNumberFormat="1" applyFont="1" applyBorder="1" applyAlignment="1">
      <alignment vertical="center"/>
    </xf>
    <xf numFmtId="37" fontId="7" fillId="0" borderId="10" xfId="7" applyNumberFormat="1" applyFont="1" applyBorder="1" applyAlignment="1">
      <alignment vertical="center"/>
    </xf>
    <xf numFmtId="37" fontId="7" fillId="0" borderId="11" xfId="7" applyNumberFormat="1" applyFont="1" applyBorder="1" applyAlignment="1">
      <alignment vertical="center"/>
    </xf>
    <xf numFmtId="37" fontId="6" fillId="0" borderId="22" xfId="7" applyNumberFormat="1" applyFont="1" applyBorder="1" applyAlignment="1">
      <alignment vertical="center"/>
    </xf>
    <xf numFmtId="166" fontId="6" fillId="0" borderId="22" xfId="7" applyNumberFormat="1" applyFont="1" applyBorder="1" applyAlignment="1">
      <alignment vertical="center"/>
    </xf>
    <xf numFmtId="3" fontId="7" fillId="0" borderId="7" xfId="4" applyNumberFormat="1" applyFont="1" applyBorder="1" applyAlignment="1">
      <alignment horizontal="right" vertical="center" indent="6"/>
    </xf>
    <xf numFmtId="3" fontId="7" fillId="0" borderId="7" xfId="4" applyNumberFormat="1" applyFont="1" applyBorder="1" applyAlignment="1">
      <alignment horizontal="right" vertical="center" indent="7"/>
    </xf>
    <xf numFmtId="0" fontId="7" fillId="0" borderId="0" xfId="5" applyNumberFormat="1" applyFont="1" applyAlignment="1">
      <alignment vertical="center"/>
    </xf>
    <xf numFmtId="165" fontId="7" fillId="0" borderId="0" xfId="5" applyFont="1" applyAlignment="1">
      <alignment vertical="center"/>
    </xf>
    <xf numFmtId="3" fontId="7" fillId="0" borderId="7" xfId="3" applyNumberFormat="1" applyFont="1" applyBorder="1" applyAlignment="1">
      <alignment horizontal="right" vertical="center" indent="6"/>
    </xf>
    <xf numFmtId="3" fontId="7" fillId="0" borderId="7" xfId="3" applyNumberFormat="1" applyFont="1" applyBorder="1" applyAlignment="1">
      <alignment horizontal="right" vertical="center" indent="7"/>
    </xf>
    <xf numFmtId="3" fontId="6" fillId="0" borderId="4" xfId="3" applyNumberFormat="1" applyFont="1" applyBorder="1" applyAlignment="1">
      <alignment horizontal="right" vertical="center" indent="6"/>
    </xf>
    <xf numFmtId="3" fontId="6" fillId="0" borderId="4" xfId="3" applyNumberFormat="1" applyFont="1" applyBorder="1" applyAlignment="1">
      <alignment horizontal="right" vertical="center" indent="7"/>
    </xf>
    <xf numFmtId="164" fontId="7" fillId="0" borderId="0" xfId="4" applyFont="1" applyAlignment="1">
      <alignment vertical="center"/>
    </xf>
    <xf numFmtId="37" fontId="6" fillId="0" borderId="20" xfId="3" applyNumberFormat="1" applyFont="1" applyBorder="1" applyAlignment="1">
      <alignment vertical="center"/>
    </xf>
    <xf numFmtId="168" fontId="6" fillId="0" borderId="21" xfId="3" applyNumberFormat="1" applyFont="1" applyBorder="1" applyAlignment="1">
      <alignment horizontal="right" vertical="center" indent="5"/>
    </xf>
    <xf numFmtId="0" fontId="7" fillId="0" borderId="23" xfId="3" quotePrefix="1" applyFont="1" applyBorder="1" applyAlignment="1">
      <alignment horizontal="left" vertical="center"/>
    </xf>
    <xf numFmtId="0" fontId="16" fillId="0" borderId="0" xfId="3" applyFont="1" applyAlignment="1">
      <alignment horizontal="right" vertical="center"/>
    </xf>
    <xf numFmtId="37" fontId="7" fillId="0" borderId="0" xfId="3" applyNumberFormat="1" applyFont="1" applyAlignment="1">
      <alignment horizontal="left" vertical="center"/>
    </xf>
    <xf numFmtId="165" fontId="7" fillId="0" borderId="0" xfId="11" applyFont="1" applyAlignment="1">
      <alignment vertical="center"/>
    </xf>
    <xf numFmtId="37" fontId="7" fillId="0" borderId="13" xfId="7" applyNumberFormat="1" applyFont="1" applyBorder="1" applyAlignment="1">
      <alignment vertical="center"/>
    </xf>
    <xf numFmtId="0" fontId="6" fillId="0" borderId="12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37" fontId="6" fillId="0" borderId="6" xfId="7" applyNumberFormat="1" applyFont="1" applyBorder="1" applyAlignment="1">
      <alignment vertical="center"/>
    </xf>
    <xf numFmtId="0" fontId="6" fillId="0" borderId="20" xfId="3" quotePrefix="1" applyFont="1" applyBorder="1" applyAlignment="1">
      <alignment horizontal="left" vertical="center"/>
    </xf>
    <xf numFmtId="37" fontId="6" fillId="2" borderId="16" xfId="7" quotePrefix="1" applyNumberFormat="1" applyFont="1" applyFill="1" applyBorder="1" applyAlignment="1">
      <alignment horizontal="right" vertical="center"/>
    </xf>
    <xf numFmtId="37" fontId="6" fillId="2" borderId="19" xfId="7" quotePrefix="1" applyNumberFormat="1" applyFont="1" applyFill="1" applyBorder="1" applyAlignment="1">
      <alignment horizontal="right" vertical="center"/>
    </xf>
    <xf numFmtId="37" fontId="6" fillId="2" borderId="20" xfId="7" quotePrefix="1" applyNumberFormat="1" applyFont="1" applyFill="1" applyBorder="1" applyAlignment="1">
      <alignment horizontal="right" vertical="center"/>
    </xf>
    <xf numFmtId="166" fontId="6" fillId="0" borderId="16" xfId="7" quotePrefix="1" applyNumberFormat="1" applyFont="1" applyBorder="1" applyAlignment="1">
      <alignment horizontal="right" vertical="center"/>
    </xf>
    <xf numFmtId="166" fontId="6" fillId="2" borderId="16" xfId="7" quotePrefix="1" applyNumberFormat="1" applyFont="1" applyFill="1" applyBorder="1" applyAlignment="1">
      <alignment horizontal="right" vertical="center"/>
    </xf>
    <xf numFmtId="166" fontId="6" fillId="2" borderId="19" xfId="7" quotePrefix="1" applyNumberFormat="1" applyFont="1" applyFill="1" applyBorder="1" applyAlignment="1">
      <alignment horizontal="right" vertical="center"/>
    </xf>
    <xf numFmtId="166" fontId="6" fillId="2" borderId="20" xfId="7" quotePrefix="1" applyNumberFormat="1" applyFont="1" applyFill="1" applyBorder="1" applyAlignment="1">
      <alignment horizontal="right" vertical="center"/>
    </xf>
    <xf numFmtId="166" fontId="6" fillId="0" borderId="15" xfId="7" quotePrefix="1" applyNumberFormat="1" applyFont="1" applyBorder="1" applyAlignment="1">
      <alignment horizontal="right" vertical="center"/>
    </xf>
    <xf numFmtId="166" fontId="6" fillId="2" borderId="45" xfId="7" quotePrefix="1" applyNumberFormat="1" applyFont="1" applyFill="1" applyBorder="1" applyAlignment="1">
      <alignment horizontal="right" vertical="center"/>
    </xf>
    <xf numFmtId="166" fontId="6" fillId="2" borderId="46" xfId="7" quotePrefix="1" applyNumberFormat="1" applyFont="1" applyFill="1" applyBorder="1" applyAlignment="1">
      <alignment horizontal="right" vertical="center"/>
    </xf>
    <xf numFmtId="166" fontId="6" fillId="2" borderId="47" xfId="7" quotePrefix="1" applyNumberFormat="1" applyFont="1" applyFill="1" applyBorder="1" applyAlignment="1">
      <alignment horizontal="right" vertical="center"/>
    </xf>
    <xf numFmtId="166" fontId="6" fillId="2" borderId="9" xfId="7" quotePrefix="1" applyNumberFormat="1" applyFont="1" applyFill="1" applyBorder="1" applyAlignment="1">
      <alignment horizontal="right" vertical="center"/>
    </xf>
    <xf numFmtId="37" fontId="6" fillId="0" borderId="15" xfId="5" applyNumberFormat="1" applyFont="1" applyBorder="1" applyAlignment="1">
      <alignment horizontal="right" vertical="center"/>
    </xf>
    <xf numFmtId="37" fontId="7" fillId="0" borderId="17" xfId="11" applyNumberFormat="1" applyFont="1" applyBorder="1" applyAlignment="1">
      <alignment vertical="center"/>
    </xf>
    <xf numFmtId="168" fontId="7" fillId="0" borderId="7" xfId="11" applyNumberFormat="1" applyFont="1" applyBorder="1" applyAlignment="1">
      <alignment vertical="center"/>
    </xf>
    <xf numFmtId="0" fontId="7" fillId="0" borderId="44" xfId="3" applyFont="1" applyBorder="1" applyAlignment="1">
      <alignment vertical="center"/>
    </xf>
    <xf numFmtId="37" fontId="7" fillId="0" borderId="22" xfId="11" applyNumberFormat="1" applyFont="1" applyBorder="1" applyAlignment="1">
      <alignment vertical="center"/>
    </xf>
    <xf numFmtId="37" fontId="7" fillId="0" borderId="21" xfId="11" applyNumberFormat="1" applyFont="1" applyBorder="1" applyAlignment="1">
      <alignment vertical="center"/>
    </xf>
    <xf numFmtId="168" fontId="7" fillId="0" borderId="22" xfId="11" applyNumberFormat="1" applyFont="1" applyBorder="1" applyAlignment="1">
      <alignment vertical="center"/>
    </xf>
    <xf numFmtId="0" fontId="19" fillId="0" borderId="16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18" xfId="3" quotePrefix="1" applyFont="1" applyBorder="1" applyAlignment="1">
      <alignment horizontal="left" vertical="center"/>
    </xf>
    <xf numFmtId="3" fontId="6" fillId="0" borderId="5" xfId="7" applyNumberFormat="1" applyFont="1" applyBorder="1" applyAlignment="1">
      <alignment vertical="center"/>
    </xf>
    <xf numFmtId="3" fontId="6" fillId="0" borderId="5" xfId="11" applyNumberFormat="1" applyFont="1" applyBorder="1" applyAlignment="1">
      <alignment vertical="center"/>
    </xf>
    <xf numFmtId="37" fontId="6" fillId="0" borderId="16" xfId="7" applyNumberFormat="1" applyFont="1" applyBorder="1" applyAlignment="1">
      <alignment vertical="center"/>
    </xf>
    <xf numFmtId="170" fontId="6" fillId="0" borderId="19" xfId="11" applyNumberFormat="1" applyFont="1" applyBorder="1" applyAlignment="1">
      <alignment vertical="center"/>
    </xf>
    <xf numFmtId="170" fontId="6" fillId="0" borderId="16" xfId="11" applyNumberFormat="1" applyFont="1" applyBorder="1" applyAlignment="1">
      <alignment vertical="center"/>
    </xf>
    <xf numFmtId="166" fontId="6" fillId="2" borderId="15" xfId="11" applyNumberFormat="1" applyFont="1" applyFill="1" applyBorder="1" applyAlignment="1">
      <alignment vertical="center"/>
    </xf>
    <xf numFmtId="0" fontId="6" fillId="2" borderId="19" xfId="7" quotePrefix="1" applyNumberFormat="1" applyFont="1" applyFill="1" applyBorder="1" applyAlignment="1">
      <alignment horizontal="right" vertical="center"/>
    </xf>
    <xf numFmtId="37" fontId="6" fillId="2" borderId="19" xfId="7" applyNumberFormat="1" applyFont="1" applyFill="1" applyBorder="1" applyAlignment="1">
      <alignment horizontal="right" vertical="center"/>
    </xf>
    <xf numFmtId="37" fontId="6" fillId="2" borderId="20" xfId="7" applyNumberFormat="1" applyFont="1" applyFill="1" applyBorder="1" applyAlignment="1">
      <alignment vertical="center"/>
    </xf>
    <xf numFmtId="0" fontId="6" fillId="0" borderId="1" xfId="3" quotePrefix="1" applyFont="1" applyBorder="1" applyAlignment="1">
      <alignment horizontal="left" vertical="center"/>
    </xf>
    <xf numFmtId="166" fontId="6" fillId="0" borderId="20" xfId="10" applyNumberFormat="1" applyFont="1" applyBorder="1" applyAlignment="1">
      <alignment vertical="center"/>
    </xf>
    <xf numFmtId="3" fontId="7" fillId="0" borderId="5" xfId="4" applyNumberFormat="1" applyFont="1" applyBorder="1" applyAlignment="1">
      <alignment vertical="center"/>
    </xf>
    <xf numFmtId="3" fontId="6" fillId="0" borderId="20" xfId="4" applyNumberFormat="1" applyFont="1" applyBorder="1" applyAlignment="1">
      <alignment vertical="center"/>
    </xf>
    <xf numFmtId="3" fontId="7" fillId="0" borderId="7" xfId="3" applyNumberFormat="1" applyFont="1" applyBorder="1" applyAlignment="1">
      <alignment horizontal="center" vertical="center"/>
    </xf>
    <xf numFmtId="3" fontId="6" fillId="0" borderId="15" xfId="3" quotePrefix="1" applyNumberFormat="1" applyFont="1" applyBorder="1" applyAlignment="1">
      <alignment horizontal="center" vertical="center"/>
    </xf>
    <xf numFmtId="37" fontId="7" fillId="0" borderId="7" xfId="5" quotePrefix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3" applyFont="1" applyBorder="1"/>
    <xf numFmtId="0" fontId="29" fillId="0" borderId="0" xfId="3" applyFont="1" applyAlignment="1">
      <alignment vertical="center"/>
    </xf>
    <xf numFmtId="3" fontId="7" fillId="0" borderId="17" xfId="7" applyNumberFormat="1" applyFont="1" applyBorder="1" applyAlignment="1">
      <alignment vertical="center"/>
    </xf>
    <xf numFmtId="164" fontId="7" fillId="0" borderId="17" xfId="7" applyFont="1" applyBorder="1" applyAlignment="1">
      <alignment vertical="center"/>
    </xf>
    <xf numFmtId="1" fontId="7" fillId="0" borderId="5" xfId="11" applyNumberFormat="1" applyFont="1" applyBorder="1" applyAlignment="1">
      <alignment vertical="center"/>
    </xf>
    <xf numFmtId="1" fontId="7" fillId="0" borderId="7" xfId="11" applyNumberFormat="1" applyFont="1" applyBorder="1" applyAlignment="1">
      <alignment vertical="center"/>
    </xf>
    <xf numFmtId="170" fontId="7" fillId="0" borderId="17" xfId="11" applyNumberFormat="1" applyFont="1" applyBorder="1" applyAlignment="1">
      <alignment vertical="center"/>
    </xf>
    <xf numFmtId="3" fontId="7" fillId="0" borderId="13" xfId="7" applyNumberFormat="1" applyFont="1" applyBorder="1" applyAlignment="1">
      <alignment vertical="center"/>
    </xf>
    <xf numFmtId="166" fontId="7" fillId="0" borderId="13" xfId="7" applyNumberFormat="1" applyFont="1" applyBorder="1" applyAlignment="1">
      <alignment vertical="center"/>
    </xf>
    <xf numFmtId="164" fontId="7" fillId="0" borderId="13" xfId="7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70" fontId="7" fillId="0" borderId="13" xfId="11" applyNumberFormat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8" fillId="0" borderId="0" xfId="1" applyFont="1"/>
    <xf numFmtId="0" fontId="30" fillId="0" borderId="0" xfId="1" applyFont="1"/>
    <xf numFmtId="0" fontId="31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3" applyFont="1" applyAlignment="1">
      <alignment horizontal="center"/>
    </xf>
    <xf numFmtId="0" fontId="7" fillId="0" borderId="7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0" fontId="7" fillId="0" borderId="0" xfId="3" quotePrefix="1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7" fillId="0" borderId="23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7" fillId="0" borderId="10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6" fillId="0" borderId="19" xfId="3" quotePrefix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right" vertical="center"/>
    </xf>
    <xf numFmtId="0" fontId="7" fillId="0" borderId="0" xfId="3" quotePrefix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7" fillId="0" borderId="0" xfId="3" quotePrefix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7" fillId="0" borderId="0" xfId="3" quotePrefix="1" applyFont="1" applyAlignment="1">
      <alignment horizontal="centerContinuous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9" applyFont="1" applyAlignment="1">
      <alignment wrapText="1"/>
    </xf>
    <xf numFmtId="0" fontId="7" fillId="0" borderId="0" xfId="9" applyFont="1" applyAlignment="1">
      <alignment wrapText="1"/>
    </xf>
    <xf numFmtId="0" fontId="15" fillId="0" borderId="1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7" fillId="0" borderId="0" xfId="14" applyFont="1" applyAlignment="1">
      <alignment vertical="center"/>
    </xf>
    <xf numFmtId="0" fontId="33" fillId="0" borderId="0" xfId="14" applyFont="1" applyAlignment="1">
      <alignment vertical="center"/>
    </xf>
    <xf numFmtId="0" fontId="7" fillId="0" borderId="0" xfId="14" applyFont="1" applyAlignment="1">
      <alignment horizontal="center" vertical="center"/>
    </xf>
    <xf numFmtId="0" fontId="7" fillId="0" borderId="6" xfId="14" applyFont="1" applyBorder="1" applyAlignment="1">
      <alignment horizontal="center" vertical="center"/>
    </xf>
    <xf numFmtId="0" fontId="7" fillId="0" borderId="17" xfId="14" applyFont="1" applyBorder="1" applyAlignment="1">
      <alignment vertical="center"/>
    </xf>
    <xf numFmtId="37" fontId="7" fillId="0" borderId="0" xfId="15" applyNumberFormat="1" applyFont="1" applyAlignment="1">
      <alignment horizontal="right" vertical="center" indent="3"/>
    </xf>
    <xf numFmtId="37" fontId="7" fillId="0" borderId="10" xfId="15" applyNumberFormat="1" applyFont="1" applyBorder="1" applyAlignment="1">
      <alignment horizontal="right" vertical="center" indent="2"/>
    </xf>
    <xf numFmtId="37" fontId="7" fillId="0" borderId="7" xfId="15" applyNumberFormat="1" applyFont="1" applyBorder="1" applyAlignment="1">
      <alignment horizontal="right" vertical="center" indent="2"/>
    </xf>
    <xf numFmtId="0" fontId="7" fillId="0" borderId="7" xfId="14" applyFont="1" applyBorder="1" applyAlignment="1">
      <alignment horizontal="center" vertical="center"/>
    </xf>
    <xf numFmtId="37" fontId="6" fillId="0" borderId="1" xfId="15" applyNumberFormat="1" applyFont="1" applyBorder="1" applyAlignment="1">
      <alignment horizontal="right" vertical="center" indent="3"/>
    </xf>
    <xf numFmtId="37" fontId="6" fillId="0" borderId="1" xfId="15" applyNumberFormat="1" applyFont="1" applyBorder="1" applyAlignment="1">
      <alignment horizontal="right" vertical="center" indent="2"/>
    </xf>
    <xf numFmtId="0" fontId="6" fillId="0" borderId="16" xfId="14" quotePrefix="1" applyFont="1" applyBorder="1" applyAlignment="1">
      <alignment vertical="center"/>
    </xf>
    <xf numFmtId="0" fontId="6" fillId="0" borderId="19" xfId="14" quotePrefix="1" applyFont="1" applyBorder="1" applyAlignment="1">
      <alignment vertical="center"/>
    </xf>
    <xf numFmtId="0" fontId="6" fillId="0" borderId="19" xfId="14" applyFont="1" applyBorder="1" applyAlignment="1">
      <alignment vertical="center"/>
    </xf>
    <xf numFmtId="0" fontId="6" fillId="2" borderId="16" xfId="14" applyFont="1" applyFill="1" applyBorder="1" applyAlignment="1">
      <alignment horizontal="center" vertical="center"/>
    </xf>
    <xf numFmtId="0" fontId="6" fillId="2" borderId="19" xfId="14" applyFont="1" applyFill="1" applyBorder="1" applyAlignment="1">
      <alignment vertical="center"/>
    </xf>
    <xf numFmtId="0" fontId="2" fillId="0" borderId="0" xfId="14" applyFont="1" applyAlignment="1">
      <alignment vertical="center"/>
    </xf>
    <xf numFmtId="0" fontId="2" fillId="0" borderId="0" xfId="14" quotePrefix="1" applyFont="1" applyAlignment="1">
      <alignment horizontal="left" vertical="center"/>
    </xf>
    <xf numFmtId="0" fontId="7" fillId="0" borderId="0" xfId="14" applyFont="1" applyAlignment="1">
      <alignment horizontal="left" vertical="center"/>
    </xf>
    <xf numFmtId="0" fontId="2" fillId="0" borderId="0" xfId="14" quotePrefix="1" applyFont="1" applyAlignment="1">
      <alignment vertical="center"/>
    </xf>
    <xf numFmtId="0" fontId="7" fillId="0" borderId="9" xfId="14" applyFont="1" applyBorder="1" applyAlignment="1">
      <alignment horizontal="center" vertical="center"/>
    </xf>
    <xf numFmtId="3" fontId="34" fillId="0" borderId="5" xfId="14" applyNumberFormat="1" applyFont="1" applyBorder="1" applyAlignment="1">
      <alignment horizontal="center" vertical="center"/>
    </xf>
    <xf numFmtId="3" fontId="7" fillId="0" borderId="7" xfId="14" applyNumberFormat="1" applyFont="1" applyBorder="1" applyAlignment="1">
      <alignment vertical="center"/>
    </xf>
    <xf numFmtId="3" fontId="6" fillId="0" borderId="15" xfId="14" applyNumberFormat="1" applyFont="1" applyBorder="1" applyAlignment="1">
      <alignment vertical="center"/>
    </xf>
    <xf numFmtId="0" fontId="7" fillId="0" borderId="9" xfId="14" applyFont="1" applyBorder="1" applyAlignment="1">
      <alignment vertical="center"/>
    </xf>
    <xf numFmtId="0" fontId="7" fillId="0" borderId="7" xfId="14" applyFont="1" applyBorder="1" applyAlignment="1">
      <alignment vertical="center"/>
    </xf>
    <xf numFmtId="3" fontId="7" fillId="0" borderId="7" xfId="15" applyNumberFormat="1" applyFont="1" applyBorder="1" applyAlignment="1">
      <alignment vertical="center"/>
    </xf>
    <xf numFmtId="166" fontId="7" fillId="0" borderId="7" xfId="15" applyNumberFormat="1" applyFont="1" applyBorder="1" applyAlignment="1">
      <alignment vertical="center"/>
    </xf>
    <xf numFmtId="166" fontId="7" fillId="0" borderId="7" xfId="15" applyNumberFormat="1" applyFont="1" applyFill="1" applyBorder="1" applyAlignment="1">
      <alignment vertical="center"/>
    </xf>
    <xf numFmtId="3" fontId="7" fillId="0" borderId="7" xfId="15" applyNumberFormat="1" applyFont="1" applyFill="1" applyBorder="1" applyAlignment="1">
      <alignment vertical="center"/>
    </xf>
    <xf numFmtId="3" fontId="7" fillId="0" borderId="10" xfId="15" applyNumberFormat="1" applyFont="1" applyFill="1" applyBorder="1" applyAlignment="1">
      <alignment vertical="center"/>
    </xf>
    <xf numFmtId="3" fontId="7" fillId="0" borderId="17" xfId="17" applyNumberFormat="1" applyFont="1" applyBorder="1" applyAlignment="1">
      <alignment vertical="center"/>
    </xf>
    <xf numFmtId="166" fontId="7" fillId="0" borderId="7" xfId="14" applyNumberFormat="1" applyFont="1" applyBorder="1" applyAlignment="1">
      <alignment vertical="center"/>
    </xf>
    <xf numFmtId="166" fontId="7" fillId="0" borderId="7" xfId="16" applyNumberFormat="1" applyFont="1" applyFill="1" applyBorder="1" applyAlignment="1">
      <alignment vertical="center"/>
    </xf>
    <xf numFmtId="0" fontId="6" fillId="0" borderId="16" xfId="14" applyFont="1" applyBorder="1" applyAlignment="1">
      <alignment vertical="center"/>
    </xf>
    <xf numFmtId="0" fontId="6" fillId="0" borderId="20" xfId="14" applyFont="1" applyBorder="1" applyAlignment="1">
      <alignment vertical="center"/>
    </xf>
    <xf numFmtId="3" fontId="6" fillId="0" borderId="15" xfId="15" applyNumberFormat="1" applyFont="1" applyBorder="1" applyAlignment="1">
      <alignment vertical="center"/>
    </xf>
    <xf numFmtId="166" fontId="6" fillId="0" borderId="15" xfId="15" applyNumberFormat="1" applyFont="1" applyBorder="1" applyAlignment="1">
      <alignment vertical="center"/>
    </xf>
    <xf numFmtId="3" fontId="6" fillId="0" borderId="15" xfId="15" applyNumberFormat="1" applyFont="1" applyFill="1" applyBorder="1" applyAlignment="1">
      <alignment vertical="center"/>
    </xf>
    <xf numFmtId="166" fontId="6" fillId="0" borderId="15" xfId="15" applyNumberFormat="1" applyFont="1" applyFill="1" applyBorder="1" applyAlignment="1">
      <alignment vertical="center"/>
    </xf>
    <xf numFmtId="166" fontId="6" fillId="0" borderId="15" xfId="16" applyNumberFormat="1" applyFont="1" applyFill="1" applyBorder="1" applyAlignment="1">
      <alignment vertical="center"/>
    </xf>
    <xf numFmtId="166" fontId="6" fillId="0" borderId="15" xfId="16" applyNumberFormat="1" applyFont="1" applyBorder="1" applyAlignment="1">
      <alignment vertical="center"/>
    </xf>
    <xf numFmtId="0" fontId="33" fillId="0" borderId="0" xfId="1" applyFont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10" xfId="1" applyFont="1" applyBorder="1" applyAlignment="1">
      <alignment vertical="center"/>
    </xf>
    <xf numFmtId="0" fontId="6" fillId="0" borderId="20" xfId="1" applyFont="1" applyBorder="1" applyAlignment="1">
      <alignment vertical="center"/>
    </xf>
    <xf numFmtId="0" fontId="2" fillId="0" borderId="0" xfId="1" applyAlignment="1">
      <alignment vertical="center"/>
    </xf>
    <xf numFmtId="0" fontId="21" fillId="0" borderId="10" xfId="3" applyFont="1" applyBorder="1" applyAlignment="1">
      <alignment vertical="center"/>
    </xf>
    <xf numFmtId="0" fontId="21" fillId="0" borderId="6" xfId="3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" fontId="7" fillId="0" borderId="7" xfId="18" applyNumberFormat="1" applyFont="1" applyBorder="1" applyAlignment="1">
      <alignment vertical="center"/>
    </xf>
    <xf numFmtId="3" fontId="7" fillId="0" borderId="7" xfId="6" applyNumberFormat="1" applyFont="1" applyFill="1" applyBorder="1" applyAlignment="1">
      <alignment vertical="center"/>
    </xf>
    <xf numFmtId="3" fontId="6" fillId="0" borderId="15" xfId="18" applyNumberFormat="1" applyFont="1" applyBorder="1" applyAlignment="1">
      <alignment vertical="center"/>
    </xf>
    <xf numFmtId="3" fontId="6" fillId="0" borderId="15" xfId="6" applyNumberFormat="1" applyFont="1" applyFill="1" applyBorder="1" applyAlignment="1">
      <alignment vertical="center"/>
    </xf>
    <xf numFmtId="166" fontId="7" fillId="0" borderId="7" xfId="18" applyNumberFormat="1" applyFont="1" applyBorder="1" applyAlignment="1">
      <alignment vertical="center"/>
    </xf>
    <xf numFmtId="166" fontId="7" fillId="0" borderId="17" xfId="18" applyNumberFormat="1" applyFont="1" applyBorder="1" applyAlignment="1">
      <alignment vertical="center"/>
    </xf>
    <xf numFmtId="3" fontId="7" fillId="0" borderId="17" xfId="18" applyNumberFormat="1" applyFont="1" applyBorder="1" applyAlignment="1">
      <alignment vertical="center"/>
    </xf>
    <xf numFmtId="166" fontId="6" fillId="0" borderId="15" xfId="18" applyNumberFormat="1" applyFont="1" applyBorder="1" applyAlignment="1">
      <alignment vertical="center"/>
    </xf>
    <xf numFmtId="0" fontId="33" fillId="0" borderId="0" xfId="1" applyFont="1" applyAlignment="1">
      <alignment horizontal="centerContinuous" vertical="center"/>
    </xf>
    <xf numFmtId="0" fontId="7" fillId="0" borderId="9" xfId="1" applyFont="1" applyBorder="1" applyAlignment="1">
      <alignment horizontal="left" vertical="center"/>
    </xf>
    <xf numFmtId="3" fontId="7" fillId="0" borderId="7" xfId="7" applyNumberFormat="1" applyFont="1" applyFill="1" applyBorder="1" applyAlignment="1">
      <alignment horizontal="right" vertical="center" indent="3"/>
    </xf>
    <xf numFmtId="3" fontId="7" fillId="0" borderId="7" xfId="7" applyNumberFormat="1" applyFont="1" applyFill="1" applyBorder="1" applyAlignment="1">
      <alignment horizontal="right" vertical="center" indent="2"/>
    </xf>
    <xf numFmtId="3" fontId="7" fillId="0" borderId="7" xfId="7" applyNumberFormat="1" applyFont="1" applyFill="1" applyBorder="1" applyAlignment="1">
      <alignment horizontal="right" vertical="center" indent="1"/>
    </xf>
    <xf numFmtId="3" fontId="7" fillId="0" borderId="7" xfId="7" applyNumberFormat="1" applyFont="1" applyBorder="1" applyAlignment="1">
      <alignment horizontal="right" vertical="center" indent="1"/>
    </xf>
    <xf numFmtId="3" fontId="7" fillId="0" borderId="7" xfId="7" applyNumberFormat="1" applyFont="1" applyBorder="1" applyAlignment="1">
      <alignment horizontal="right" vertical="center" indent="2"/>
    </xf>
    <xf numFmtId="3" fontId="7" fillId="0" borderId="1" xfId="7" applyNumberFormat="1" applyFont="1" applyBorder="1" applyAlignment="1">
      <alignment horizontal="right" vertical="center" indent="2"/>
    </xf>
    <xf numFmtId="166" fontId="6" fillId="6" borderId="15" xfId="1" applyNumberFormat="1" applyFont="1" applyFill="1" applyBorder="1" applyAlignment="1">
      <alignment horizontal="right" vertical="center" indent="1"/>
    </xf>
    <xf numFmtId="166" fontId="6" fillId="0" borderId="15" xfId="1" applyNumberFormat="1" applyFont="1" applyBorder="1" applyAlignment="1">
      <alignment horizontal="right" vertical="center" indent="1"/>
    </xf>
    <xf numFmtId="1" fontId="7" fillId="0" borderId="10" xfId="1" applyNumberFormat="1" applyFont="1" applyBorder="1" applyAlignment="1">
      <alignment vertical="center"/>
    </xf>
    <xf numFmtId="3" fontId="7" fillId="0" borderId="5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vertical="center"/>
    </xf>
    <xf numFmtId="3" fontId="6" fillId="0" borderId="15" xfId="1" applyNumberFormat="1" applyFont="1" applyBorder="1" applyAlignment="1">
      <alignment vertical="center"/>
    </xf>
    <xf numFmtId="0" fontId="7" fillId="0" borderId="0" xfId="19" applyFont="1" applyAlignment="1">
      <alignment vertical="center"/>
    </xf>
    <xf numFmtId="0" fontId="33" fillId="0" borderId="0" xfId="19" applyFont="1" applyAlignment="1">
      <alignment vertical="center"/>
    </xf>
    <xf numFmtId="0" fontId="7" fillId="0" borderId="9" xfId="19" applyFont="1" applyBorder="1" applyAlignment="1">
      <alignment vertical="center"/>
    </xf>
    <xf numFmtId="0" fontId="7" fillId="0" borderId="7" xfId="19" applyFont="1" applyBorder="1" applyAlignment="1">
      <alignment vertical="center"/>
    </xf>
    <xf numFmtId="37" fontId="7" fillId="0" borderId="7" xfId="20" applyNumberFormat="1" applyFont="1" applyBorder="1" applyAlignment="1">
      <alignment vertical="center"/>
    </xf>
    <xf numFmtId="170" fontId="7" fillId="0" borderId="7" xfId="21" applyNumberFormat="1" applyFont="1" applyBorder="1" applyAlignment="1">
      <alignment vertical="center"/>
    </xf>
    <xf numFmtId="166" fontId="7" fillId="0" borderId="7" xfId="20" applyNumberFormat="1" applyFont="1" applyBorder="1" applyAlignment="1">
      <alignment vertical="center"/>
    </xf>
    <xf numFmtId="168" fontId="7" fillId="0" borderId="7" xfId="20" applyNumberFormat="1" applyFont="1" applyBorder="1" applyAlignment="1">
      <alignment vertical="center"/>
    </xf>
    <xf numFmtId="166" fontId="7" fillId="0" borderId="17" xfId="20" applyNumberFormat="1" applyFont="1" applyBorder="1" applyAlignment="1">
      <alignment vertical="center"/>
    </xf>
    <xf numFmtId="37" fontId="7" fillId="0" borderId="7" xfId="20" applyNumberFormat="1" applyFont="1" applyFill="1" applyBorder="1" applyAlignment="1">
      <alignment vertical="center"/>
    </xf>
    <xf numFmtId="166" fontId="7" fillId="0" borderId="7" xfId="20" applyNumberFormat="1" applyFont="1" applyFill="1" applyBorder="1" applyAlignment="1">
      <alignment vertical="center"/>
    </xf>
    <xf numFmtId="166" fontId="7" fillId="0" borderId="17" xfId="20" applyNumberFormat="1" applyFont="1" applyFill="1" applyBorder="1" applyAlignment="1">
      <alignment vertical="center"/>
    </xf>
    <xf numFmtId="0" fontId="7" fillId="0" borderId="7" xfId="19" applyFont="1" applyBorder="1" applyAlignment="1">
      <alignment horizontal="center" vertical="center"/>
    </xf>
    <xf numFmtId="0" fontId="7" fillId="0" borderId="10" xfId="19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19" xfId="19" applyFont="1" applyBorder="1" applyAlignment="1">
      <alignment vertical="center"/>
    </xf>
    <xf numFmtId="0" fontId="6" fillId="0" borderId="20" xfId="19" applyFont="1" applyBorder="1" applyAlignment="1">
      <alignment vertical="center"/>
    </xf>
    <xf numFmtId="37" fontId="6" fillId="0" borderId="15" xfId="20" applyNumberFormat="1" applyFont="1" applyBorder="1" applyAlignment="1">
      <alignment vertical="center"/>
    </xf>
    <xf numFmtId="166" fontId="6" fillId="0" borderId="15" xfId="20" applyNumberFormat="1" applyFont="1" applyBorder="1" applyAlignment="1">
      <alignment vertical="center"/>
    </xf>
    <xf numFmtId="168" fontId="6" fillId="0" borderId="15" xfId="20" applyNumberFormat="1" applyFont="1" applyBorder="1" applyAlignment="1">
      <alignment vertical="center"/>
    </xf>
    <xf numFmtId="166" fontId="6" fillId="0" borderId="20" xfId="20" applyNumberFormat="1" applyFont="1" applyBorder="1" applyAlignment="1">
      <alignment vertical="center"/>
    </xf>
    <xf numFmtId="37" fontId="6" fillId="0" borderId="15" xfId="20" applyNumberFormat="1" applyFont="1" applyFill="1" applyBorder="1" applyAlignment="1">
      <alignment vertical="center"/>
    </xf>
    <xf numFmtId="166" fontId="6" fillId="0" borderId="15" xfId="20" applyNumberFormat="1" applyFont="1" applyFill="1" applyBorder="1" applyAlignment="1">
      <alignment vertical="center"/>
    </xf>
    <xf numFmtId="0" fontId="7" fillId="0" borderId="23" xfId="19" applyFont="1" applyBorder="1" applyAlignment="1">
      <alignment horizontal="center" vertical="center"/>
    </xf>
    <xf numFmtId="0" fontId="7" fillId="0" borderId="0" xfId="19" applyFont="1" applyAlignment="1">
      <alignment horizontal="center" vertical="center"/>
    </xf>
    <xf numFmtId="0" fontId="2" fillId="0" borderId="0" xfId="19" applyFont="1" applyAlignment="1">
      <alignment vertical="center"/>
    </xf>
    <xf numFmtId="37" fontId="7" fillId="0" borderId="0" xfId="19" applyNumberFormat="1" applyFont="1" applyAlignment="1">
      <alignment vertical="center"/>
    </xf>
    <xf numFmtId="0" fontId="7" fillId="0" borderId="0" xfId="0" applyFont="1" applyAlignment="1">
      <alignment vertical="center"/>
    </xf>
    <xf numFmtId="37" fontId="7" fillId="0" borderId="7" xfId="7" applyNumberFormat="1" applyFont="1" applyFill="1" applyBorder="1" applyAlignment="1">
      <alignment vertical="center"/>
    </xf>
    <xf numFmtId="168" fontId="7" fillId="0" borderId="7" xfId="7" applyNumberFormat="1" applyFont="1" applyFill="1" applyBorder="1" applyAlignment="1">
      <alignment vertical="center"/>
    </xf>
    <xf numFmtId="168" fontId="7" fillId="0" borderId="17" xfId="7" applyNumberFormat="1" applyFont="1" applyFill="1" applyBorder="1" applyAlignment="1">
      <alignment vertical="center"/>
    </xf>
    <xf numFmtId="37" fontId="6" fillId="0" borderId="15" xfId="7" applyNumberFormat="1" applyFont="1" applyFill="1" applyBorder="1" applyAlignment="1">
      <alignment vertical="center"/>
    </xf>
    <xf numFmtId="168" fontId="6" fillId="0" borderId="15" xfId="7" applyNumberFormat="1" applyFont="1" applyFill="1" applyBorder="1" applyAlignment="1">
      <alignment vertical="center"/>
    </xf>
    <xf numFmtId="168" fontId="6" fillId="0" borderId="20" xfId="7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166" fontId="7" fillId="0" borderId="7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36" fillId="0" borderId="0" xfId="22"/>
    <xf numFmtId="0" fontId="33" fillId="0" borderId="0" xfId="22" applyFont="1"/>
    <xf numFmtId="0" fontId="36" fillId="0" borderId="9" xfId="22" applyBorder="1"/>
    <xf numFmtId="0" fontId="36" fillId="0" borderId="0" xfId="22" applyAlignment="1">
      <alignment wrapText="1"/>
    </xf>
    <xf numFmtId="0" fontId="7" fillId="0" borderId="5" xfId="22" applyFont="1" applyBorder="1" applyAlignment="1">
      <alignment horizontal="center"/>
    </xf>
    <xf numFmtId="0" fontId="7" fillId="0" borderId="7" xfId="22" applyFont="1" applyBorder="1"/>
    <xf numFmtId="0" fontId="7" fillId="0" borderId="7" xfId="22" applyFont="1" applyBorder="1" applyAlignment="1">
      <alignment horizontal="center"/>
    </xf>
    <xf numFmtId="0" fontId="7" fillId="0" borderId="6" xfId="22" applyFont="1" applyBorder="1"/>
    <xf numFmtId="0" fontId="7" fillId="0" borderId="6" xfId="22" applyFont="1" applyBorder="1" applyAlignment="1">
      <alignment horizontal="center"/>
    </xf>
    <xf numFmtId="0" fontId="6" fillId="0" borderId="1" xfId="22" applyFont="1" applyBorder="1"/>
    <xf numFmtId="0" fontId="25" fillId="0" borderId="1" xfId="22" applyFont="1" applyBorder="1"/>
    <xf numFmtId="0" fontId="6" fillId="0" borderId="22" xfId="22" applyFont="1" applyBorder="1"/>
    <xf numFmtId="166" fontId="6" fillId="0" borderId="22" xfId="22" applyNumberFormat="1" applyFont="1" applyBorder="1"/>
    <xf numFmtId="0" fontId="2" fillId="0" borderId="0" xfId="22" applyFont="1"/>
    <xf numFmtId="0" fontId="19" fillId="0" borderId="1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8" fontId="6" fillId="7" borderId="15" xfId="7" applyNumberFormat="1" applyFont="1" applyFill="1" applyBorder="1" applyAlignment="1">
      <alignment vertical="center"/>
    </xf>
    <xf numFmtId="37" fontId="6" fillId="0" borderId="4" xfId="7" applyNumberFormat="1" applyFont="1" applyFill="1" applyBorder="1" applyAlignment="1">
      <alignment vertical="center"/>
    </xf>
    <xf numFmtId="37" fontId="6" fillId="0" borderId="1" xfId="7" applyNumberFormat="1" applyFont="1" applyFill="1" applyBorder="1" applyAlignment="1">
      <alignment vertical="center"/>
    </xf>
    <xf numFmtId="168" fontId="6" fillId="0" borderId="1" xfId="7" applyNumberFormat="1" applyFont="1" applyFill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5" xfId="3" applyFont="1" applyBorder="1"/>
    <xf numFmtId="0" fontId="7" fillId="0" borderId="7" xfId="3" applyFont="1" applyBorder="1"/>
    <xf numFmtId="0" fontId="7" fillId="0" borderId="6" xfId="3" applyFont="1" applyBorder="1"/>
    <xf numFmtId="0" fontId="7" fillId="0" borderId="17" xfId="7" applyNumberFormat="1" applyFont="1" applyBorder="1" applyAlignment="1">
      <alignment vertical="center"/>
    </xf>
    <xf numFmtId="0" fontId="30" fillId="0" borderId="5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left" vertical="top"/>
    </xf>
    <xf numFmtId="0" fontId="30" fillId="0" borderId="7" xfId="3" applyFont="1" applyBorder="1" applyAlignment="1">
      <alignment horizontal="center" vertical="center" wrapText="1"/>
    </xf>
    <xf numFmtId="0" fontId="30" fillId="0" borderId="7" xfId="3" applyFont="1" applyBorder="1" applyAlignment="1">
      <alignment horizontal="center" vertical="center"/>
    </xf>
    <xf numFmtId="0" fontId="30" fillId="0" borderId="5" xfId="3" applyFont="1" applyBorder="1" applyAlignment="1">
      <alignment horizontal="right" vertical="center" wrapText="1"/>
    </xf>
    <xf numFmtId="0" fontId="30" fillId="0" borderId="7" xfId="3" applyFont="1" applyBorder="1" applyAlignment="1">
      <alignment horizontal="right" vertical="center" wrapText="1"/>
    </xf>
    <xf numFmtId="0" fontId="37" fillId="0" borderId="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38" fillId="0" borderId="5" xfId="3" applyFont="1" applyBorder="1" applyAlignment="1">
      <alignment horizontal="center" vertical="center" wrapText="1"/>
    </xf>
    <xf numFmtId="0" fontId="39" fillId="0" borderId="0" xfId="3" applyFont="1" applyAlignment="1">
      <alignment vertical="center"/>
    </xf>
    <xf numFmtId="0" fontId="39" fillId="0" borderId="0" xfId="3" applyFont="1" applyAlignment="1">
      <alignment horizontal="right" vertical="center"/>
    </xf>
    <xf numFmtId="0" fontId="39" fillId="0" borderId="0" xfId="3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6" fillId="0" borderId="0" xfId="3" applyFont="1"/>
    <xf numFmtId="0" fontId="40" fillId="0" borderId="0" xfId="1" applyFont="1" applyAlignment="1">
      <alignment horizontal="center"/>
    </xf>
    <xf numFmtId="0" fontId="40" fillId="0" borderId="0" xfId="1" applyFont="1"/>
    <xf numFmtId="0" fontId="39" fillId="0" borderId="0" xfId="3" applyFont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41" fillId="0" borderId="48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19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Continuous" vertical="center"/>
    </xf>
    <xf numFmtId="0" fontId="6" fillId="0" borderId="12" xfId="3" applyFont="1" applyBorder="1" applyAlignment="1">
      <alignment horizontal="centerContinuous" vertical="center"/>
    </xf>
    <xf numFmtId="0" fontId="6" fillId="0" borderId="13" xfId="3" applyFont="1" applyBorder="1" applyAlignment="1">
      <alignment horizontal="centerContinuous" vertical="center"/>
    </xf>
    <xf numFmtId="0" fontId="6" fillId="0" borderId="6" xfId="3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right" vertical="center"/>
    </xf>
    <xf numFmtId="0" fontId="6" fillId="0" borderId="12" xfId="3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2" fontId="6" fillId="0" borderId="0" xfId="3" applyNumberFormat="1" applyFont="1" applyAlignment="1">
      <alignment horizontal="centerContinuous" vertical="center"/>
    </xf>
    <xf numFmtId="0" fontId="6" fillId="0" borderId="0" xfId="22" quotePrefix="1" applyFont="1" applyAlignment="1">
      <alignment horizontal="left" vertical="center"/>
    </xf>
    <xf numFmtId="0" fontId="46" fillId="0" borderId="0" xfId="22" applyFont="1"/>
    <xf numFmtId="0" fontId="47" fillId="0" borderId="0" xfId="22" applyFont="1"/>
    <xf numFmtId="0" fontId="47" fillId="0" borderId="0" xfId="22" applyFont="1" applyAlignment="1">
      <alignment horizontal="right" vertical="center"/>
    </xf>
    <xf numFmtId="0" fontId="46" fillId="0" borderId="5" xfId="13" applyFont="1" applyFill="1" applyBorder="1" applyAlignment="1">
      <alignment horizontal="center" vertical="center" wrapText="1"/>
    </xf>
    <xf numFmtId="0" fontId="48" fillId="0" borderId="5" xfId="13" applyFont="1" applyFill="1" applyBorder="1" applyAlignment="1">
      <alignment horizontal="center" vertical="center" wrapText="1"/>
    </xf>
    <xf numFmtId="0" fontId="49" fillId="0" borderId="1" xfId="22" applyFont="1" applyBorder="1" applyAlignment="1">
      <alignment horizontal="center" vertical="center"/>
    </xf>
    <xf numFmtId="0" fontId="45" fillId="0" borderId="0" xfId="1" applyFont="1" applyAlignment="1">
      <alignment horizontal="centerContinuous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3" quotePrefix="1" applyFont="1" applyAlignment="1">
      <alignment horizontal="centerContinuous" vertical="center"/>
    </xf>
    <xf numFmtId="0" fontId="47" fillId="0" borderId="0" xfId="0" quotePrefix="1" applyFont="1" applyAlignment="1">
      <alignment horizontal="centerContinuous" vertical="center"/>
    </xf>
    <xf numFmtId="0" fontId="47" fillId="0" borderId="0" xfId="0" quotePrefix="1" applyFont="1" applyAlignment="1">
      <alignment vertical="center"/>
    </xf>
    <xf numFmtId="0" fontId="47" fillId="0" borderId="0" xfId="0" applyFont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Continuous" vertical="center"/>
    </xf>
    <xf numFmtId="0" fontId="6" fillId="0" borderId="0" xfId="0" quotePrefix="1" applyFont="1" applyAlignment="1">
      <alignment horizontal="left" vertical="center"/>
    </xf>
    <xf numFmtId="0" fontId="50" fillId="0" borderId="1" xfId="3" applyFont="1" applyBorder="1" applyAlignment="1">
      <alignment horizontal="center" vertical="center" wrapText="1"/>
    </xf>
    <xf numFmtId="0" fontId="50" fillId="0" borderId="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Continuous" vertical="center"/>
    </xf>
    <xf numFmtId="0" fontId="6" fillId="0" borderId="26" xfId="3" applyFont="1" applyBorder="1" applyAlignment="1">
      <alignment horizontal="centerContinuous" vertical="center"/>
    </xf>
    <xf numFmtId="0" fontId="6" fillId="0" borderId="27" xfId="3" applyFont="1" applyBorder="1" applyAlignment="1">
      <alignment horizontal="centerContinuous" vertical="center"/>
    </xf>
    <xf numFmtId="0" fontId="6" fillId="0" borderId="2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Continuous" vertical="center"/>
    </xf>
    <xf numFmtId="2" fontId="6" fillId="0" borderId="6" xfId="3" applyNumberFormat="1" applyFont="1" applyBorder="1" applyAlignment="1">
      <alignment horizontal="center" vertical="center" wrapText="1"/>
    </xf>
    <xf numFmtId="2" fontId="6" fillId="0" borderId="13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19" quotePrefix="1" applyFont="1" applyAlignment="1">
      <alignment horizontal="left" vertical="center"/>
    </xf>
    <xf numFmtId="0" fontId="47" fillId="0" borderId="0" xfId="19" applyFont="1" applyAlignment="1">
      <alignment vertical="center"/>
    </xf>
    <xf numFmtId="0" fontId="47" fillId="0" borderId="0" xfId="19" applyFont="1" applyAlignment="1">
      <alignment horizontal="centerContinuous" vertical="center"/>
    </xf>
    <xf numFmtId="0" fontId="6" fillId="0" borderId="1" xfId="19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3" fillId="0" borderId="1" xfId="19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0" fontId="49" fillId="0" borderId="1" xfId="19" applyFont="1" applyBorder="1" applyAlignment="1">
      <alignment horizontal="center" vertical="center"/>
    </xf>
    <xf numFmtId="0" fontId="47" fillId="0" borderId="0" xfId="1" applyFont="1" applyAlignment="1">
      <alignment vertical="center"/>
    </xf>
    <xf numFmtId="0" fontId="49" fillId="0" borderId="1" xfId="1" applyFont="1" applyBorder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9" fillId="0" borderId="1" xfId="1" applyFont="1" applyBorder="1" applyAlignment="1">
      <alignment horizontal="centerContinuous" vertical="center"/>
    </xf>
    <xf numFmtId="20" fontId="6" fillId="0" borderId="0" xfId="3" applyNumberFormat="1" applyFont="1" applyAlignment="1">
      <alignment horizontal="left" vertical="center"/>
    </xf>
    <xf numFmtId="0" fontId="6" fillId="0" borderId="0" xfId="14" quotePrefix="1" applyFont="1" applyAlignment="1">
      <alignment horizontal="left" vertical="center"/>
    </xf>
    <xf numFmtId="0" fontId="47" fillId="0" borderId="0" xfId="14" applyFont="1" applyAlignment="1">
      <alignment vertical="center"/>
    </xf>
    <xf numFmtId="0" fontId="47" fillId="0" borderId="0" xfId="14" applyFont="1" applyAlignment="1">
      <alignment horizontal="centerContinuous" vertical="center"/>
    </xf>
    <xf numFmtId="0" fontId="6" fillId="0" borderId="0" xfId="14" applyFont="1" applyAlignment="1">
      <alignment horizontal="center" vertical="center"/>
    </xf>
    <xf numFmtId="0" fontId="6" fillId="0" borderId="1" xfId="14" applyFont="1" applyBorder="1" applyAlignment="1">
      <alignment horizontal="center" vertical="center" wrapText="1"/>
    </xf>
    <xf numFmtId="0" fontId="49" fillId="0" borderId="1" xfId="14" applyFont="1" applyBorder="1" applyAlignment="1">
      <alignment horizontal="center" vertical="center"/>
    </xf>
    <xf numFmtId="0" fontId="6" fillId="0" borderId="0" xfId="14" applyFont="1" applyAlignment="1">
      <alignment vertical="center"/>
    </xf>
    <xf numFmtId="170" fontId="3" fillId="0" borderId="1" xfId="12" applyNumberFormat="1" applyFont="1" applyFill="1" applyBorder="1" applyAlignment="1">
      <alignment horizontal="center" vertical="center" wrapText="1"/>
    </xf>
    <xf numFmtId="170" fontId="51" fillId="0" borderId="1" xfId="12" applyNumberFormat="1" applyFont="1" applyFill="1" applyBorder="1" applyAlignment="1">
      <alignment horizontal="center" vertical="center" wrapText="1"/>
    </xf>
    <xf numFmtId="170" fontId="51" fillId="0" borderId="5" xfId="12" applyNumberFormat="1" applyFont="1" applyFill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0" fontId="6" fillId="0" borderId="6" xfId="3" applyFont="1" applyBorder="1" applyAlignment="1">
      <alignment horizontal="centerContinuous" vertical="center" wrapText="1"/>
    </xf>
    <xf numFmtId="0" fontId="6" fillId="0" borderId="1" xfId="3" applyFont="1" applyBorder="1" applyAlignment="1">
      <alignment horizontal="centerContinuous" vertical="center" wrapText="1"/>
    </xf>
    <xf numFmtId="0" fontId="6" fillId="0" borderId="24" xfId="3" applyFont="1" applyBorder="1" applyAlignment="1">
      <alignment horizontal="center" vertical="center"/>
    </xf>
    <xf numFmtId="0" fontId="6" fillId="0" borderId="1" xfId="3" applyFont="1" applyBorder="1" applyAlignment="1">
      <alignment horizontal="centerContinuous" vertical="center"/>
    </xf>
    <xf numFmtId="0" fontId="6" fillId="0" borderId="28" xfId="3" applyFont="1" applyBorder="1" applyAlignment="1">
      <alignment horizontal="centerContinuous" vertical="center"/>
    </xf>
    <xf numFmtId="0" fontId="6" fillId="0" borderId="4" xfId="3" applyFont="1" applyBorder="1" applyAlignment="1">
      <alignment horizontal="center" vertical="center"/>
    </xf>
    <xf numFmtId="0" fontId="6" fillId="0" borderId="0" xfId="9" applyFont="1"/>
    <xf numFmtId="0" fontId="6" fillId="0" borderId="7" xfId="3" applyFont="1" applyBorder="1" applyAlignment="1">
      <alignment horizontal="center" vertical="center" wrapText="1"/>
    </xf>
    <xf numFmtId="0" fontId="6" fillId="0" borderId="0" xfId="3" quotePrefix="1" applyFont="1" applyAlignment="1">
      <alignment horizontal="right" vertical="center"/>
    </xf>
    <xf numFmtId="0" fontId="6" fillId="0" borderId="24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Continuous" vertical="center"/>
    </xf>
    <xf numFmtId="0" fontId="6" fillId="0" borderId="7" xfId="3" applyFont="1" applyBorder="1" applyAlignment="1">
      <alignment horizontal="centerContinuous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0" xfId="3" applyFont="1" applyAlignment="1">
      <alignment horizontal="centerContinuous" wrapText="1"/>
    </xf>
    <xf numFmtId="0" fontId="6" fillId="0" borderId="0" xfId="3" applyFont="1" applyAlignment="1">
      <alignment wrapText="1"/>
    </xf>
    <xf numFmtId="0" fontId="6" fillId="0" borderId="1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Continuous" vertical="center"/>
    </xf>
    <xf numFmtId="0" fontId="6" fillId="0" borderId="1" xfId="1" applyFont="1" applyBorder="1" applyAlignment="1">
      <alignment vertical="center"/>
    </xf>
    <xf numFmtId="0" fontId="43" fillId="0" borderId="48" xfId="3" applyFont="1" applyBorder="1" applyAlignment="1">
      <alignment horizontal="center" vertical="center"/>
    </xf>
    <xf numFmtId="3" fontId="4" fillId="0" borderId="7" xfId="1" quotePrefix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/>
    </xf>
    <xf numFmtId="165" fontId="4" fillId="8" borderId="7" xfId="1" applyNumberFormat="1" applyFont="1" applyFill="1" applyBorder="1" applyAlignment="1">
      <alignment horizontal="right"/>
    </xf>
    <xf numFmtId="37" fontId="6" fillId="9" borderId="19" xfId="4" quotePrefix="1" applyNumberFormat="1" applyFont="1" applyFill="1" applyBorder="1" applyAlignment="1">
      <alignment horizontal="right" vertical="center"/>
    </xf>
    <xf numFmtId="37" fontId="6" fillId="9" borderId="9" xfId="4" quotePrefix="1" applyNumberFormat="1" applyFont="1" applyFill="1" applyBorder="1" applyAlignment="1">
      <alignment horizontal="right" vertical="center"/>
    </xf>
    <xf numFmtId="37" fontId="6" fillId="9" borderId="9" xfId="4" applyNumberFormat="1" applyFont="1" applyFill="1" applyBorder="1" applyAlignment="1">
      <alignment horizontal="right" vertical="center"/>
    </xf>
    <xf numFmtId="0" fontId="6" fillId="9" borderId="19" xfId="4" applyNumberFormat="1" applyFont="1" applyFill="1" applyBorder="1" applyAlignment="1">
      <alignment horizontal="right" vertical="center"/>
    </xf>
    <xf numFmtId="0" fontId="6" fillId="9" borderId="20" xfId="4" applyNumberFormat="1" applyFont="1" applyFill="1" applyBorder="1" applyAlignment="1">
      <alignment horizontal="right" vertical="center"/>
    </xf>
    <xf numFmtId="0" fontId="4" fillId="0" borderId="7" xfId="1" applyFont="1" applyBorder="1" applyAlignment="1">
      <alignment horizontal="left" vertical="top"/>
    </xf>
    <xf numFmtId="0" fontId="4" fillId="0" borderId="7" xfId="1" applyFont="1" applyBorder="1" applyAlignment="1">
      <alignment vertical="center" wrapText="1"/>
    </xf>
    <xf numFmtId="0" fontId="6" fillId="0" borderId="0" xfId="1" applyFont="1" applyAlignment="1">
      <alignment horizontal="center" vertical="top" wrapText="1"/>
    </xf>
    <xf numFmtId="0" fontId="3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3" fillId="0" borderId="1" xfId="1" applyFont="1" applyBorder="1" applyAlignment="1">
      <alignment horizontal="center" vertical="top"/>
    </xf>
    <xf numFmtId="0" fontId="4" fillId="0" borderId="5" xfId="1" applyFont="1" applyBorder="1" applyAlignment="1">
      <alignment horizontal="right" vertical="top"/>
    </xf>
    <xf numFmtId="0" fontId="4" fillId="0" borderId="6" xfId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0" fontId="2" fillId="0" borderId="7" xfId="1" applyBorder="1" applyAlignment="1">
      <alignment vertical="top"/>
    </xf>
    <xf numFmtId="2" fontId="4" fillId="0" borderId="7" xfId="1" applyNumberFormat="1" applyFont="1" applyBorder="1" applyAlignment="1">
      <alignment vertical="top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0" fillId="0" borderId="7" xfId="2" applyBorder="1" applyAlignment="1" applyProtection="1">
      <alignment horizontal="center" vertical="top"/>
    </xf>
    <xf numFmtId="0" fontId="4" fillId="0" borderId="7" xfId="1" applyFont="1" applyBorder="1" applyAlignment="1">
      <alignment horizontal="center" vertical="top"/>
    </xf>
    <xf numFmtId="0" fontId="13" fillId="0" borderId="6" xfId="2" applyFont="1" applyBorder="1" applyAlignment="1" applyProtection="1">
      <alignment horizontal="center" vertical="top"/>
    </xf>
    <xf numFmtId="0" fontId="41" fillId="0" borderId="0" xfId="1" applyFont="1"/>
    <xf numFmtId="0" fontId="37" fillId="0" borderId="15" xfId="3" applyFont="1" applyBorder="1" applyAlignment="1">
      <alignment horizontal="left" vertical="top"/>
    </xf>
    <xf numFmtId="0" fontId="37" fillId="0" borderId="15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20" xfId="7" applyNumberFormat="1" applyFont="1" applyBorder="1" applyAlignment="1">
      <alignment vertical="center"/>
    </xf>
    <xf numFmtId="0" fontId="37" fillId="0" borderId="15" xfId="3" applyFont="1" applyBorder="1" applyAlignment="1">
      <alignment horizontal="center" vertical="center" wrapText="1"/>
    </xf>
    <xf numFmtId="0" fontId="4" fillId="0" borderId="6" xfId="1" applyFont="1" applyBorder="1" applyAlignment="1">
      <alignment vertical="top" wrapText="1"/>
    </xf>
    <xf numFmtId="166" fontId="4" fillId="2" borderId="6" xfId="1" applyNumberFormat="1" applyFont="1" applyFill="1" applyBorder="1"/>
    <xf numFmtId="168" fontId="4" fillId="0" borderId="6" xfId="1" applyNumberFormat="1" applyFont="1" applyBorder="1" applyAlignment="1">
      <alignment horizontal="right" vertical="top"/>
    </xf>
    <xf numFmtId="0" fontId="10" fillId="0" borderId="6" xfId="2" applyBorder="1" applyAlignment="1" applyProtection="1">
      <alignment horizontal="center" vertical="top"/>
    </xf>
    <xf numFmtId="0" fontId="6" fillId="0" borderId="0" xfId="1" applyFont="1" applyAlignment="1">
      <alignment horizontal="right"/>
    </xf>
    <xf numFmtId="3" fontId="7" fillId="0" borderId="5" xfId="5" applyNumberFormat="1" applyFont="1" applyBorder="1" applyAlignment="1">
      <alignment vertical="center"/>
    </xf>
    <xf numFmtId="3" fontId="7" fillId="0" borderId="5" xfId="14" applyNumberFormat="1" applyFont="1" applyBorder="1" applyAlignment="1">
      <alignment vertical="center"/>
    </xf>
    <xf numFmtId="0" fontId="6" fillId="0" borderId="0" xfId="19" applyFont="1" applyAlignment="1">
      <alignment vertical="center"/>
    </xf>
    <xf numFmtId="0" fontId="6" fillId="0" borderId="0" xfId="19" applyFont="1" applyAlignment="1">
      <alignment horizontal="right" vertical="center"/>
    </xf>
    <xf numFmtId="0" fontId="6" fillId="0" borderId="0" xfId="19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7" xfId="7" applyNumberFormat="1" applyFont="1" applyBorder="1" applyAlignment="1">
      <alignment vertical="center"/>
    </xf>
    <xf numFmtId="0" fontId="6" fillId="0" borderId="15" xfId="7" applyNumberFormat="1" applyFont="1" applyBorder="1" applyAlignment="1">
      <alignment vertical="center"/>
    </xf>
    <xf numFmtId="1" fontId="7" fillId="0" borderId="17" xfId="11" applyNumberFormat="1" applyFont="1" applyBorder="1" applyAlignment="1">
      <alignment vertical="center"/>
    </xf>
    <xf numFmtId="0" fontId="6" fillId="0" borderId="10" xfId="3" applyFont="1" applyBorder="1" applyAlignment="1">
      <alignment horizontal="centerContinuous" vertical="center"/>
    </xf>
    <xf numFmtId="0" fontId="49" fillId="0" borderId="1" xfId="3" applyFont="1" applyBorder="1" applyAlignment="1">
      <alignment horizontal="center" vertical="center"/>
    </xf>
    <xf numFmtId="0" fontId="49" fillId="0" borderId="2" xfId="3" applyFont="1" applyBorder="1" applyAlignment="1">
      <alignment horizontal="center" vertical="center"/>
    </xf>
    <xf numFmtId="0" fontId="53" fillId="0" borderId="0" xfId="3" applyFont="1" applyAlignment="1">
      <alignment vertical="center"/>
    </xf>
    <xf numFmtId="0" fontId="53" fillId="0" borderId="0" xfId="3" applyFont="1" applyAlignment="1">
      <alignment wrapText="1"/>
    </xf>
    <xf numFmtId="0" fontId="49" fillId="0" borderId="6" xfId="3" applyFont="1" applyBorder="1" applyAlignment="1">
      <alignment horizontal="center" vertical="center"/>
    </xf>
    <xf numFmtId="0" fontId="53" fillId="0" borderId="10" xfId="3" applyFont="1" applyBorder="1" applyAlignment="1">
      <alignment vertical="center"/>
    </xf>
    <xf numFmtId="0" fontId="49" fillId="0" borderId="6" xfId="1" applyFont="1" applyBorder="1" applyAlignment="1">
      <alignment horizontal="center" vertical="center"/>
    </xf>
    <xf numFmtId="0" fontId="53" fillId="0" borderId="0" xfId="1" applyFont="1" applyAlignment="1">
      <alignment vertical="center"/>
    </xf>
    <xf numFmtId="0" fontId="49" fillId="0" borderId="5" xfId="3" applyFont="1" applyBorder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53" fillId="0" borderId="0" xfId="3" applyFont="1"/>
    <xf numFmtId="0" fontId="49" fillId="0" borderId="1" xfId="3" quotePrefix="1" applyFont="1" applyBorder="1" applyAlignment="1">
      <alignment horizontal="center" vertical="center"/>
    </xf>
    <xf numFmtId="0" fontId="49" fillId="0" borderId="4" xfId="3" applyFont="1" applyBorder="1" applyAlignment="1">
      <alignment horizontal="center" vertical="center"/>
    </xf>
    <xf numFmtId="0" fontId="54" fillId="0" borderId="0" xfId="3" applyFont="1" applyAlignment="1">
      <alignment horizontal="center" vertical="center"/>
    </xf>
    <xf numFmtId="0" fontId="54" fillId="0" borderId="0" xfId="3" applyFont="1" applyAlignment="1">
      <alignment vertical="center"/>
    </xf>
    <xf numFmtId="1" fontId="49" fillId="0" borderId="1" xfId="3" applyNumberFormat="1" applyFont="1" applyBorder="1" applyAlignment="1">
      <alignment horizontal="center" vertical="center"/>
    </xf>
    <xf numFmtId="0" fontId="49" fillId="0" borderId="10" xfId="3" applyFont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0" fontId="49" fillId="0" borderId="0" xfId="3" applyFont="1" applyAlignment="1">
      <alignment vertical="center"/>
    </xf>
    <xf numFmtId="0" fontId="49" fillId="0" borderId="35" xfId="3" applyFont="1" applyBorder="1" applyAlignment="1">
      <alignment horizontal="center" vertical="center"/>
    </xf>
    <xf numFmtId="0" fontId="49" fillId="0" borderId="36" xfId="3" applyFont="1" applyBorder="1" applyAlignment="1">
      <alignment horizontal="center" vertical="center"/>
    </xf>
    <xf numFmtId="0" fontId="49" fillId="0" borderId="1" xfId="3" applyFont="1" applyBorder="1" applyAlignment="1">
      <alignment horizontal="centerContinuous" vertical="center"/>
    </xf>
    <xf numFmtId="0" fontId="53" fillId="0" borderId="10" xfId="3" applyFont="1" applyBorder="1" applyAlignment="1">
      <alignment horizontal="center" vertical="center"/>
    </xf>
    <xf numFmtId="0" fontId="53" fillId="0" borderId="0" xfId="3" applyFont="1" applyAlignment="1">
      <alignment horizontal="center" vertical="center" wrapText="1"/>
    </xf>
    <xf numFmtId="0" fontId="49" fillId="0" borderId="11" xfId="3" applyFont="1" applyBorder="1" applyAlignment="1">
      <alignment horizontal="center" vertical="center"/>
    </xf>
    <xf numFmtId="0" fontId="49" fillId="0" borderId="11" xfId="3" applyFont="1" applyBorder="1" applyAlignment="1">
      <alignment horizontal="centerContinuous" vertical="center"/>
    </xf>
    <xf numFmtId="0" fontId="49" fillId="0" borderId="6" xfId="3" applyFont="1" applyBorder="1" applyAlignment="1">
      <alignment horizontal="centerContinuous" vertical="center"/>
    </xf>
    <xf numFmtId="0" fontId="49" fillId="0" borderId="1" xfId="3" applyFont="1" applyBorder="1" applyAlignment="1">
      <alignment horizontal="center"/>
    </xf>
    <xf numFmtId="0" fontId="55" fillId="0" borderId="1" xfId="3" applyFont="1" applyBorder="1" applyAlignment="1">
      <alignment horizontal="center" vertical="center"/>
    </xf>
    <xf numFmtId="0" fontId="56" fillId="0" borderId="0" xfId="1" applyFont="1"/>
    <xf numFmtId="37" fontId="7" fillId="0" borderId="7" xfId="1" applyNumberFormat="1" applyFont="1" applyBorder="1" applyAlignment="1">
      <alignment vertical="center"/>
    </xf>
    <xf numFmtId="0" fontId="6" fillId="0" borderId="16" xfId="3" applyFont="1" applyBorder="1" applyAlignment="1">
      <alignment horizontal="right" vertical="center"/>
    </xf>
    <xf numFmtId="2" fontId="7" fillId="0" borderId="7" xfId="3" applyNumberFormat="1" applyFont="1" applyBorder="1" applyAlignment="1">
      <alignment horizontal="right" vertical="center"/>
    </xf>
    <xf numFmtId="166" fontId="7" fillId="0" borderId="6" xfId="3" applyNumberFormat="1" applyFont="1" applyBorder="1" applyAlignment="1">
      <alignment horizontal="right" vertical="center"/>
    </xf>
    <xf numFmtId="166" fontId="6" fillId="0" borderId="1" xfId="6" applyNumberFormat="1" applyFont="1" applyBorder="1" applyAlignment="1">
      <alignment horizontal="right" vertical="center"/>
    </xf>
    <xf numFmtId="0" fontId="6" fillId="0" borderId="20" xfId="14" applyFont="1" applyBorder="1" applyAlignment="1">
      <alignment horizontal="right" vertical="center"/>
    </xf>
    <xf numFmtId="0" fontId="7" fillId="0" borderId="6" xfId="3" applyFont="1" applyBorder="1" applyAlignment="1">
      <alignment horizontal="left" vertical="center"/>
    </xf>
    <xf numFmtId="0" fontId="57" fillId="0" borderId="1" xfId="1" applyFont="1" applyBorder="1" applyAlignment="1">
      <alignment horizontal="center" vertical="center"/>
    </xf>
    <xf numFmtId="0" fontId="7" fillId="0" borderId="5" xfId="3" applyFont="1" applyBorder="1" applyAlignment="1">
      <alignment horizontal="left" vertical="center"/>
    </xf>
    <xf numFmtId="0" fontId="60" fillId="0" borderId="0" xfId="23" applyFont="1"/>
    <xf numFmtId="0" fontId="61" fillId="0" borderId="0" xfId="23" applyFont="1"/>
    <xf numFmtId="0" fontId="60" fillId="0" borderId="9" xfId="23" applyFont="1" applyBorder="1" applyAlignment="1">
      <alignment horizontal="center"/>
    </xf>
    <xf numFmtId="0" fontId="60" fillId="0" borderId="9" xfId="23" applyFont="1" applyBorder="1"/>
    <xf numFmtId="0" fontId="61" fillId="0" borderId="0" xfId="23" applyFont="1" applyAlignment="1">
      <alignment vertical="center" wrapText="1"/>
    </xf>
    <xf numFmtId="0" fontId="61" fillId="0" borderId="0" xfId="23" applyFont="1" applyAlignment="1">
      <alignment vertical="center"/>
    </xf>
    <xf numFmtId="0" fontId="41" fillId="0" borderId="1" xfId="23" applyFont="1" applyBorder="1" applyAlignment="1">
      <alignment horizontal="center" vertical="center" wrapText="1"/>
    </xf>
    <xf numFmtId="0" fontId="61" fillId="0" borderId="0" xfId="23" applyFont="1" applyAlignment="1">
      <alignment horizontal="center" wrapText="1"/>
    </xf>
    <xf numFmtId="0" fontId="61" fillId="0" borderId="0" xfId="23" applyFont="1" applyAlignment="1">
      <alignment horizontal="center"/>
    </xf>
    <xf numFmtId="0" fontId="63" fillId="0" borderId="1" xfId="23" applyFont="1" applyBorder="1" applyAlignment="1">
      <alignment horizontal="center"/>
    </xf>
    <xf numFmtId="0" fontId="60" fillId="0" borderId="0" xfId="23" applyFont="1" applyAlignment="1">
      <alignment horizontal="center" wrapText="1"/>
    </xf>
    <xf numFmtId="0" fontId="64" fillId="0" borderId="7" xfId="23" applyFont="1" applyBorder="1" applyAlignment="1">
      <alignment horizontal="center"/>
    </xf>
    <xf numFmtId="0" fontId="64" fillId="0" borderId="7" xfId="23" applyFont="1" applyBorder="1"/>
    <xf numFmtId="0" fontId="64" fillId="0" borderId="6" xfId="23" applyFont="1" applyBorder="1" applyAlignment="1">
      <alignment horizontal="center"/>
    </xf>
    <xf numFmtId="0" fontId="64" fillId="0" borderId="6" xfId="23" applyFont="1" applyBorder="1"/>
    <xf numFmtId="0" fontId="64" fillId="0" borderId="15" xfId="23" applyFont="1" applyBorder="1"/>
    <xf numFmtId="0" fontId="58" fillId="0" borderId="0" xfId="23" applyAlignment="1">
      <alignment horizontal="center"/>
    </xf>
    <xf numFmtId="0" fontId="58" fillId="0" borderId="0" xfId="23"/>
    <xf numFmtId="0" fontId="58" fillId="0" borderId="0" xfId="23" applyAlignment="1">
      <alignment horizontal="left" wrapText="1"/>
    </xf>
    <xf numFmtId="0" fontId="60" fillId="0" borderId="0" xfId="23" applyFont="1" applyAlignment="1">
      <alignment horizontal="left" wrapText="1"/>
    </xf>
    <xf numFmtId="0" fontId="60" fillId="0" borderId="0" xfId="23" applyFont="1" applyAlignment="1">
      <alignment horizontal="center"/>
    </xf>
    <xf numFmtId="0" fontId="59" fillId="0" borderId="0" xfId="23" applyFont="1"/>
    <xf numFmtId="0" fontId="59" fillId="0" borderId="9" xfId="23" applyFont="1" applyBorder="1"/>
    <xf numFmtId="0" fontId="57" fillId="0" borderId="1" xfId="23" applyFont="1" applyBorder="1" applyAlignment="1">
      <alignment horizontal="center" vertical="center"/>
    </xf>
    <xf numFmtId="0" fontId="64" fillId="0" borderId="10" xfId="23" applyFont="1" applyBorder="1" applyAlignment="1">
      <alignment horizontal="center"/>
    </xf>
    <xf numFmtId="0" fontId="64" fillId="0" borderId="5" xfId="23" applyFont="1" applyBorder="1"/>
    <xf numFmtId="0" fontId="64" fillId="0" borderId="0" xfId="23" applyFont="1"/>
    <xf numFmtId="0" fontId="65" fillId="0" borderId="1" xfId="23" applyFont="1" applyBorder="1" applyAlignment="1">
      <alignment horizontal="center" vertical="center" wrapText="1"/>
    </xf>
    <xf numFmtId="0" fontId="65" fillId="0" borderId="6" xfId="23" applyFont="1" applyBorder="1" applyAlignment="1">
      <alignment horizontal="center" vertical="center" wrapText="1"/>
    </xf>
    <xf numFmtId="0" fontId="28" fillId="0" borderId="0" xfId="23" applyFont="1"/>
    <xf numFmtId="0" fontId="41" fillId="0" borderId="0" xfId="23" applyFont="1" applyAlignment="1">
      <alignment horizontal="right"/>
    </xf>
    <xf numFmtId="0" fontId="41" fillId="0" borderId="0" xfId="23" applyFont="1"/>
    <xf numFmtId="0" fontId="6" fillId="0" borderId="0" xfId="23" applyFont="1" applyAlignment="1">
      <alignment horizontal="left"/>
    </xf>
    <xf numFmtId="0" fontId="61" fillId="0" borderId="0" xfId="23" applyFont="1" applyAlignment="1">
      <alignment wrapText="1"/>
    </xf>
    <xf numFmtId="0" fontId="41" fillId="0" borderId="0" xfId="23" applyFont="1" applyAlignment="1">
      <alignment horizontal="left"/>
    </xf>
    <xf numFmtId="0" fontId="6" fillId="0" borderId="0" xfId="23" applyFont="1" applyAlignment="1">
      <alignment horizontal="center"/>
    </xf>
    <xf numFmtId="0" fontId="41" fillId="0" borderId="0" xfId="23" applyFont="1" applyAlignment="1">
      <alignment horizontal="center"/>
    </xf>
    <xf numFmtId="1" fontId="7" fillId="0" borderId="5" xfId="3" applyNumberFormat="1" applyFont="1" applyBorder="1" applyAlignment="1">
      <alignment horizontal="left" vertical="center"/>
    </xf>
    <xf numFmtId="1" fontId="7" fillId="0" borderId="7" xfId="3" applyNumberFormat="1" applyFont="1" applyBorder="1" applyAlignment="1">
      <alignment horizontal="left" vertical="center"/>
    </xf>
    <xf numFmtId="0" fontId="6" fillId="0" borderId="1" xfId="23" applyFont="1" applyBorder="1" applyAlignment="1">
      <alignment horizontal="center" vertical="center"/>
    </xf>
    <xf numFmtId="0" fontId="64" fillId="0" borderId="22" xfId="23" applyFont="1" applyBorder="1"/>
    <xf numFmtId="0" fontId="66" fillId="0" borderId="0" xfId="23" applyFont="1"/>
    <xf numFmtId="0" fontId="41" fillId="0" borderId="6" xfId="23" applyFont="1" applyBorder="1" applyAlignment="1">
      <alignment horizontal="center" vertical="center" wrapText="1"/>
    </xf>
    <xf numFmtId="0" fontId="41" fillId="0" borderId="6" xfId="23" applyFont="1" applyBorder="1" applyAlignment="1">
      <alignment horizontal="center" vertical="center"/>
    </xf>
    <xf numFmtId="0" fontId="5" fillId="0" borderId="0" xfId="1" applyFont="1" applyAlignment="1">
      <alignment wrapText="1"/>
    </xf>
    <xf numFmtId="0" fontId="8" fillId="0" borderId="0" xfId="1" applyFont="1" applyAlignment="1">
      <alignment wrapText="1"/>
    </xf>
    <xf numFmtId="0" fontId="3" fillId="0" borderId="5" xfId="1" applyFont="1" applyBorder="1" applyAlignment="1">
      <alignment wrapText="1"/>
    </xf>
    <xf numFmtId="0" fontId="8" fillId="0" borderId="7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8" fillId="0" borderId="6" xfId="1" applyFont="1" applyBorder="1" applyAlignment="1">
      <alignment wrapText="1"/>
    </xf>
    <xf numFmtId="0" fontId="3" fillId="0" borderId="0" xfId="1" applyFont="1" applyAlignment="1">
      <alignment wrapText="1"/>
    </xf>
    <xf numFmtId="0" fontId="11" fillId="0" borderId="7" xfId="1" applyFont="1" applyBorder="1" applyAlignment="1">
      <alignment wrapText="1"/>
    </xf>
    <xf numFmtId="0" fontId="11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6" fillId="0" borderId="0" xfId="3" applyFont="1" applyAlignment="1">
      <alignment vertical="center" wrapText="1"/>
    </xf>
    <xf numFmtId="0" fontId="2" fillId="0" borderId="0" xfId="3" applyFont="1" applyAlignment="1">
      <alignment horizontal="left" vertical="center"/>
    </xf>
    <xf numFmtId="0" fontId="66" fillId="0" borderId="0" xfId="0" applyFont="1"/>
    <xf numFmtId="0" fontId="2" fillId="0" borderId="0" xfId="3" applyFont="1" applyAlignment="1">
      <alignment horizontal="center" vertical="center"/>
    </xf>
    <xf numFmtId="0" fontId="2" fillId="0" borderId="0" xfId="3" applyFont="1"/>
    <xf numFmtId="0" fontId="2" fillId="0" borderId="0" xfId="0" applyFont="1"/>
    <xf numFmtId="0" fontId="2" fillId="0" borderId="0" xfId="1" quotePrefix="1" applyAlignment="1">
      <alignment horizontal="left" vertical="center"/>
    </xf>
    <xf numFmtId="0" fontId="2" fillId="0" borderId="0" xfId="3" quotePrefix="1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/>
    </xf>
    <xf numFmtId="0" fontId="68" fillId="0" borderId="0" xfId="23" applyFont="1"/>
    <xf numFmtId="0" fontId="7" fillId="0" borderId="10" xfId="3" applyFont="1" applyBorder="1" applyAlignment="1">
      <alignment horizontal="right" vertical="center"/>
    </xf>
    <xf numFmtId="0" fontId="7" fillId="11" borderId="7" xfId="3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2" fillId="0" borderId="50" xfId="9" applyBorder="1" applyAlignment="1">
      <alignment wrapText="1"/>
    </xf>
    <xf numFmtId="0" fontId="7" fillId="12" borderId="50" xfId="0" applyFont="1" applyFill="1" applyBorder="1" applyAlignment="1">
      <alignment vertical="center"/>
    </xf>
    <xf numFmtId="0" fontId="2" fillId="12" borderId="50" xfId="9" applyFill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12" borderId="5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1" xfId="0" applyFont="1" applyBorder="1" applyAlignment="1">
      <alignment vertical="center"/>
    </xf>
    <xf numFmtId="0" fontId="7" fillId="12" borderId="51" xfId="0" applyFont="1" applyFill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6" fillId="0" borderId="0" xfId="3" quotePrefix="1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wrapText="1"/>
    </xf>
    <xf numFmtId="0" fontId="6" fillId="0" borderId="24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/>
    </xf>
    <xf numFmtId="37" fontId="6" fillId="2" borderId="8" xfId="7" applyNumberFormat="1" applyFont="1" applyFill="1" applyBorder="1" applyAlignment="1">
      <alignment horizontal="center" vertical="center"/>
    </xf>
    <xf numFmtId="37" fontId="6" fillId="2" borderId="18" xfId="7" applyNumberFormat="1" applyFont="1" applyFill="1" applyBorder="1" applyAlignment="1">
      <alignment horizontal="center" vertical="center"/>
    </xf>
    <xf numFmtId="37" fontId="6" fillId="2" borderId="12" xfId="7" applyNumberFormat="1" applyFont="1" applyFill="1" applyBorder="1" applyAlignment="1">
      <alignment horizontal="center" vertical="center"/>
    </xf>
    <xf numFmtId="37" fontId="6" fillId="2" borderId="13" xfId="7" applyNumberFormat="1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6" fillId="0" borderId="2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24" xfId="1" quotePrefix="1" applyFont="1" applyBorder="1" applyAlignment="1">
      <alignment horizontal="center" vertical="center" wrapText="1"/>
    </xf>
    <xf numFmtId="0" fontId="6" fillId="0" borderId="6" xfId="1" quotePrefix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20" xfId="1" applyFont="1" applyBorder="1" applyAlignment="1">
      <alignment horizontal="left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16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28" xfId="3" applyFont="1" applyBorder="1" applyAlignment="1">
      <alignment horizontal="center" vertical="center" wrapText="1"/>
    </xf>
    <xf numFmtId="0" fontId="19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6" fillId="0" borderId="29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24" xfId="3" quotePrefix="1" applyFont="1" applyBorder="1" applyAlignment="1">
      <alignment horizontal="center" vertical="center"/>
    </xf>
    <xf numFmtId="0" fontId="6" fillId="0" borderId="7" xfId="3" quotePrefix="1" applyFont="1" applyBorder="1" applyAlignment="1">
      <alignment horizontal="center" vertical="center"/>
    </xf>
    <xf numFmtId="0" fontId="6" fillId="0" borderId="6" xfId="3" quotePrefix="1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2" fontId="6" fillId="0" borderId="24" xfId="3" applyNumberFormat="1" applyFont="1" applyBorder="1" applyAlignment="1">
      <alignment horizontal="center" vertical="center"/>
    </xf>
    <xf numFmtId="2" fontId="6" fillId="0" borderId="6" xfId="3" applyNumberFormat="1" applyFont="1" applyBorder="1" applyAlignment="1">
      <alignment horizontal="center" vertical="center"/>
    </xf>
    <xf numFmtId="2" fontId="6" fillId="0" borderId="25" xfId="3" applyNumberFormat="1" applyFont="1" applyBorder="1" applyAlignment="1">
      <alignment horizontal="center" vertical="center"/>
    </xf>
    <xf numFmtId="2" fontId="6" fillId="0" borderId="26" xfId="3" applyNumberFormat="1" applyFont="1" applyBorder="1" applyAlignment="1">
      <alignment horizontal="center" vertical="center"/>
    </xf>
    <xf numFmtId="2" fontId="6" fillId="0" borderId="27" xfId="3" applyNumberFormat="1" applyFont="1" applyBorder="1" applyAlignment="1">
      <alignment horizontal="center" vertical="center"/>
    </xf>
    <xf numFmtId="2" fontId="6" fillId="0" borderId="24" xfId="3" applyNumberFormat="1" applyFont="1" applyBorder="1" applyAlignment="1">
      <alignment horizontal="center" vertical="center" wrapText="1"/>
    </xf>
    <xf numFmtId="2" fontId="6" fillId="0" borderId="6" xfId="3" applyNumberFormat="1" applyFont="1" applyBorder="1" applyAlignment="1">
      <alignment horizontal="center" vertical="center" wrapText="1"/>
    </xf>
    <xf numFmtId="2" fontId="6" fillId="0" borderId="25" xfId="3" applyNumberFormat="1" applyFont="1" applyBorder="1" applyAlignment="1">
      <alignment horizontal="center" vertical="center" wrapText="1"/>
    </xf>
    <xf numFmtId="2" fontId="6" fillId="0" borderId="26" xfId="3" applyNumberFormat="1" applyFont="1" applyBorder="1" applyAlignment="1">
      <alignment horizontal="center" vertical="center" wrapText="1"/>
    </xf>
    <xf numFmtId="2" fontId="6" fillId="0" borderId="27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3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16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5" xfId="14" applyFont="1" applyBorder="1" applyAlignment="1">
      <alignment horizontal="center" vertical="center"/>
    </xf>
    <xf numFmtId="0" fontId="6" fillId="0" borderId="26" xfId="14" applyFont="1" applyBorder="1" applyAlignment="1">
      <alignment horizontal="center" vertical="center"/>
    </xf>
    <xf numFmtId="0" fontId="6" fillId="0" borderId="27" xfId="14" applyFont="1" applyBorder="1" applyAlignment="1">
      <alignment horizontal="center" vertical="center"/>
    </xf>
    <xf numFmtId="0" fontId="6" fillId="0" borderId="2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4" xfId="14" applyFont="1" applyBorder="1" applyAlignment="1">
      <alignment horizontal="left" vertical="center"/>
    </xf>
    <xf numFmtId="0" fontId="6" fillId="0" borderId="31" xfId="14" applyFont="1" applyBorder="1" applyAlignment="1">
      <alignment horizontal="center" vertical="center"/>
    </xf>
    <xf numFmtId="0" fontId="6" fillId="0" borderId="7" xfId="14" applyFont="1" applyBorder="1" applyAlignment="1">
      <alignment horizontal="center" vertical="center"/>
    </xf>
    <xf numFmtId="0" fontId="6" fillId="0" borderId="31" xfId="14" quotePrefix="1" applyFont="1" applyBorder="1" applyAlignment="1">
      <alignment horizontal="center" vertical="center"/>
    </xf>
    <xf numFmtId="0" fontId="6" fillId="0" borderId="7" xfId="14" quotePrefix="1" applyFont="1" applyBorder="1" applyAlignment="1">
      <alignment horizontal="center" vertical="center"/>
    </xf>
    <xf numFmtId="0" fontId="6" fillId="0" borderId="31" xfId="14" applyFont="1" applyBorder="1" applyAlignment="1">
      <alignment horizontal="center" vertical="center" wrapText="1"/>
    </xf>
    <xf numFmtId="0" fontId="6" fillId="0" borderId="7" xfId="14" applyFont="1" applyBorder="1" applyAlignment="1">
      <alignment horizontal="center" vertical="center" wrapText="1"/>
    </xf>
    <xf numFmtId="0" fontId="6" fillId="0" borderId="16" xfId="14" applyFont="1" applyBorder="1" applyAlignment="1">
      <alignment horizontal="left" vertical="center"/>
    </xf>
    <xf numFmtId="0" fontId="6" fillId="0" borderId="19" xfId="14" applyFont="1" applyBorder="1" applyAlignment="1">
      <alignment horizontal="left" vertical="center"/>
    </xf>
    <xf numFmtId="0" fontId="6" fillId="0" borderId="20" xfId="14" applyFont="1" applyBorder="1" applyAlignment="1">
      <alignment horizontal="left" vertical="center"/>
    </xf>
    <xf numFmtId="0" fontId="47" fillId="0" borderId="0" xfId="14" applyFont="1" applyAlignment="1">
      <alignment horizontal="center" vertical="center"/>
    </xf>
    <xf numFmtId="0" fontId="6" fillId="0" borderId="24" xfId="14" applyFont="1" applyBorder="1" applyAlignment="1">
      <alignment horizontal="center" vertical="center"/>
    </xf>
    <xf numFmtId="0" fontId="6" fillId="0" borderId="6" xfId="14" applyFont="1" applyBorder="1" applyAlignment="1">
      <alignment horizontal="center" vertical="center"/>
    </xf>
    <xf numFmtId="0" fontId="6" fillId="0" borderId="10" xfId="14" applyFont="1" applyBorder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6" fillId="0" borderId="25" xfId="14" quotePrefix="1" applyFont="1" applyBorder="1" applyAlignment="1">
      <alignment horizontal="center" vertical="center"/>
    </xf>
    <xf numFmtId="0" fontId="6" fillId="0" borderId="26" xfId="14" quotePrefix="1" applyFont="1" applyBorder="1" applyAlignment="1">
      <alignment horizontal="center" vertical="center"/>
    </xf>
    <xf numFmtId="0" fontId="6" fillId="0" borderId="27" xfId="14" quotePrefix="1" applyFont="1" applyBorder="1" applyAlignment="1">
      <alignment horizontal="center" vertical="center"/>
    </xf>
    <xf numFmtId="0" fontId="6" fillId="0" borderId="5" xfId="14" applyFont="1" applyBorder="1" applyAlignment="1">
      <alignment horizontal="center" vertical="center"/>
    </xf>
    <xf numFmtId="0" fontId="6" fillId="0" borderId="2" xfId="14" applyFont="1" applyBorder="1" applyAlignment="1">
      <alignment horizontal="center" vertical="center" wrapText="1"/>
    </xf>
    <xf numFmtId="0" fontId="6" fillId="0" borderId="4" xfId="14" applyFont="1" applyBorder="1" applyAlignment="1">
      <alignment horizontal="center" vertical="center" wrapText="1"/>
    </xf>
    <xf numFmtId="0" fontId="6" fillId="0" borderId="14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6" fillId="0" borderId="32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3" fontId="6" fillId="0" borderId="7" xfId="6" applyNumberFormat="1" applyFont="1" applyFill="1" applyBorder="1" applyAlignment="1">
      <alignment horizontal="center" vertical="center" wrapText="1"/>
    </xf>
    <xf numFmtId="3" fontId="6" fillId="0" borderId="6" xfId="6" applyNumberFormat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0" xfId="1" quotePrefix="1" applyFont="1" applyAlignment="1">
      <alignment horizontal="center" vertical="center"/>
    </xf>
    <xf numFmtId="3" fontId="6" fillId="0" borderId="5" xfId="6" applyNumberFormat="1" applyFont="1" applyFill="1" applyBorder="1" applyAlignment="1">
      <alignment horizontal="center" vertical="center" wrapText="1"/>
    </xf>
    <xf numFmtId="3" fontId="6" fillId="0" borderId="24" xfId="6" applyNumberFormat="1" applyFont="1" applyFill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9" xfId="1" quotePrefix="1" applyFont="1" applyBorder="1" applyAlignment="1">
      <alignment horizontal="center" vertical="center" wrapText="1"/>
    </xf>
    <xf numFmtId="0" fontId="3" fillId="0" borderId="23" xfId="1" quotePrefix="1" applyFont="1" applyBorder="1" applyAlignment="1">
      <alignment horizontal="center" vertical="center" wrapText="1"/>
    </xf>
    <xf numFmtId="0" fontId="3" fillId="0" borderId="30" xfId="1" quotePrefix="1" applyFont="1" applyBorder="1" applyAlignment="1">
      <alignment horizontal="center" vertical="center" wrapText="1"/>
    </xf>
    <xf numFmtId="0" fontId="3" fillId="0" borderId="11" xfId="1" quotePrefix="1" applyFont="1" applyBorder="1" applyAlignment="1">
      <alignment horizontal="center" vertical="center" wrapText="1"/>
    </xf>
    <xf numFmtId="0" fontId="3" fillId="0" borderId="12" xfId="1" quotePrefix="1" applyFont="1" applyBorder="1" applyAlignment="1">
      <alignment horizontal="center" vertical="center" wrapText="1"/>
    </xf>
    <xf numFmtId="0" fontId="3" fillId="0" borderId="13" xfId="1" quotePrefix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6" xfId="1" quotePrefix="1" applyFont="1" applyBorder="1" applyAlignment="1">
      <alignment horizontal="left" vertical="center"/>
    </xf>
    <xf numFmtId="0" fontId="6" fillId="0" borderId="19" xfId="1" quotePrefix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 wrapText="1"/>
    </xf>
    <xf numFmtId="170" fontId="48" fillId="0" borderId="1" xfId="12" applyNumberFormat="1" applyFont="1" applyFill="1" applyBorder="1" applyAlignment="1">
      <alignment horizontal="center" vertical="center" wrapText="1"/>
    </xf>
    <xf numFmtId="170" fontId="48" fillId="0" borderId="5" xfId="12" applyNumberFormat="1" applyFont="1" applyFill="1" applyBorder="1" applyAlignment="1">
      <alignment horizontal="center" vertical="center" wrapText="1"/>
    </xf>
    <xf numFmtId="170" fontId="48" fillId="0" borderId="7" xfId="12" applyNumberFormat="1" applyFont="1" applyFill="1" applyBorder="1" applyAlignment="1">
      <alignment horizontal="center" vertical="center" wrapText="1"/>
    </xf>
    <xf numFmtId="170" fontId="48" fillId="0" borderId="6" xfId="12" applyNumberFormat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 vertical="center"/>
    </xf>
    <xf numFmtId="0" fontId="6" fillId="0" borderId="7" xfId="19" applyFont="1" applyBorder="1" applyAlignment="1">
      <alignment horizontal="center" vertical="center"/>
    </xf>
    <xf numFmtId="0" fontId="6" fillId="0" borderId="6" xfId="19" applyFont="1" applyBorder="1" applyAlignment="1">
      <alignment horizontal="center" vertical="center"/>
    </xf>
    <xf numFmtId="0" fontId="6" fillId="0" borderId="10" xfId="19" applyFont="1" applyBorder="1" applyAlignment="1">
      <alignment horizontal="center" vertical="center" wrapText="1"/>
    </xf>
    <xf numFmtId="0" fontId="46" fillId="0" borderId="0" xfId="19" applyFont="1"/>
    <xf numFmtId="0" fontId="46" fillId="0" borderId="17" xfId="19" applyFont="1" applyBorder="1"/>
    <xf numFmtId="0" fontId="46" fillId="0" borderId="11" xfId="19" applyFont="1" applyBorder="1"/>
    <xf numFmtId="0" fontId="46" fillId="0" borderId="12" xfId="19" applyFont="1" applyBorder="1"/>
    <xf numFmtId="0" fontId="46" fillId="0" borderId="13" xfId="19" applyFont="1" applyBorder="1"/>
    <xf numFmtId="0" fontId="6" fillId="0" borderId="11" xfId="19" applyFont="1" applyBorder="1" applyAlignment="1">
      <alignment horizontal="center" vertical="center" wrapText="1"/>
    </xf>
    <xf numFmtId="0" fontId="6" fillId="0" borderId="12" xfId="19" applyFont="1" applyBorder="1" applyAlignment="1">
      <alignment horizontal="center" vertical="center" wrapText="1"/>
    </xf>
    <xf numFmtId="0" fontId="6" fillId="0" borderId="13" xfId="19" applyFont="1" applyBorder="1" applyAlignment="1">
      <alignment horizontal="center" vertical="center" wrapText="1"/>
    </xf>
    <xf numFmtId="0" fontId="6" fillId="0" borderId="0" xfId="19" applyFont="1" applyAlignment="1">
      <alignment horizontal="center" vertical="center"/>
    </xf>
    <xf numFmtId="0" fontId="6" fillId="0" borderId="2" xfId="19" applyFont="1" applyBorder="1" applyAlignment="1">
      <alignment horizontal="center" vertical="center" wrapText="1"/>
    </xf>
    <xf numFmtId="0" fontId="6" fillId="0" borderId="4" xfId="19" applyFont="1" applyBorder="1" applyAlignment="1">
      <alignment horizontal="center" vertical="center" wrapText="1"/>
    </xf>
    <xf numFmtId="0" fontId="6" fillId="0" borderId="1" xfId="19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 shrinkToFit="1"/>
    </xf>
    <xf numFmtId="0" fontId="6" fillId="0" borderId="12" xfId="3" applyFont="1" applyBorder="1" applyAlignment="1">
      <alignment horizontal="center" vertical="center" wrapText="1" shrinkToFit="1"/>
    </xf>
    <xf numFmtId="0" fontId="6" fillId="0" borderId="13" xfId="3" applyFont="1" applyBorder="1" applyAlignment="1">
      <alignment horizontal="center" vertical="center" wrapText="1" shrinkToFit="1"/>
    </xf>
    <xf numFmtId="2" fontId="6" fillId="0" borderId="7" xfId="3" applyNumberFormat="1" applyFont="1" applyBorder="1" applyAlignment="1">
      <alignment horizontal="center" vertical="center"/>
    </xf>
    <xf numFmtId="2" fontId="6" fillId="0" borderId="28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2" fontId="6" fillId="0" borderId="14" xfId="3" applyNumberFormat="1" applyFont="1" applyBorder="1" applyAlignment="1">
      <alignment horizontal="center" vertical="center"/>
    </xf>
    <xf numFmtId="2" fontId="6" fillId="0" borderId="8" xfId="3" applyNumberFormat="1" applyFont="1" applyBorder="1" applyAlignment="1">
      <alignment horizontal="center" vertical="center"/>
    </xf>
    <xf numFmtId="2" fontId="6" fillId="0" borderId="18" xfId="3" applyNumberFormat="1" applyFont="1" applyBorder="1" applyAlignment="1">
      <alignment horizontal="center" vertical="center"/>
    </xf>
    <xf numFmtId="2" fontId="6" fillId="0" borderId="11" xfId="3" applyNumberFormat="1" applyFont="1" applyBorder="1" applyAlignment="1">
      <alignment horizontal="center" vertical="center"/>
    </xf>
    <xf numFmtId="2" fontId="6" fillId="0" borderId="12" xfId="3" applyNumberFormat="1" applyFont="1" applyBorder="1" applyAlignment="1">
      <alignment horizontal="center" vertical="center"/>
    </xf>
    <xf numFmtId="2" fontId="6" fillId="0" borderId="13" xfId="3" applyNumberFormat="1" applyFont="1" applyBorder="1" applyAlignment="1">
      <alignment horizontal="center" vertical="center"/>
    </xf>
    <xf numFmtId="2" fontId="6" fillId="0" borderId="2" xfId="3" applyNumberFormat="1" applyFont="1" applyBorder="1" applyAlignment="1">
      <alignment horizontal="center" vertical="center"/>
    </xf>
    <xf numFmtId="2" fontId="6" fillId="0" borderId="3" xfId="3" applyNumberFormat="1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3" quotePrefix="1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47" fillId="0" borderId="0" xfId="22" applyFont="1" applyAlignment="1">
      <alignment horizontal="center"/>
    </xf>
    <xf numFmtId="0" fontId="46" fillId="0" borderId="6" xfId="22" applyFont="1" applyBorder="1" applyAlignment="1">
      <alignment horizontal="center" vertical="center"/>
    </xf>
    <xf numFmtId="0" fontId="46" fillId="0" borderId="1" xfId="22" applyFont="1" applyBorder="1" applyAlignment="1">
      <alignment horizontal="center" vertical="center"/>
    </xf>
    <xf numFmtId="0" fontId="46" fillId="0" borderId="7" xfId="22" applyFont="1" applyBorder="1" applyAlignment="1">
      <alignment horizontal="center" vertical="center"/>
    </xf>
    <xf numFmtId="0" fontId="48" fillId="0" borderId="11" xfId="13" applyFont="1" applyFill="1" applyBorder="1" applyAlignment="1">
      <alignment horizontal="center" vertical="center"/>
    </xf>
    <xf numFmtId="0" fontId="48" fillId="0" borderId="12" xfId="13" applyFont="1" applyFill="1" applyBorder="1" applyAlignment="1">
      <alignment horizontal="center" vertical="center"/>
    </xf>
    <xf numFmtId="0" fontId="48" fillId="0" borderId="13" xfId="13" applyFont="1" applyFill="1" applyBorder="1" applyAlignment="1">
      <alignment horizontal="center" vertical="center"/>
    </xf>
    <xf numFmtId="0" fontId="6" fillId="0" borderId="29" xfId="3" applyFont="1" applyBorder="1" applyAlignment="1">
      <alignment horizontal="center" vertical="top" wrapText="1"/>
    </xf>
    <xf numFmtId="0" fontId="6" fillId="0" borderId="23" xfId="3" applyFont="1" applyBorder="1" applyAlignment="1">
      <alignment horizontal="center" vertical="top" wrapText="1"/>
    </xf>
    <xf numFmtId="0" fontId="6" fillId="0" borderId="30" xfId="3" applyFont="1" applyBorder="1" applyAlignment="1">
      <alignment horizontal="center" vertical="top" wrapText="1"/>
    </xf>
    <xf numFmtId="0" fontId="6" fillId="0" borderId="11" xfId="3" applyFont="1" applyBorder="1" applyAlignment="1">
      <alignment horizontal="center" vertical="top" wrapText="1"/>
    </xf>
    <xf numFmtId="0" fontId="6" fillId="0" borderId="12" xfId="3" applyFont="1" applyBorder="1" applyAlignment="1">
      <alignment horizontal="center" vertical="top" wrapText="1"/>
    </xf>
    <xf numFmtId="0" fontId="6" fillId="0" borderId="13" xfId="3" applyFont="1" applyBorder="1" applyAlignment="1">
      <alignment horizontal="center" vertical="top" wrapText="1"/>
    </xf>
    <xf numFmtId="0" fontId="7" fillId="0" borderId="0" xfId="3" applyFont="1" applyAlignment="1">
      <alignment horizontal="right" vertical="center"/>
    </xf>
    <xf numFmtId="0" fontId="45" fillId="0" borderId="26" xfId="3" applyFont="1" applyBorder="1" applyAlignment="1">
      <alignment horizontal="center" vertical="center" wrapText="1"/>
    </xf>
    <xf numFmtId="0" fontId="45" fillId="0" borderId="27" xfId="3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quotePrefix="1" applyFont="1" applyAlignment="1">
      <alignment horizontal="center" vertical="center" wrapText="1"/>
    </xf>
    <xf numFmtId="0" fontId="6" fillId="0" borderId="29" xfId="3" quotePrefix="1" applyFont="1" applyBorder="1" applyAlignment="1">
      <alignment horizontal="center" vertical="center" wrapText="1"/>
    </xf>
    <xf numFmtId="0" fontId="6" fillId="0" borderId="30" xfId="3" quotePrefix="1" applyFont="1" applyBorder="1" applyAlignment="1">
      <alignment horizontal="center" vertical="center" wrapText="1"/>
    </xf>
    <xf numFmtId="0" fontId="6" fillId="0" borderId="10" xfId="3" quotePrefix="1" applyFont="1" applyBorder="1" applyAlignment="1">
      <alignment horizontal="center" vertical="center" wrapText="1"/>
    </xf>
    <xf numFmtId="0" fontId="6" fillId="0" borderId="17" xfId="3" quotePrefix="1" applyFont="1" applyBorder="1" applyAlignment="1">
      <alignment horizontal="center" vertical="center" wrapText="1"/>
    </xf>
    <xf numFmtId="0" fontId="6" fillId="0" borderId="11" xfId="3" quotePrefix="1" applyFont="1" applyBorder="1" applyAlignment="1">
      <alignment horizontal="center" vertical="center" wrapText="1"/>
    </xf>
    <xf numFmtId="0" fontId="6" fillId="0" borderId="13" xfId="3" quotePrefix="1" applyFont="1" applyBorder="1" applyAlignment="1">
      <alignment horizontal="center" vertical="center" wrapText="1"/>
    </xf>
    <xf numFmtId="0" fontId="6" fillId="0" borderId="25" xfId="3" applyFont="1" applyBorder="1" applyAlignment="1">
      <alignment horizontal="center"/>
    </xf>
    <xf numFmtId="0" fontId="6" fillId="0" borderId="26" xfId="3" applyFont="1" applyBorder="1" applyAlignment="1">
      <alignment horizontal="center"/>
    </xf>
    <xf numFmtId="0" fontId="6" fillId="0" borderId="27" xfId="3" applyFont="1" applyBorder="1" applyAlignment="1">
      <alignment horizontal="center"/>
    </xf>
    <xf numFmtId="0" fontId="6" fillId="0" borderId="23" xfId="3" quotePrefix="1" applyFont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 wrapText="1"/>
    </xf>
    <xf numFmtId="0" fontId="6" fillId="0" borderId="12" xfId="3" quotePrefix="1" applyFont="1" applyBorder="1" applyAlignment="1">
      <alignment horizontal="center" vertical="center" wrapText="1"/>
    </xf>
    <xf numFmtId="0" fontId="6" fillId="0" borderId="2" xfId="3" quotePrefix="1" applyFont="1" applyBorder="1" applyAlignment="1">
      <alignment horizontal="center" vertical="center" wrapText="1"/>
    </xf>
    <xf numFmtId="0" fontId="6" fillId="0" borderId="4" xfId="3" quotePrefix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0" borderId="26" xfId="3" quotePrefix="1" applyFont="1" applyBorder="1" applyAlignment="1">
      <alignment horizontal="center" vertical="center" wrapText="1"/>
    </xf>
    <xf numFmtId="0" fontId="19" fillId="0" borderId="23" xfId="3" applyFont="1" applyBorder="1" applyAlignment="1">
      <alignment horizontal="center" vertical="center" wrapText="1"/>
    </xf>
    <xf numFmtId="0" fontId="19" fillId="0" borderId="30" xfId="3" applyFont="1" applyBorder="1" applyAlignment="1">
      <alignment horizontal="center" vertical="center" wrapText="1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/>
    </xf>
    <xf numFmtId="0" fontId="6" fillId="0" borderId="8" xfId="3" applyFont="1" applyBorder="1" applyAlignment="1">
      <alignment wrapText="1"/>
    </xf>
    <xf numFmtId="0" fontId="6" fillId="0" borderId="18" xfId="3" applyFont="1" applyBorder="1" applyAlignment="1">
      <alignment wrapText="1"/>
    </xf>
    <xf numFmtId="2" fontId="6" fillId="0" borderId="7" xfId="3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7" fillId="0" borderId="12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41" fillId="0" borderId="0" xfId="23" applyFont="1" applyAlignment="1">
      <alignment horizontal="left"/>
    </xf>
    <xf numFmtId="0" fontId="6" fillId="0" borderId="0" xfId="23" applyFont="1" applyAlignment="1">
      <alignment horizontal="center"/>
    </xf>
    <xf numFmtId="0" fontId="51" fillId="0" borderId="15" xfId="23" applyFont="1" applyBorder="1" applyAlignment="1">
      <alignment horizontal="left"/>
    </xf>
    <xf numFmtId="0" fontId="41" fillId="0" borderId="28" xfId="23" applyFont="1" applyBorder="1" applyAlignment="1">
      <alignment horizontal="center" vertical="center"/>
    </xf>
    <xf numFmtId="0" fontId="41" fillId="0" borderId="0" xfId="23" applyFont="1" applyAlignment="1">
      <alignment horizontal="center"/>
    </xf>
    <xf numFmtId="0" fontId="41" fillId="0" borderId="28" xfId="23" applyFont="1" applyBorder="1" applyAlignment="1">
      <alignment horizontal="center" vertical="center" wrapText="1"/>
    </xf>
    <xf numFmtId="0" fontId="41" fillId="0" borderId="1" xfId="23" applyFont="1" applyBorder="1" applyAlignment="1">
      <alignment horizontal="center" vertical="center" wrapText="1"/>
    </xf>
    <xf numFmtId="0" fontId="41" fillId="0" borderId="24" xfId="23" applyFont="1" applyBorder="1" applyAlignment="1">
      <alignment horizontal="center" vertical="center" wrapText="1"/>
    </xf>
    <xf numFmtId="0" fontId="41" fillId="0" borderId="6" xfId="23" applyFont="1" applyBorder="1" applyAlignment="1">
      <alignment horizontal="center" vertical="center" wrapText="1"/>
    </xf>
    <xf numFmtId="0" fontId="41" fillId="10" borderId="28" xfId="23" applyFont="1" applyFill="1" applyBorder="1" applyAlignment="1">
      <alignment horizontal="center" vertical="center"/>
    </xf>
    <xf numFmtId="0" fontId="41" fillId="10" borderId="25" xfId="23" applyFont="1" applyFill="1" applyBorder="1" applyAlignment="1">
      <alignment horizontal="center" vertical="center"/>
    </xf>
    <xf numFmtId="0" fontId="41" fillId="10" borderId="27" xfId="23" applyFont="1" applyFill="1" applyBorder="1" applyAlignment="1">
      <alignment horizontal="center" vertical="center"/>
    </xf>
    <xf numFmtId="0" fontId="41" fillId="0" borderId="24" xfId="23" applyFont="1" applyBorder="1" applyAlignment="1">
      <alignment horizontal="center" vertical="center"/>
    </xf>
    <xf numFmtId="0" fontId="41" fillId="0" borderId="6" xfId="23" applyFont="1" applyBorder="1" applyAlignment="1">
      <alignment horizontal="center" vertical="center"/>
    </xf>
    <xf numFmtId="0" fontId="41" fillId="0" borderId="7" xfId="23" applyFont="1" applyBorder="1" applyAlignment="1">
      <alignment horizontal="center" vertical="center"/>
    </xf>
    <xf numFmtId="0" fontId="41" fillId="0" borderId="25" xfId="23" applyFont="1" applyBorder="1" applyAlignment="1">
      <alignment horizontal="center" vertical="center" wrapText="1"/>
    </xf>
    <xf numFmtId="0" fontId="41" fillId="0" borderId="26" xfId="23" applyFont="1" applyBorder="1" applyAlignment="1">
      <alignment horizontal="center" vertical="center" wrapText="1"/>
    </xf>
    <xf numFmtId="0" fontId="41" fillId="0" borderId="27" xfId="23" applyFont="1" applyBorder="1" applyAlignment="1">
      <alignment horizontal="center" vertical="center" wrapText="1"/>
    </xf>
  </cellXfs>
  <cellStyles count="24">
    <cellStyle name="40% - Accent3 2" xfId="13" xr:uid="{B323CE93-659E-48D1-93D4-D7FCE220EDF8}"/>
    <cellStyle name="40% - Accent6 2" xfId="12" xr:uid="{EEAD90E7-1918-4DBC-BDFF-D6E1FFF51FBB}"/>
    <cellStyle name="Comma [0] 2" xfId="4" xr:uid="{356B003E-93F9-4726-BB98-5352FB2347AD}"/>
    <cellStyle name="Comma [0] 2 2" xfId="7" xr:uid="{BB5A4B12-342A-499C-BF82-F058858575EB}"/>
    <cellStyle name="Comma [0] 2 2 2" xfId="16" xr:uid="{642A77C4-AF17-4F32-99D4-89856F32ECCF}"/>
    <cellStyle name="Comma [0] 2 3" xfId="15" xr:uid="{397A6710-4C28-4603-9AE0-3CA652B7074C}"/>
    <cellStyle name="Comma [0] 2 4" xfId="20" xr:uid="{C4A537EE-3198-4183-9909-3E683DEECBFC}"/>
    <cellStyle name="Comma 10" xfId="11" xr:uid="{653F0733-4CAE-4A92-A07D-450C73F664DD}"/>
    <cellStyle name="Comma 2" xfId="5" xr:uid="{DFEB3B8C-A9F0-4A0D-8668-8B2A5071C26D}"/>
    <cellStyle name="Comma 2 2" xfId="6" xr:uid="{8BB794FF-B9D4-46E8-99FA-3B6ACA24B985}"/>
    <cellStyle name="Comma 2 2 2" xfId="18" xr:uid="{A67C2B0D-24B2-4B41-B435-6A553F04B53B}"/>
    <cellStyle name="Comma 2 3" xfId="17" xr:uid="{AAC26363-59C2-49F9-BB99-D4508EA4FB30}"/>
    <cellStyle name="Comma 2 4" xfId="21" xr:uid="{49A674ED-D00D-4BC1-9A68-5CAEB1128990}"/>
    <cellStyle name="Comma 5" xfId="8" xr:uid="{D93C28C6-48ED-4643-89FA-0A768E7C26DD}"/>
    <cellStyle name="Hyperlink 2" xfId="2" xr:uid="{B20B8FFC-5578-4649-970C-2CDE21A8C649}"/>
    <cellStyle name="Normal" xfId="0" builtinId="0"/>
    <cellStyle name="Normal 2" xfId="1" xr:uid="{1D56599A-0360-4372-8E70-06133BDF538F}"/>
    <cellStyle name="Normal 3" xfId="3" xr:uid="{36D549D8-4EAE-4B0A-A7DD-AB248DF036C2}"/>
    <cellStyle name="Normal 4" xfId="14" xr:uid="{5DFED8E5-569B-496F-A84E-077FD8203A0D}"/>
    <cellStyle name="Normal 5" xfId="19" xr:uid="{B5947086-629A-4A91-8571-8A1E904B6EC7}"/>
    <cellStyle name="Normal 6" xfId="22" xr:uid="{1BFB016D-ADF9-4634-A03D-F15FBD0E7F99}"/>
    <cellStyle name="Normal 7" xfId="23" xr:uid="{E489EE9D-D1A2-446D-A187-1175E377654C}"/>
    <cellStyle name="Normal_MNTRG KETERSEDIAAN OBAT 08" xfId="9" xr:uid="{F7230F80-20BF-4829-90E1-5D829C85C6A4}"/>
    <cellStyle name="Percent 2" xfId="10" xr:uid="{5EDEAF1D-8F63-4275-99D3-2F4CEFA3DC1A}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88</xdr:row>
      <xdr:rowOff>0</xdr:rowOff>
    </xdr:from>
    <xdr:to>
      <xdr:col>2</xdr:col>
      <xdr:colOff>0</xdr:colOff>
      <xdr:row>90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780CAB-5B77-460E-BD22-CA873304AD56}"/>
            </a:ext>
          </a:extLst>
        </xdr:cNvPr>
        <xdr:cNvGrpSpPr>
          <a:grpSpLocks/>
        </xdr:cNvGrpSpPr>
      </xdr:nvGrpSpPr>
      <xdr:grpSpPr bwMode="auto">
        <a:xfrm>
          <a:off x="3741964" y="18709821"/>
          <a:ext cx="0" cy="408215"/>
          <a:chOff x="175" y="611"/>
          <a:chExt cx="8" cy="4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AA33EFE4-EA48-498C-934F-7BB73E66B6BA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2B546987-01A8-4E23-8A67-A5307EBAEB11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89</xdr:row>
      <xdr:rowOff>0</xdr:rowOff>
    </xdr:from>
    <xdr:to>
      <xdr:col>2</xdr:col>
      <xdr:colOff>0</xdr:colOff>
      <xdr:row>89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F08F6AA-5A3A-4D75-9758-4E1120ACB390}"/>
            </a:ext>
          </a:extLst>
        </xdr:cNvPr>
        <xdr:cNvGrpSpPr>
          <a:grpSpLocks/>
        </xdr:cNvGrpSpPr>
      </xdr:nvGrpSpPr>
      <xdr:grpSpPr bwMode="auto">
        <a:xfrm>
          <a:off x="2940844" y="22205156"/>
          <a:ext cx="0" cy="0"/>
          <a:chOff x="175" y="611"/>
          <a:chExt cx="8" cy="4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D563FA8A-C0DB-4793-B216-7BDC313FDDB1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2F9152D-28CE-4BBD-B4F6-60CD9636C55B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89</xdr:row>
      <xdr:rowOff>0</xdr:rowOff>
    </xdr:from>
    <xdr:to>
      <xdr:col>2</xdr:col>
      <xdr:colOff>0</xdr:colOff>
      <xdr:row>89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8CA7335-8D36-4A62-A447-5CDAC7201DDC}"/>
            </a:ext>
          </a:extLst>
        </xdr:cNvPr>
        <xdr:cNvGrpSpPr>
          <a:grpSpLocks/>
        </xdr:cNvGrpSpPr>
      </xdr:nvGrpSpPr>
      <xdr:grpSpPr bwMode="auto">
        <a:xfrm>
          <a:off x="2940844" y="22205156"/>
          <a:ext cx="0" cy="0"/>
          <a:chOff x="175" y="611"/>
          <a:chExt cx="8" cy="4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AB83EAA7-72FB-48F1-8973-96B9D0509C5D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EFD6DB9-4ADF-458A-B286-CCC610630505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149225</xdr:colOff>
      <xdr:row>74</xdr:row>
      <xdr:rowOff>161925</xdr:rowOff>
    </xdr:from>
    <xdr:to>
      <xdr:col>5</xdr:col>
      <xdr:colOff>1552575</xdr:colOff>
      <xdr:row>111</xdr:row>
      <xdr:rowOff>130175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94ADC5-4672-4304-8C93-E2052687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45" t="9383" r="30634" b="32761"/>
        <a:stretch>
          <a:fillRect/>
        </a:stretch>
      </xdr:blipFill>
      <xdr:spPr bwMode="auto">
        <a:xfrm>
          <a:off x="546100" y="12290425"/>
          <a:ext cx="7667625" cy="713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hun%202022/Profil%20Kesehatan/Profil%20Kab%20Kota/LAMPIRAN%20JUKNIS%20PROFIL%20KES%202022-Su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dah/Documents/BAHAN%20BALI/JUKNIS%20PROFIL/Users/user/Documents/Pedoman%20Profil%20Terpilah/JUKNIS%20PROFIL%202015/LAMPIRAN%20JUKNIS%20PROFIL%20KE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9a"/>
      <sheetName val="9b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8 A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8 A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a"/>
      <sheetName val="73"/>
      <sheetName val="74"/>
      <sheetName val="75"/>
      <sheetName val="76"/>
    </sheetNames>
    <sheetDataSet>
      <sheetData sheetId="0" refreshError="1"/>
      <sheetData sheetId="1" refreshError="1"/>
      <sheetData sheetId="2" refreshError="1">
        <row r="28">
          <cell r="C28">
            <v>0</v>
          </cell>
          <cell r="D28">
            <v>0</v>
          </cell>
        </row>
      </sheetData>
      <sheetData sheetId="3" refreshError="1">
        <row r="12">
          <cell r="F12" t="e">
            <v>#DIV/0!</v>
          </cell>
        </row>
        <row r="21">
          <cell r="F21" t="e">
            <v>#DIV/0!</v>
          </cell>
          <cell r="G21" t="e">
            <v>#DIV/0!</v>
          </cell>
        </row>
      </sheetData>
      <sheetData sheetId="4" refreshError="1">
        <row r="11">
          <cell r="J11">
            <v>0</v>
          </cell>
        </row>
        <row r="12">
          <cell r="J12">
            <v>0</v>
          </cell>
        </row>
      </sheetData>
      <sheetData sheetId="5" refreshError="1"/>
      <sheetData sheetId="6" refreshError="1"/>
      <sheetData sheetId="7" refreshError="1"/>
      <sheetData sheetId="8" refreshError="1">
        <row r="30">
          <cell r="G30" t="e">
            <v>#DIV/0!</v>
          </cell>
          <cell r="J30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35">
          <cell r="K35" t="e">
            <v>#DIV/0!</v>
          </cell>
          <cell r="AA35" t="e">
            <v>#DIV/0!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9.bin"/><Relationship Id="rId4" Type="http://schemas.openxmlformats.org/officeDocument/2006/relationships/comments" Target="../comments3.xm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7C68-9B47-46CF-8EF7-F01DB5C136C4}">
  <sheetPr codeName="Sheet1"/>
  <dimension ref="A1:I217"/>
  <sheetViews>
    <sheetView zoomScaleNormal="100" workbookViewId="0">
      <pane xSplit="2" ySplit="6" topLeftCell="C7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4.25" x14ac:dyDescent="0.2"/>
  <cols>
    <col min="1" max="1" width="4.85546875" style="8" customWidth="1"/>
    <col min="2" max="2" width="64.5703125" style="993" customWidth="1"/>
    <col min="3" max="5" width="11" style="9" customWidth="1"/>
    <col min="6" max="6" width="28.28515625" style="873" customWidth="1"/>
    <col min="7" max="7" width="12.5703125" style="881" customWidth="1"/>
    <col min="8" max="8" width="5.7109375" style="1" customWidth="1"/>
    <col min="9" max="256" width="9.140625" style="1"/>
    <col min="257" max="257" width="4.85546875" style="1" customWidth="1"/>
    <col min="258" max="258" width="52.5703125" style="1" customWidth="1"/>
    <col min="259" max="261" width="11" style="1" customWidth="1"/>
    <col min="262" max="262" width="28.28515625" style="1" customWidth="1"/>
    <col min="263" max="263" width="12.5703125" style="1" customWidth="1"/>
    <col min="264" max="264" width="5.7109375" style="1" customWidth="1"/>
    <col min="265" max="512" width="9.140625" style="1"/>
    <col min="513" max="513" width="4.85546875" style="1" customWidth="1"/>
    <col min="514" max="514" width="52.5703125" style="1" customWidth="1"/>
    <col min="515" max="517" width="11" style="1" customWidth="1"/>
    <col min="518" max="518" width="28.28515625" style="1" customWidth="1"/>
    <col min="519" max="519" width="12.5703125" style="1" customWidth="1"/>
    <col min="520" max="520" width="5.7109375" style="1" customWidth="1"/>
    <col min="521" max="768" width="9.140625" style="1"/>
    <col min="769" max="769" width="4.85546875" style="1" customWidth="1"/>
    <col min="770" max="770" width="52.5703125" style="1" customWidth="1"/>
    <col min="771" max="773" width="11" style="1" customWidth="1"/>
    <col min="774" max="774" width="28.28515625" style="1" customWidth="1"/>
    <col min="775" max="775" width="12.5703125" style="1" customWidth="1"/>
    <col min="776" max="776" width="5.7109375" style="1" customWidth="1"/>
    <col min="777" max="1024" width="9.140625" style="1"/>
    <col min="1025" max="1025" width="4.85546875" style="1" customWidth="1"/>
    <col min="1026" max="1026" width="52.5703125" style="1" customWidth="1"/>
    <col min="1027" max="1029" width="11" style="1" customWidth="1"/>
    <col min="1030" max="1030" width="28.28515625" style="1" customWidth="1"/>
    <col min="1031" max="1031" width="12.5703125" style="1" customWidth="1"/>
    <col min="1032" max="1032" width="5.7109375" style="1" customWidth="1"/>
    <col min="1033" max="1280" width="9.140625" style="1"/>
    <col min="1281" max="1281" width="4.85546875" style="1" customWidth="1"/>
    <col min="1282" max="1282" width="52.5703125" style="1" customWidth="1"/>
    <col min="1283" max="1285" width="11" style="1" customWidth="1"/>
    <col min="1286" max="1286" width="28.28515625" style="1" customWidth="1"/>
    <col min="1287" max="1287" width="12.5703125" style="1" customWidth="1"/>
    <col min="1288" max="1288" width="5.7109375" style="1" customWidth="1"/>
    <col min="1289" max="1536" width="9.140625" style="1"/>
    <col min="1537" max="1537" width="4.85546875" style="1" customWidth="1"/>
    <col min="1538" max="1538" width="52.5703125" style="1" customWidth="1"/>
    <col min="1539" max="1541" width="11" style="1" customWidth="1"/>
    <col min="1542" max="1542" width="28.28515625" style="1" customWidth="1"/>
    <col min="1543" max="1543" width="12.5703125" style="1" customWidth="1"/>
    <col min="1544" max="1544" width="5.7109375" style="1" customWidth="1"/>
    <col min="1545" max="1792" width="9.140625" style="1"/>
    <col min="1793" max="1793" width="4.85546875" style="1" customWidth="1"/>
    <col min="1794" max="1794" width="52.5703125" style="1" customWidth="1"/>
    <col min="1795" max="1797" width="11" style="1" customWidth="1"/>
    <col min="1798" max="1798" width="28.28515625" style="1" customWidth="1"/>
    <col min="1799" max="1799" width="12.5703125" style="1" customWidth="1"/>
    <col min="1800" max="1800" width="5.7109375" style="1" customWidth="1"/>
    <col min="1801" max="2048" width="9.140625" style="1"/>
    <col min="2049" max="2049" width="4.85546875" style="1" customWidth="1"/>
    <col min="2050" max="2050" width="52.5703125" style="1" customWidth="1"/>
    <col min="2051" max="2053" width="11" style="1" customWidth="1"/>
    <col min="2054" max="2054" width="28.28515625" style="1" customWidth="1"/>
    <col min="2055" max="2055" width="12.5703125" style="1" customWidth="1"/>
    <col min="2056" max="2056" width="5.7109375" style="1" customWidth="1"/>
    <col min="2057" max="2304" width="9.140625" style="1"/>
    <col min="2305" max="2305" width="4.85546875" style="1" customWidth="1"/>
    <col min="2306" max="2306" width="52.5703125" style="1" customWidth="1"/>
    <col min="2307" max="2309" width="11" style="1" customWidth="1"/>
    <col min="2310" max="2310" width="28.28515625" style="1" customWidth="1"/>
    <col min="2311" max="2311" width="12.5703125" style="1" customWidth="1"/>
    <col min="2312" max="2312" width="5.7109375" style="1" customWidth="1"/>
    <col min="2313" max="2560" width="9.140625" style="1"/>
    <col min="2561" max="2561" width="4.85546875" style="1" customWidth="1"/>
    <col min="2562" max="2562" width="52.5703125" style="1" customWidth="1"/>
    <col min="2563" max="2565" width="11" style="1" customWidth="1"/>
    <col min="2566" max="2566" width="28.28515625" style="1" customWidth="1"/>
    <col min="2567" max="2567" width="12.5703125" style="1" customWidth="1"/>
    <col min="2568" max="2568" width="5.7109375" style="1" customWidth="1"/>
    <col min="2569" max="2816" width="9.140625" style="1"/>
    <col min="2817" max="2817" width="4.85546875" style="1" customWidth="1"/>
    <col min="2818" max="2818" width="52.5703125" style="1" customWidth="1"/>
    <col min="2819" max="2821" width="11" style="1" customWidth="1"/>
    <col min="2822" max="2822" width="28.28515625" style="1" customWidth="1"/>
    <col min="2823" max="2823" width="12.5703125" style="1" customWidth="1"/>
    <col min="2824" max="2824" width="5.7109375" style="1" customWidth="1"/>
    <col min="2825" max="3072" width="9.140625" style="1"/>
    <col min="3073" max="3073" width="4.85546875" style="1" customWidth="1"/>
    <col min="3074" max="3074" width="52.5703125" style="1" customWidth="1"/>
    <col min="3075" max="3077" width="11" style="1" customWidth="1"/>
    <col min="3078" max="3078" width="28.28515625" style="1" customWidth="1"/>
    <col min="3079" max="3079" width="12.5703125" style="1" customWidth="1"/>
    <col min="3080" max="3080" width="5.7109375" style="1" customWidth="1"/>
    <col min="3081" max="3328" width="9.140625" style="1"/>
    <col min="3329" max="3329" width="4.85546875" style="1" customWidth="1"/>
    <col min="3330" max="3330" width="52.5703125" style="1" customWidth="1"/>
    <col min="3331" max="3333" width="11" style="1" customWidth="1"/>
    <col min="3334" max="3334" width="28.28515625" style="1" customWidth="1"/>
    <col min="3335" max="3335" width="12.5703125" style="1" customWidth="1"/>
    <col min="3336" max="3336" width="5.7109375" style="1" customWidth="1"/>
    <col min="3337" max="3584" width="9.140625" style="1"/>
    <col min="3585" max="3585" width="4.85546875" style="1" customWidth="1"/>
    <col min="3586" max="3586" width="52.5703125" style="1" customWidth="1"/>
    <col min="3587" max="3589" width="11" style="1" customWidth="1"/>
    <col min="3590" max="3590" width="28.28515625" style="1" customWidth="1"/>
    <col min="3591" max="3591" width="12.5703125" style="1" customWidth="1"/>
    <col min="3592" max="3592" width="5.7109375" style="1" customWidth="1"/>
    <col min="3593" max="3840" width="9.140625" style="1"/>
    <col min="3841" max="3841" width="4.85546875" style="1" customWidth="1"/>
    <col min="3842" max="3842" width="52.5703125" style="1" customWidth="1"/>
    <col min="3843" max="3845" width="11" style="1" customWidth="1"/>
    <col min="3846" max="3846" width="28.28515625" style="1" customWidth="1"/>
    <col min="3847" max="3847" width="12.5703125" style="1" customWidth="1"/>
    <col min="3848" max="3848" width="5.7109375" style="1" customWidth="1"/>
    <col min="3849" max="4096" width="9.140625" style="1"/>
    <col min="4097" max="4097" width="4.85546875" style="1" customWidth="1"/>
    <col min="4098" max="4098" width="52.5703125" style="1" customWidth="1"/>
    <col min="4099" max="4101" width="11" style="1" customWidth="1"/>
    <col min="4102" max="4102" width="28.28515625" style="1" customWidth="1"/>
    <col min="4103" max="4103" width="12.5703125" style="1" customWidth="1"/>
    <col min="4104" max="4104" width="5.7109375" style="1" customWidth="1"/>
    <col min="4105" max="4352" width="9.140625" style="1"/>
    <col min="4353" max="4353" width="4.85546875" style="1" customWidth="1"/>
    <col min="4354" max="4354" width="52.5703125" style="1" customWidth="1"/>
    <col min="4355" max="4357" width="11" style="1" customWidth="1"/>
    <col min="4358" max="4358" width="28.28515625" style="1" customWidth="1"/>
    <col min="4359" max="4359" width="12.5703125" style="1" customWidth="1"/>
    <col min="4360" max="4360" width="5.7109375" style="1" customWidth="1"/>
    <col min="4361" max="4608" width="9.140625" style="1"/>
    <col min="4609" max="4609" width="4.85546875" style="1" customWidth="1"/>
    <col min="4610" max="4610" width="52.5703125" style="1" customWidth="1"/>
    <col min="4611" max="4613" width="11" style="1" customWidth="1"/>
    <col min="4614" max="4614" width="28.28515625" style="1" customWidth="1"/>
    <col min="4615" max="4615" width="12.5703125" style="1" customWidth="1"/>
    <col min="4616" max="4616" width="5.7109375" style="1" customWidth="1"/>
    <col min="4617" max="4864" width="9.140625" style="1"/>
    <col min="4865" max="4865" width="4.85546875" style="1" customWidth="1"/>
    <col min="4866" max="4866" width="52.5703125" style="1" customWidth="1"/>
    <col min="4867" max="4869" width="11" style="1" customWidth="1"/>
    <col min="4870" max="4870" width="28.28515625" style="1" customWidth="1"/>
    <col min="4871" max="4871" width="12.5703125" style="1" customWidth="1"/>
    <col min="4872" max="4872" width="5.7109375" style="1" customWidth="1"/>
    <col min="4873" max="5120" width="9.140625" style="1"/>
    <col min="5121" max="5121" width="4.85546875" style="1" customWidth="1"/>
    <col min="5122" max="5122" width="52.5703125" style="1" customWidth="1"/>
    <col min="5123" max="5125" width="11" style="1" customWidth="1"/>
    <col min="5126" max="5126" width="28.28515625" style="1" customWidth="1"/>
    <col min="5127" max="5127" width="12.5703125" style="1" customWidth="1"/>
    <col min="5128" max="5128" width="5.7109375" style="1" customWidth="1"/>
    <col min="5129" max="5376" width="9.140625" style="1"/>
    <col min="5377" max="5377" width="4.85546875" style="1" customWidth="1"/>
    <col min="5378" max="5378" width="52.5703125" style="1" customWidth="1"/>
    <col min="5379" max="5381" width="11" style="1" customWidth="1"/>
    <col min="5382" max="5382" width="28.28515625" style="1" customWidth="1"/>
    <col min="5383" max="5383" width="12.5703125" style="1" customWidth="1"/>
    <col min="5384" max="5384" width="5.7109375" style="1" customWidth="1"/>
    <col min="5385" max="5632" width="9.140625" style="1"/>
    <col min="5633" max="5633" width="4.85546875" style="1" customWidth="1"/>
    <col min="5634" max="5634" width="52.5703125" style="1" customWidth="1"/>
    <col min="5635" max="5637" width="11" style="1" customWidth="1"/>
    <col min="5638" max="5638" width="28.28515625" style="1" customWidth="1"/>
    <col min="5639" max="5639" width="12.5703125" style="1" customWidth="1"/>
    <col min="5640" max="5640" width="5.7109375" style="1" customWidth="1"/>
    <col min="5641" max="5888" width="9.140625" style="1"/>
    <col min="5889" max="5889" width="4.85546875" style="1" customWidth="1"/>
    <col min="5890" max="5890" width="52.5703125" style="1" customWidth="1"/>
    <col min="5891" max="5893" width="11" style="1" customWidth="1"/>
    <col min="5894" max="5894" width="28.28515625" style="1" customWidth="1"/>
    <col min="5895" max="5895" width="12.5703125" style="1" customWidth="1"/>
    <col min="5896" max="5896" width="5.7109375" style="1" customWidth="1"/>
    <col min="5897" max="6144" width="9.140625" style="1"/>
    <col min="6145" max="6145" width="4.85546875" style="1" customWidth="1"/>
    <col min="6146" max="6146" width="52.5703125" style="1" customWidth="1"/>
    <col min="6147" max="6149" width="11" style="1" customWidth="1"/>
    <col min="6150" max="6150" width="28.28515625" style="1" customWidth="1"/>
    <col min="6151" max="6151" width="12.5703125" style="1" customWidth="1"/>
    <col min="6152" max="6152" width="5.7109375" style="1" customWidth="1"/>
    <col min="6153" max="6400" width="9.140625" style="1"/>
    <col min="6401" max="6401" width="4.85546875" style="1" customWidth="1"/>
    <col min="6402" max="6402" width="52.5703125" style="1" customWidth="1"/>
    <col min="6403" max="6405" width="11" style="1" customWidth="1"/>
    <col min="6406" max="6406" width="28.28515625" style="1" customWidth="1"/>
    <col min="6407" max="6407" width="12.5703125" style="1" customWidth="1"/>
    <col min="6408" max="6408" width="5.7109375" style="1" customWidth="1"/>
    <col min="6409" max="6656" width="9.140625" style="1"/>
    <col min="6657" max="6657" width="4.85546875" style="1" customWidth="1"/>
    <col min="6658" max="6658" width="52.5703125" style="1" customWidth="1"/>
    <col min="6659" max="6661" width="11" style="1" customWidth="1"/>
    <col min="6662" max="6662" width="28.28515625" style="1" customWidth="1"/>
    <col min="6663" max="6663" width="12.5703125" style="1" customWidth="1"/>
    <col min="6664" max="6664" width="5.7109375" style="1" customWidth="1"/>
    <col min="6665" max="6912" width="9.140625" style="1"/>
    <col min="6913" max="6913" width="4.85546875" style="1" customWidth="1"/>
    <col min="6914" max="6914" width="52.5703125" style="1" customWidth="1"/>
    <col min="6915" max="6917" width="11" style="1" customWidth="1"/>
    <col min="6918" max="6918" width="28.28515625" style="1" customWidth="1"/>
    <col min="6919" max="6919" width="12.5703125" style="1" customWidth="1"/>
    <col min="6920" max="6920" width="5.7109375" style="1" customWidth="1"/>
    <col min="6921" max="7168" width="9.140625" style="1"/>
    <col min="7169" max="7169" width="4.85546875" style="1" customWidth="1"/>
    <col min="7170" max="7170" width="52.5703125" style="1" customWidth="1"/>
    <col min="7171" max="7173" width="11" style="1" customWidth="1"/>
    <col min="7174" max="7174" width="28.28515625" style="1" customWidth="1"/>
    <col min="7175" max="7175" width="12.5703125" style="1" customWidth="1"/>
    <col min="7176" max="7176" width="5.7109375" style="1" customWidth="1"/>
    <col min="7177" max="7424" width="9.140625" style="1"/>
    <col min="7425" max="7425" width="4.85546875" style="1" customWidth="1"/>
    <col min="7426" max="7426" width="52.5703125" style="1" customWidth="1"/>
    <col min="7427" max="7429" width="11" style="1" customWidth="1"/>
    <col min="7430" max="7430" width="28.28515625" style="1" customWidth="1"/>
    <col min="7431" max="7431" width="12.5703125" style="1" customWidth="1"/>
    <col min="7432" max="7432" width="5.7109375" style="1" customWidth="1"/>
    <col min="7433" max="7680" width="9.140625" style="1"/>
    <col min="7681" max="7681" width="4.85546875" style="1" customWidth="1"/>
    <col min="7682" max="7682" width="52.5703125" style="1" customWidth="1"/>
    <col min="7683" max="7685" width="11" style="1" customWidth="1"/>
    <col min="7686" max="7686" width="28.28515625" style="1" customWidth="1"/>
    <col min="7687" max="7687" width="12.5703125" style="1" customWidth="1"/>
    <col min="7688" max="7688" width="5.7109375" style="1" customWidth="1"/>
    <col min="7689" max="7936" width="9.140625" style="1"/>
    <col min="7937" max="7937" width="4.85546875" style="1" customWidth="1"/>
    <col min="7938" max="7938" width="52.5703125" style="1" customWidth="1"/>
    <col min="7939" max="7941" width="11" style="1" customWidth="1"/>
    <col min="7942" max="7942" width="28.28515625" style="1" customWidth="1"/>
    <col min="7943" max="7943" width="12.5703125" style="1" customWidth="1"/>
    <col min="7944" max="7944" width="5.7109375" style="1" customWidth="1"/>
    <col min="7945" max="8192" width="9.140625" style="1"/>
    <col min="8193" max="8193" width="4.85546875" style="1" customWidth="1"/>
    <col min="8194" max="8194" width="52.5703125" style="1" customWidth="1"/>
    <col min="8195" max="8197" width="11" style="1" customWidth="1"/>
    <col min="8198" max="8198" width="28.28515625" style="1" customWidth="1"/>
    <col min="8199" max="8199" width="12.5703125" style="1" customWidth="1"/>
    <col min="8200" max="8200" width="5.7109375" style="1" customWidth="1"/>
    <col min="8201" max="8448" width="9.140625" style="1"/>
    <col min="8449" max="8449" width="4.85546875" style="1" customWidth="1"/>
    <col min="8450" max="8450" width="52.5703125" style="1" customWidth="1"/>
    <col min="8451" max="8453" width="11" style="1" customWidth="1"/>
    <col min="8454" max="8454" width="28.28515625" style="1" customWidth="1"/>
    <col min="8455" max="8455" width="12.5703125" style="1" customWidth="1"/>
    <col min="8456" max="8456" width="5.7109375" style="1" customWidth="1"/>
    <col min="8457" max="8704" width="9.140625" style="1"/>
    <col min="8705" max="8705" width="4.85546875" style="1" customWidth="1"/>
    <col min="8706" max="8706" width="52.5703125" style="1" customWidth="1"/>
    <col min="8707" max="8709" width="11" style="1" customWidth="1"/>
    <col min="8710" max="8710" width="28.28515625" style="1" customWidth="1"/>
    <col min="8711" max="8711" width="12.5703125" style="1" customWidth="1"/>
    <col min="8712" max="8712" width="5.7109375" style="1" customWidth="1"/>
    <col min="8713" max="8960" width="9.140625" style="1"/>
    <col min="8961" max="8961" width="4.85546875" style="1" customWidth="1"/>
    <col min="8962" max="8962" width="52.5703125" style="1" customWidth="1"/>
    <col min="8963" max="8965" width="11" style="1" customWidth="1"/>
    <col min="8966" max="8966" width="28.28515625" style="1" customWidth="1"/>
    <col min="8967" max="8967" width="12.5703125" style="1" customWidth="1"/>
    <col min="8968" max="8968" width="5.7109375" style="1" customWidth="1"/>
    <col min="8969" max="9216" width="9.140625" style="1"/>
    <col min="9217" max="9217" width="4.85546875" style="1" customWidth="1"/>
    <col min="9218" max="9218" width="52.5703125" style="1" customWidth="1"/>
    <col min="9219" max="9221" width="11" style="1" customWidth="1"/>
    <col min="9222" max="9222" width="28.28515625" style="1" customWidth="1"/>
    <col min="9223" max="9223" width="12.5703125" style="1" customWidth="1"/>
    <col min="9224" max="9224" width="5.7109375" style="1" customWidth="1"/>
    <col min="9225" max="9472" width="9.140625" style="1"/>
    <col min="9473" max="9473" width="4.85546875" style="1" customWidth="1"/>
    <col min="9474" max="9474" width="52.5703125" style="1" customWidth="1"/>
    <col min="9475" max="9477" width="11" style="1" customWidth="1"/>
    <col min="9478" max="9478" width="28.28515625" style="1" customWidth="1"/>
    <col min="9479" max="9479" width="12.5703125" style="1" customWidth="1"/>
    <col min="9480" max="9480" width="5.7109375" style="1" customWidth="1"/>
    <col min="9481" max="9728" width="9.140625" style="1"/>
    <col min="9729" max="9729" width="4.85546875" style="1" customWidth="1"/>
    <col min="9730" max="9730" width="52.5703125" style="1" customWidth="1"/>
    <col min="9731" max="9733" width="11" style="1" customWidth="1"/>
    <col min="9734" max="9734" width="28.28515625" style="1" customWidth="1"/>
    <col min="9735" max="9735" width="12.5703125" style="1" customWidth="1"/>
    <col min="9736" max="9736" width="5.7109375" style="1" customWidth="1"/>
    <col min="9737" max="9984" width="9.140625" style="1"/>
    <col min="9985" max="9985" width="4.85546875" style="1" customWidth="1"/>
    <col min="9986" max="9986" width="52.5703125" style="1" customWidth="1"/>
    <col min="9987" max="9989" width="11" style="1" customWidth="1"/>
    <col min="9990" max="9990" width="28.28515625" style="1" customWidth="1"/>
    <col min="9991" max="9991" width="12.5703125" style="1" customWidth="1"/>
    <col min="9992" max="9992" width="5.7109375" style="1" customWidth="1"/>
    <col min="9993" max="10240" width="9.140625" style="1"/>
    <col min="10241" max="10241" width="4.85546875" style="1" customWidth="1"/>
    <col min="10242" max="10242" width="52.5703125" style="1" customWidth="1"/>
    <col min="10243" max="10245" width="11" style="1" customWidth="1"/>
    <col min="10246" max="10246" width="28.28515625" style="1" customWidth="1"/>
    <col min="10247" max="10247" width="12.5703125" style="1" customWidth="1"/>
    <col min="10248" max="10248" width="5.7109375" style="1" customWidth="1"/>
    <col min="10249" max="10496" width="9.140625" style="1"/>
    <col min="10497" max="10497" width="4.85546875" style="1" customWidth="1"/>
    <col min="10498" max="10498" width="52.5703125" style="1" customWidth="1"/>
    <col min="10499" max="10501" width="11" style="1" customWidth="1"/>
    <col min="10502" max="10502" width="28.28515625" style="1" customWidth="1"/>
    <col min="10503" max="10503" width="12.5703125" style="1" customWidth="1"/>
    <col min="10504" max="10504" width="5.7109375" style="1" customWidth="1"/>
    <col min="10505" max="10752" width="9.140625" style="1"/>
    <col min="10753" max="10753" width="4.85546875" style="1" customWidth="1"/>
    <col min="10754" max="10754" width="52.5703125" style="1" customWidth="1"/>
    <col min="10755" max="10757" width="11" style="1" customWidth="1"/>
    <col min="10758" max="10758" width="28.28515625" style="1" customWidth="1"/>
    <col min="10759" max="10759" width="12.5703125" style="1" customWidth="1"/>
    <col min="10760" max="10760" width="5.7109375" style="1" customWidth="1"/>
    <col min="10761" max="11008" width="9.140625" style="1"/>
    <col min="11009" max="11009" width="4.85546875" style="1" customWidth="1"/>
    <col min="11010" max="11010" width="52.5703125" style="1" customWidth="1"/>
    <col min="11011" max="11013" width="11" style="1" customWidth="1"/>
    <col min="11014" max="11014" width="28.28515625" style="1" customWidth="1"/>
    <col min="11015" max="11015" width="12.5703125" style="1" customWidth="1"/>
    <col min="11016" max="11016" width="5.7109375" style="1" customWidth="1"/>
    <col min="11017" max="11264" width="9.140625" style="1"/>
    <col min="11265" max="11265" width="4.85546875" style="1" customWidth="1"/>
    <col min="11266" max="11266" width="52.5703125" style="1" customWidth="1"/>
    <col min="11267" max="11269" width="11" style="1" customWidth="1"/>
    <col min="11270" max="11270" width="28.28515625" style="1" customWidth="1"/>
    <col min="11271" max="11271" width="12.5703125" style="1" customWidth="1"/>
    <col min="11272" max="11272" width="5.7109375" style="1" customWidth="1"/>
    <col min="11273" max="11520" width="9.140625" style="1"/>
    <col min="11521" max="11521" width="4.85546875" style="1" customWidth="1"/>
    <col min="11522" max="11522" width="52.5703125" style="1" customWidth="1"/>
    <col min="11523" max="11525" width="11" style="1" customWidth="1"/>
    <col min="11526" max="11526" width="28.28515625" style="1" customWidth="1"/>
    <col min="11527" max="11527" width="12.5703125" style="1" customWidth="1"/>
    <col min="11528" max="11528" width="5.7109375" style="1" customWidth="1"/>
    <col min="11529" max="11776" width="9.140625" style="1"/>
    <col min="11777" max="11777" width="4.85546875" style="1" customWidth="1"/>
    <col min="11778" max="11778" width="52.5703125" style="1" customWidth="1"/>
    <col min="11779" max="11781" width="11" style="1" customWidth="1"/>
    <col min="11782" max="11782" width="28.28515625" style="1" customWidth="1"/>
    <col min="11783" max="11783" width="12.5703125" style="1" customWidth="1"/>
    <col min="11784" max="11784" width="5.7109375" style="1" customWidth="1"/>
    <col min="11785" max="12032" width="9.140625" style="1"/>
    <col min="12033" max="12033" width="4.85546875" style="1" customWidth="1"/>
    <col min="12034" max="12034" width="52.5703125" style="1" customWidth="1"/>
    <col min="12035" max="12037" width="11" style="1" customWidth="1"/>
    <col min="12038" max="12038" width="28.28515625" style="1" customWidth="1"/>
    <col min="12039" max="12039" width="12.5703125" style="1" customWidth="1"/>
    <col min="12040" max="12040" width="5.7109375" style="1" customWidth="1"/>
    <col min="12041" max="12288" width="9.140625" style="1"/>
    <col min="12289" max="12289" width="4.85546875" style="1" customWidth="1"/>
    <col min="12290" max="12290" width="52.5703125" style="1" customWidth="1"/>
    <col min="12291" max="12293" width="11" style="1" customWidth="1"/>
    <col min="12294" max="12294" width="28.28515625" style="1" customWidth="1"/>
    <col min="12295" max="12295" width="12.5703125" style="1" customWidth="1"/>
    <col min="12296" max="12296" width="5.7109375" style="1" customWidth="1"/>
    <col min="12297" max="12544" width="9.140625" style="1"/>
    <col min="12545" max="12545" width="4.85546875" style="1" customWidth="1"/>
    <col min="12546" max="12546" width="52.5703125" style="1" customWidth="1"/>
    <col min="12547" max="12549" width="11" style="1" customWidth="1"/>
    <col min="12550" max="12550" width="28.28515625" style="1" customWidth="1"/>
    <col min="12551" max="12551" width="12.5703125" style="1" customWidth="1"/>
    <col min="12552" max="12552" width="5.7109375" style="1" customWidth="1"/>
    <col min="12553" max="12800" width="9.140625" style="1"/>
    <col min="12801" max="12801" width="4.85546875" style="1" customWidth="1"/>
    <col min="12802" max="12802" width="52.5703125" style="1" customWidth="1"/>
    <col min="12803" max="12805" width="11" style="1" customWidth="1"/>
    <col min="12806" max="12806" width="28.28515625" style="1" customWidth="1"/>
    <col min="12807" max="12807" width="12.5703125" style="1" customWidth="1"/>
    <col min="12808" max="12808" width="5.7109375" style="1" customWidth="1"/>
    <col min="12809" max="13056" width="9.140625" style="1"/>
    <col min="13057" max="13057" width="4.85546875" style="1" customWidth="1"/>
    <col min="13058" max="13058" width="52.5703125" style="1" customWidth="1"/>
    <col min="13059" max="13061" width="11" style="1" customWidth="1"/>
    <col min="13062" max="13062" width="28.28515625" style="1" customWidth="1"/>
    <col min="13063" max="13063" width="12.5703125" style="1" customWidth="1"/>
    <col min="13064" max="13064" width="5.7109375" style="1" customWidth="1"/>
    <col min="13065" max="13312" width="9.140625" style="1"/>
    <col min="13313" max="13313" width="4.85546875" style="1" customWidth="1"/>
    <col min="13314" max="13314" width="52.5703125" style="1" customWidth="1"/>
    <col min="13315" max="13317" width="11" style="1" customWidth="1"/>
    <col min="13318" max="13318" width="28.28515625" style="1" customWidth="1"/>
    <col min="13319" max="13319" width="12.5703125" style="1" customWidth="1"/>
    <col min="13320" max="13320" width="5.7109375" style="1" customWidth="1"/>
    <col min="13321" max="13568" width="9.140625" style="1"/>
    <col min="13569" max="13569" width="4.85546875" style="1" customWidth="1"/>
    <col min="13570" max="13570" width="52.5703125" style="1" customWidth="1"/>
    <col min="13571" max="13573" width="11" style="1" customWidth="1"/>
    <col min="13574" max="13574" width="28.28515625" style="1" customWidth="1"/>
    <col min="13575" max="13575" width="12.5703125" style="1" customWidth="1"/>
    <col min="13576" max="13576" width="5.7109375" style="1" customWidth="1"/>
    <col min="13577" max="13824" width="9.140625" style="1"/>
    <col min="13825" max="13825" width="4.85546875" style="1" customWidth="1"/>
    <col min="13826" max="13826" width="52.5703125" style="1" customWidth="1"/>
    <col min="13827" max="13829" width="11" style="1" customWidth="1"/>
    <col min="13830" max="13830" width="28.28515625" style="1" customWidth="1"/>
    <col min="13831" max="13831" width="12.5703125" style="1" customWidth="1"/>
    <col min="13832" max="13832" width="5.7109375" style="1" customWidth="1"/>
    <col min="13833" max="14080" width="9.140625" style="1"/>
    <col min="14081" max="14081" width="4.85546875" style="1" customWidth="1"/>
    <col min="14082" max="14082" width="52.5703125" style="1" customWidth="1"/>
    <col min="14083" max="14085" width="11" style="1" customWidth="1"/>
    <col min="14086" max="14086" width="28.28515625" style="1" customWidth="1"/>
    <col min="14087" max="14087" width="12.5703125" style="1" customWidth="1"/>
    <col min="14088" max="14088" width="5.7109375" style="1" customWidth="1"/>
    <col min="14089" max="14336" width="9.140625" style="1"/>
    <col min="14337" max="14337" width="4.85546875" style="1" customWidth="1"/>
    <col min="14338" max="14338" width="52.5703125" style="1" customWidth="1"/>
    <col min="14339" max="14341" width="11" style="1" customWidth="1"/>
    <col min="14342" max="14342" width="28.28515625" style="1" customWidth="1"/>
    <col min="14343" max="14343" width="12.5703125" style="1" customWidth="1"/>
    <col min="14344" max="14344" width="5.7109375" style="1" customWidth="1"/>
    <col min="14345" max="14592" width="9.140625" style="1"/>
    <col min="14593" max="14593" width="4.85546875" style="1" customWidth="1"/>
    <col min="14594" max="14594" width="52.5703125" style="1" customWidth="1"/>
    <col min="14595" max="14597" width="11" style="1" customWidth="1"/>
    <col min="14598" max="14598" width="28.28515625" style="1" customWidth="1"/>
    <col min="14599" max="14599" width="12.5703125" style="1" customWidth="1"/>
    <col min="14600" max="14600" width="5.7109375" style="1" customWidth="1"/>
    <col min="14601" max="14848" width="9.140625" style="1"/>
    <col min="14849" max="14849" width="4.85546875" style="1" customWidth="1"/>
    <col min="14850" max="14850" width="52.5703125" style="1" customWidth="1"/>
    <col min="14851" max="14853" width="11" style="1" customWidth="1"/>
    <col min="14854" max="14854" width="28.28515625" style="1" customWidth="1"/>
    <col min="14855" max="14855" width="12.5703125" style="1" customWidth="1"/>
    <col min="14856" max="14856" width="5.7109375" style="1" customWidth="1"/>
    <col min="14857" max="15104" width="9.140625" style="1"/>
    <col min="15105" max="15105" width="4.85546875" style="1" customWidth="1"/>
    <col min="15106" max="15106" width="52.5703125" style="1" customWidth="1"/>
    <col min="15107" max="15109" width="11" style="1" customWidth="1"/>
    <col min="15110" max="15110" width="28.28515625" style="1" customWidth="1"/>
    <col min="15111" max="15111" width="12.5703125" style="1" customWidth="1"/>
    <col min="15112" max="15112" width="5.7109375" style="1" customWidth="1"/>
    <col min="15113" max="15360" width="9.140625" style="1"/>
    <col min="15361" max="15361" width="4.85546875" style="1" customWidth="1"/>
    <col min="15362" max="15362" width="52.5703125" style="1" customWidth="1"/>
    <col min="15363" max="15365" width="11" style="1" customWidth="1"/>
    <col min="15366" max="15366" width="28.28515625" style="1" customWidth="1"/>
    <col min="15367" max="15367" width="12.5703125" style="1" customWidth="1"/>
    <col min="15368" max="15368" width="5.7109375" style="1" customWidth="1"/>
    <col min="15369" max="15616" width="9.140625" style="1"/>
    <col min="15617" max="15617" width="4.85546875" style="1" customWidth="1"/>
    <col min="15618" max="15618" width="52.5703125" style="1" customWidth="1"/>
    <col min="15619" max="15621" width="11" style="1" customWidth="1"/>
    <col min="15622" max="15622" width="28.28515625" style="1" customWidth="1"/>
    <col min="15623" max="15623" width="12.5703125" style="1" customWidth="1"/>
    <col min="15624" max="15624" width="5.7109375" style="1" customWidth="1"/>
    <col min="15625" max="15872" width="9.140625" style="1"/>
    <col min="15873" max="15873" width="4.85546875" style="1" customWidth="1"/>
    <col min="15874" max="15874" width="52.5703125" style="1" customWidth="1"/>
    <col min="15875" max="15877" width="11" style="1" customWidth="1"/>
    <col min="15878" max="15878" width="28.28515625" style="1" customWidth="1"/>
    <col min="15879" max="15879" width="12.5703125" style="1" customWidth="1"/>
    <col min="15880" max="15880" width="5.7109375" style="1" customWidth="1"/>
    <col min="15881" max="16128" width="9.140625" style="1"/>
    <col min="16129" max="16129" width="4.85546875" style="1" customWidth="1"/>
    <col min="16130" max="16130" width="52.5703125" style="1" customWidth="1"/>
    <col min="16131" max="16133" width="11" style="1" customWidth="1"/>
    <col min="16134" max="16134" width="28.28515625" style="1" customWidth="1"/>
    <col min="16135" max="16135" width="12.5703125" style="1" customWidth="1"/>
    <col min="16136" max="16136" width="5.7109375" style="1" customWidth="1"/>
    <col min="16137" max="16384" width="9.140625" style="1"/>
  </cols>
  <sheetData>
    <row r="1" spans="1:8" ht="15" x14ac:dyDescent="0.25">
      <c r="A1" s="1032" t="s">
        <v>0</v>
      </c>
      <c r="B1" s="1032"/>
      <c r="C1" s="1032"/>
      <c r="D1" s="1032"/>
      <c r="E1" s="1032"/>
      <c r="F1" s="1032"/>
      <c r="G1" s="1032"/>
    </row>
    <row r="2" spans="1:8" ht="15.75" x14ac:dyDescent="0.25">
      <c r="A2" s="2"/>
      <c r="B2" s="992"/>
      <c r="C2" s="3" t="s">
        <v>253</v>
      </c>
      <c r="D2" s="4" t="s">
        <v>1166</v>
      </c>
      <c r="E2" s="4"/>
      <c r="F2" s="871"/>
      <c r="G2" s="871"/>
      <c r="H2" s="5"/>
    </row>
    <row r="3" spans="1:8" ht="15" x14ac:dyDescent="0.25">
      <c r="A3" s="2"/>
      <c r="B3" s="992"/>
      <c r="C3" s="3" t="s">
        <v>1</v>
      </c>
      <c r="D3" s="6" t="s">
        <v>1166</v>
      </c>
      <c r="E3" s="6"/>
      <c r="F3" s="872"/>
      <c r="G3" s="880"/>
      <c r="H3" s="7"/>
    </row>
    <row r="4" spans="1:8" ht="12" customHeight="1" x14ac:dyDescent="0.2"/>
    <row r="5" spans="1:8" ht="13.5" customHeight="1" x14ac:dyDescent="0.2">
      <c r="A5" s="1033" t="s">
        <v>2</v>
      </c>
      <c r="B5" s="1034" t="s">
        <v>3</v>
      </c>
      <c r="C5" s="1035" t="s">
        <v>4</v>
      </c>
      <c r="D5" s="1036"/>
      <c r="E5" s="1036"/>
      <c r="F5" s="1037"/>
      <c r="G5" s="1038" t="s">
        <v>5</v>
      </c>
    </row>
    <row r="6" spans="1:8" ht="15" customHeight="1" x14ac:dyDescent="0.2">
      <c r="A6" s="1033"/>
      <c r="B6" s="1034"/>
      <c r="C6" s="11" t="s">
        <v>6</v>
      </c>
      <c r="D6" s="11" t="s">
        <v>7</v>
      </c>
      <c r="E6" s="11" t="s">
        <v>8</v>
      </c>
      <c r="F6" s="874" t="s">
        <v>9</v>
      </c>
      <c r="G6" s="1039"/>
    </row>
    <row r="7" spans="1:8" ht="15" x14ac:dyDescent="0.25">
      <c r="A7" s="12" t="s">
        <v>10</v>
      </c>
      <c r="B7" s="994" t="s">
        <v>11</v>
      </c>
      <c r="C7" s="13"/>
      <c r="D7" s="13"/>
      <c r="E7" s="13"/>
      <c r="F7" s="875"/>
      <c r="G7" s="882"/>
    </row>
    <row r="8" spans="1:8" ht="14.45" customHeight="1" x14ac:dyDescent="0.2">
      <c r="A8" s="14">
        <v>1</v>
      </c>
      <c r="B8" s="20" t="s">
        <v>12</v>
      </c>
      <c r="C8" s="15"/>
      <c r="D8" s="15"/>
      <c r="E8" s="16">
        <f>'1'!C39</f>
        <v>0</v>
      </c>
      <c r="F8" s="14" t="s">
        <v>13</v>
      </c>
      <c r="G8" s="883" t="s">
        <v>14</v>
      </c>
    </row>
    <row r="9" spans="1:8" ht="14.45" customHeight="1" x14ac:dyDescent="0.2">
      <c r="A9" s="14">
        <v>2</v>
      </c>
      <c r="B9" s="20" t="s">
        <v>15</v>
      </c>
      <c r="C9" s="15"/>
      <c r="D9" s="15"/>
      <c r="E9" s="16">
        <f>'1'!F39</f>
        <v>0</v>
      </c>
      <c r="F9" s="14" t="s">
        <v>16</v>
      </c>
      <c r="G9" s="883" t="s">
        <v>14</v>
      </c>
    </row>
    <row r="10" spans="1:8" ht="14.45" customHeight="1" x14ac:dyDescent="0.2">
      <c r="A10" s="14">
        <v>3</v>
      </c>
      <c r="B10" s="20" t="s">
        <v>17</v>
      </c>
      <c r="C10" s="16">
        <f>'[1]2'!C28</f>
        <v>0</v>
      </c>
      <c r="D10" s="16">
        <f>'[1]2'!D28</f>
        <v>0</v>
      </c>
      <c r="E10" s="16">
        <f>'1'!G39</f>
        <v>0</v>
      </c>
      <c r="F10" s="14" t="s">
        <v>18</v>
      </c>
      <c r="G10" s="883" t="s">
        <v>19</v>
      </c>
    </row>
    <row r="11" spans="1:8" ht="14.45" customHeight="1" x14ac:dyDescent="0.2">
      <c r="A11" s="14">
        <v>4</v>
      </c>
      <c r="B11" s="20" t="s">
        <v>20</v>
      </c>
      <c r="C11" s="17"/>
      <c r="D11" s="17"/>
      <c r="E11" s="18" t="e">
        <f>'1'!I39</f>
        <v>#DIV/0!</v>
      </c>
      <c r="F11" s="14" t="s">
        <v>18</v>
      </c>
      <c r="G11" s="883" t="s">
        <v>14</v>
      </c>
    </row>
    <row r="12" spans="1:8" ht="14.45" customHeight="1" x14ac:dyDescent="0.2">
      <c r="A12" s="14">
        <v>5</v>
      </c>
      <c r="B12" s="20" t="s">
        <v>21</v>
      </c>
      <c r="C12" s="17"/>
      <c r="D12" s="17"/>
      <c r="E12" s="18" t="e">
        <f>'1'!J39</f>
        <v>#DIV/0!</v>
      </c>
      <c r="F12" s="14" t="s">
        <v>22</v>
      </c>
      <c r="G12" s="883" t="s">
        <v>14</v>
      </c>
    </row>
    <row r="13" spans="1:8" ht="14.45" customHeight="1" x14ac:dyDescent="0.2">
      <c r="A13" s="14">
        <v>6</v>
      </c>
      <c r="B13" s="20" t="s">
        <v>23</v>
      </c>
      <c r="C13" s="17"/>
      <c r="D13" s="17"/>
      <c r="E13" s="18" t="e">
        <f>'2'!E29</f>
        <v>#DIV/0!</v>
      </c>
      <c r="F13" s="869" t="s">
        <v>24</v>
      </c>
      <c r="G13" s="883" t="s">
        <v>19</v>
      </c>
    </row>
    <row r="14" spans="1:8" ht="14.45" customHeight="1" x14ac:dyDescent="0.2">
      <c r="A14" s="14">
        <v>7</v>
      </c>
      <c r="B14" s="20" t="s">
        <v>25</v>
      </c>
      <c r="C14" s="17"/>
      <c r="D14" s="17"/>
      <c r="E14" s="18" t="e">
        <f>'2'!F28</f>
        <v>#DIV/0!</v>
      </c>
      <c r="F14" s="25"/>
      <c r="G14" s="883" t="s">
        <v>19</v>
      </c>
    </row>
    <row r="15" spans="1:8" ht="14.45" customHeight="1" x14ac:dyDescent="0.2">
      <c r="A15" s="14">
        <v>8</v>
      </c>
      <c r="B15" s="20" t="s">
        <v>26</v>
      </c>
      <c r="C15" s="18" t="e">
        <f>'3'!F12</f>
        <v>#DIV/0!</v>
      </c>
      <c r="D15" s="18" t="e">
        <f>'3'!G12</f>
        <v>#DIV/0!</v>
      </c>
      <c r="E15" s="18" t="e">
        <f>'3'!H12</f>
        <v>#DIV/0!</v>
      </c>
      <c r="F15" s="14" t="s">
        <v>27</v>
      </c>
      <c r="G15" s="883" t="s">
        <v>28</v>
      </c>
    </row>
    <row r="16" spans="1:8" ht="14.45" customHeight="1" x14ac:dyDescent="0.2">
      <c r="A16" s="14">
        <v>9</v>
      </c>
      <c r="B16" s="20" t="s">
        <v>29</v>
      </c>
      <c r="C16" s="18"/>
      <c r="D16" s="18"/>
      <c r="E16" s="18"/>
      <c r="F16" s="14"/>
      <c r="G16" s="883"/>
    </row>
    <row r="17" spans="1:7" x14ac:dyDescent="0.2">
      <c r="A17" s="14"/>
      <c r="B17" s="20" t="s">
        <v>30</v>
      </c>
      <c r="C17" s="18" t="e">
        <f>'3'!F16</f>
        <v>#DIV/0!</v>
      </c>
      <c r="D17" s="18" t="e">
        <f>'3'!G16</f>
        <v>#DIV/0!</v>
      </c>
      <c r="E17" s="18" t="e">
        <f>'3'!H16</f>
        <v>#DIV/0!</v>
      </c>
      <c r="F17" s="14" t="s">
        <v>27</v>
      </c>
      <c r="G17" s="883" t="s">
        <v>28</v>
      </c>
    </row>
    <row r="18" spans="1:7" x14ac:dyDescent="0.2">
      <c r="A18" s="21"/>
      <c r="B18" s="20" t="s">
        <v>31</v>
      </c>
      <c r="C18" s="18" t="e">
        <f>'3'!F17</f>
        <v>#DIV/0!</v>
      </c>
      <c r="D18" s="18" t="e">
        <f>'3'!G17</f>
        <v>#DIV/0!</v>
      </c>
      <c r="E18" s="18" t="e">
        <f>'3'!H17</f>
        <v>#DIV/0!</v>
      </c>
      <c r="F18" s="14" t="s">
        <v>27</v>
      </c>
      <c r="G18" s="883" t="s">
        <v>28</v>
      </c>
    </row>
    <row r="19" spans="1:7" x14ac:dyDescent="0.2">
      <c r="A19" s="21"/>
      <c r="B19" s="20" t="s">
        <v>32</v>
      </c>
      <c r="C19" s="18" t="e">
        <f>'3'!F18</f>
        <v>#DIV/0!</v>
      </c>
      <c r="D19" s="18" t="e">
        <f>'3'!G18</f>
        <v>#DIV/0!</v>
      </c>
      <c r="E19" s="18" t="e">
        <f>'3'!H18</f>
        <v>#DIV/0!</v>
      </c>
      <c r="F19" s="14" t="s">
        <v>27</v>
      </c>
      <c r="G19" s="883" t="s">
        <v>28</v>
      </c>
    </row>
    <row r="20" spans="1:7" x14ac:dyDescent="0.2">
      <c r="A20" s="21"/>
      <c r="B20" s="20" t="s">
        <v>33</v>
      </c>
      <c r="C20" s="18" t="e">
        <f>'3'!F19</f>
        <v>#DIV/0!</v>
      </c>
      <c r="D20" s="18" t="e">
        <f>'3'!G19</f>
        <v>#DIV/0!</v>
      </c>
      <c r="E20" s="18" t="e">
        <f>'3'!H19</f>
        <v>#DIV/0!</v>
      </c>
      <c r="F20" s="14" t="s">
        <v>27</v>
      </c>
      <c r="G20" s="883" t="s">
        <v>28</v>
      </c>
    </row>
    <row r="21" spans="1:7" x14ac:dyDescent="0.2">
      <c r="A21" s="21"/>
      <c r="B21" s="20" t="s">
        <v>34</v>
      </c>
      <c r="C21" s="18" t="e">
        <f>'3'!F20</f>
        <v>#DIV/0!</v>
      </c>
      <c r="D21" s="18" t="e">
        <f>'3'!G20</f>
        <v>#DIV/0!</v>
      </c>
      <c r="E21" s="18" t="e">
        <f>'3'!H20</f>
        <v>#DIV/0!</v>
      </c>
      <c r="F21" s="14" t="s">
        <v>27</v>
      </c>
      <c r="G21" s="883" t="s">
        <v>28</v>
      </c>
    </row>
    <row r="22" spans="1:7" x14ac:dyDescent="0.2">
      <c r="A22" s="21"/>
      <c r="B22" s="20" t="s">
        <v>35</v>
      </c>
      <c r="C22" s="18" t="e">
        <f>'[1]3'!F21</f>
        <v>#DIV/0!</v>
      </c>
      <c r="D22" s="18" t="e">
        <f>'[1]3'!G21</f>
        <v>#DIV/0!</v>
      </c>
      <c r="E22" s="18" t="e">
        <f>'3'!H21</f>
        <v>#DIV/0!</v>
      </c>
      <c r="F22" s="14" t="s">
        <v>27</v>
      </c>
      <c r="G22" s="883" t="s">
        <v>28</v>
      </c>
    </row>
    <row r="23" spans="1:7" ht="12.75" customHeight="1" x14ac:dyDescent="0.2">
      <c r="A23" s="21"/>
      <c r="B23" s="20" t="s">
        <v>36</v>
      </c>
      <c r="C23" s="18" t="e">
        <f>'3'!F22</f>
        <v>#DIV/0!</v>
      </c>
      <c r="D23" s="18" t="e">
        <f>'3'!G22</f>
        <v>#DIV/0!</v>
      </c>
      <c r="E23" s="18" t="e">
        <f>'3'!H22</f>
        <v>#DIV/0!</v>
      </c>
      <c r="F23" s="14" t="s">
        <v>27</v>
      </c>
      <c r="G23" s="883" t="s">
        <v>28</v>
      </c>
    </row>
    <row r="24" spans="1:7" ht="15" customHeight="1" x14ac:dyDescent="0.2">
      <c r="A24" s="21"/>
      <c r="B24" s="995"/>
      <c r="C24" s="22"/>
      <c r="D24" s="22"/>
      <c r="E24" s="22"/>
      <c r="F24" s="14"/>
      <c r="G24" s="883"/>
    </row>
    <row r="25" spans="1:7" ht="15" x14ac:dyDescent="0.25">
      <c r="A25" s="23" t="s">
        <v>37</v>
      </c>
      <c r="B25" s="59" t="s">
        <v>38</v>
      </c>
      <c r="C25" s="24"/>
      <c r="D25" s="24"/>
      <c r="E25" s="24"/>
      <c r="F25" s="14"/>
      <c r="G25" s="884"/>
    </row>
    <row r="26" spans="1:7" ht="15" x14ac:dyDescent="0.25">
      <c r="A26" s="23" t="s">
        <v>39</v>
      </c>
      <c r="B26" s="59" t="s">
        <v>40</v>
      </c>
      <c r="C26" s="24"/>
      <c r="D26" s="24"/>
      <c r="E26" s="24"/>
      <c r="F26" s="14"/>
      <c r="G26" s="884"/>
    </row>
    <row r="27" spans="1:7" x14ac:dyDescent="0.2">
      <c r="A27" s="25">
        <v>10</v>
      </c>
      <c r="B27" s="20" t="s">
        <v>41</v>
      </c>
      <c r="C27" s="26"/>
      <c r="D27" s="26"/>
      <c r="E27" s="16">
        <f>'[1]4'!J11</f>
        <v>0</v>
      </c>
      <c r="F27" s="14" t="s">
        <v>42</v>
      </c>
      <c r="G27" s="883" t="s">
        <v>43</v>
      </c>
    </row>
    <row r="28" spans="1:7" x14ac:dyDescent="0.2">
      <c r="A28" s="25">
        <v>11</v>
      </c>
      <c r="B28" s="20" t="s">
        <v>44</v>
      </c>
      <c r="C28" s="26"/>
      <c r="D28" s="26"/>
      <c r="E28" s="16">
        <f>'4'!J12</f>
        <v>0</v>
      </c>
      <c r="F28" s="14" t="s">
        <v>42</v>
      </c>
      <c r="G28" s="883" t="s">
        <v>43</v>
      </c>
    </row>
    <row r="29" spans="1:7" x14ac:dyDescent="0.2">
      <c r="A29" s="25">
        <v>12</v>
      </c>
      <c r="B29" s="20" t="s">
        <v>45</v>
      </c>
      <c r="C29" s="26"/>
      <c r="D29" s="26"/>
      <c r="E29" s="16">
        <f>'4'!J14</f>
        <v>0</v>
      </c>
      <c r="F29" s="14" t="s">
        <v>46</v>
      </c>
      <c r="G29" s="883" t="s">
        <v>43</v>
      </c>
    </row>
    <row r="30" spans="1:7" x14ac:dyDescent="0.2">
      <c r="A30" s="25">
        <v>13</v>
      </c>
      <c r="B30" s="20" t="s">
        <v>47</v>
      </c>
      <c r="C30" s="26"/>
      <c r="D30" s="26"/>
      <c r="E30" s="16">
        <f>'4'!J16</f>
        <v>0</v>
      </c>
      <c r="F30" s="14" t="s">
        <v>46</v>
      </c>
      <c r="G30" s="883" t="s">
        <v>43</v>
      </c>
    </row>
    <row r="31" spans="1:7" x14ac:dyDescent="0.2">
      <c r="A31" s="25">
        <v>14</v>
      </c>
      <c r="B31" s="20" t="s">
        <v>48</v>
      </c>
      <c r="C31" s="26"/>
      <c r="D31" s="26"/>
      <c r="E31" s="16">
        <f>'4'!J17</f>
        <v>0</v>
      </c>
      <c r="F31" s="14" t="s">
        <v>49</v>
      </c>
      <c r="G31" s="883" t="s">
        <v>43</v>
      </c>
    </row>
    <row r="32" spans="1:7" x14ac:dyDescent="0.2">
      <c r="A32" s="25">
        <v>15</v>
      </c>
      <c r="B32" s="20" t="s">
        <v>50</v>
      </c>
      <c r="C32" s="26"/>
      <c r="D32" s="26"/>
      <c r="E32" s="16">
        <f>'4'!J18</f>
        <v>0</v>
      </c>
      <c r="F32" s="14" t="s">
        <v>51</v>
      </c>
      <c r="G32" s="883" t="s">
        <v>43</v>
      </c>
    </row>
    <row r="33" spans="1:9" x14ac:dyDescent="0.2">
      <c r="A33" s="25">
        <v>16</v>
      </c>
      <c r="B33" s="20" t="s">
        <v>52</v>
      </c>
      <c r="C33" s="26"/>
      <c r="D33" s="27"/>
      <c r="E33" s="16">
        <f>'4'!J40</f>
        <v>0</v>
      </c>
      <c r="F33" s="869" t="s">
        <v>53</v>
      </c>
      <c r="G33" s="883" t="s">
        <v>43</v>
      </c>
    </row>
    <row r="34" spans="1:9" x14ac:dyDescent="0.2">
      <c r="A34" s="25">
        <v>17</v>
      </c>
      <c r="B34" s="20" t="s">
        <v>1168</v>
      </c>
      <c r="C34" s="26"/>
      <c r="D34" s="27"/>
      <c r="E34" s="16">
        <f>'4'!J20</f>
        <v>0</v>
      </c>
      <c r="F34" s="869" t="s">
        <v>376</v>
      </c>
      <c r="G34" s="883" t="s">
        <v>43</v>
      </c>
    </row>
    <row r="35" spans="1:9" x14ac:dyDescent="0.2">
      <c r="A35" s="25">
        <v>18</v>
      </c>
      <c r="B35" s="20" t="s">
        <v>1169</v>
      </c>
      <c r="C35" s="26"/>
      <c r="D35" s="27"/>
      <c r="E35" s="16">
        <f>'4'!J21</f>
        <v>0</v>
      </c>
      <c r="F35" s="869" t="s">
        <v>383</v>
      </c>
      <c r="G35" s="883" t="s">
        <v>43</v>
      </c>
    </row>
    <row r="36" spans="1:9" ht="15" customHeight="1" x14ac:dyDescent="0.2">
      <c r="A36" s="25">
        <v>17</v>
      </c>
      <c r="B36" s="20" t="s">
        <v>54</v>
      </c>
      <c r="C36" s="28"/>
      <c r="D36" s="28"/>
      <c r="E36" s="29" t="e">
        <f>'6'!E13</f>
        <v>#DIV/0!</v>
      </c>
      <c r="F36" s="14" t="s">
        <v>27</v>
      </c>
      <c r="G36" s="883" t="s">
        <v>55</v>
      </c>
    </row>
    <row r="37" spans="1:9" x14ac:dyDescent="0.2">
      <c r="A37" s="30"/>
      <c r="B37" s="20"/>
      <c r="C37" s="28"/>
      <c r="D37" s="31"/>
      <c r="E37" s="29"/>
      <c r="F37" s="14"/>
      <c r="G37" s="883"/>
    </row>
    <row r="38" spans="1:9" ht="15" x14ac:dyDescent="0.25">
      <c r="A38" s="23" t="s">
        <v>56</v>
      </c>
      <c r="B38" s="59" t="s">
        <v>57</v>
      </c>
      <c r="C38" s="28"/>
      <c r="D38" s="31"/>
      <c r="E38" s="29"/>
      <c r="F38" s="14"/>
      <c r="G38" s="883"/>
    </row>
    <row r="39" spans="1:9" x14ac:dyDescent="0.2">
      <c r="A39" s="14">
        <v>18</v>
      </c>
      <c r="B39" s="20" t="s">
        <v>58</v>
      </c>
      <c r="C39" s="29" t="e">
        <f>'5'!C13</f>
        <v>#DIV/0!</v>
      </c>
      <c r="D39" s="29" t="e">
        <f>'5'!D13</f>
        <v>#DIV/0!</v>
      </c>
      <c r="E39" s="29" t="e">
        <f>'5'!E13</f>
        <v>#DIV/0!</v>
      </c>
      <c r="F39" s="14" t="s">
        <v>27</v>
      </c>
      <c r="G39" s="883" t="s">
        <v>59</v>
      </c>
    </row>
    <row r="40" spans="1:9" x14ac:dyDescent="0.2">
      <c r="A40" s="14">
        <v>19</v>
      </c>
      <c r="B40" s="20" t="s">
        <v>60</v>
      </c>
      <c r="C40" s="29" t="e">
        <f>'5'!F13</f>
        <v>#DIV/0!</v>
      </c>
      <c r="D40" s="29" t="e">
        <f>'5'!G13</f>
        <v>#DIV/0!</v>
      </c>
      <c r="E40" s="29" t="e">
        <f>'5'!H13</f>
        <v>#DIV/0!</v>
      </c>
      <c r="F40" s="14" t="s">
        <v>27</v>
      </c>
      <c r="G40" s="883" t="s">
        <v>59</v>
      </c>
      <c r="I40" s="32"/>
    </row>
    <row r="41" spans="1:9" x14ac:dyDescent="0.2">
      <c r="A41" s="14">
        <v>20</v>
      </c>
      <c r="B41" s="20" t="s">
        <v>61</v>
      </c>
      <c r="C41" s="33" t="e">
        <f>'7'!M36</f>
        <v>#DIV/0!</v>
      </c>
      <c r="D41" s="33" t="e">
        <f>'7'!N36</f>
        <v>#DIV/0!</v>
      </c>
      <c r="E41" s="33" t="e">
        <f>'7'!O36</f>
        <v>#DIV/0!</v>
      </c>
      <c r="F41" s="14" t="s">
        <v>62</v>
      </c>
      <c r="G41" s="883" t="s">
        <v>63</v>
      </c>
      <c r="I41" s="32"/>
    </row>
    <row r="42" spans="1:9" x14ac:dyDescent="0.2">
      <c r="A42" s="14">
        <v>21</v>
      </c>
      <c r="B42" s="20" t="s">
        <v>64</v>
      </c>
      <c r="C42" s="33" t="e">
        <f>'7'!P36</f>
        <v>#DIV/0!</v>
      </c>
      <c r="D42" s="33" t="e">
        <f>'7'!Q36</f>
        <v>#DIV/0!</v>
      </c>
      <c r="E42" s="33" t="e">
        <f>'7'!R36</f>
        <v>#DIV/0!</v>
      </c>
      <c r="F42" s="14" t="s">
        <v>62</v>
      </c>
      <c r="G42" s="883" t="s">
        <v>63</v>
      </c>
    </row>
    <row r="43" spans="1:9" x14ac:dyDescent="0.2">
      <c r="A43" s="14">
        <v>22</v>
      </c>
      <c r="B43" s="20" t="s">
        <v>65</v>
      </c>
      <c r="C43" s="34"/>
      <c r="D43" s="35"/>
      <c r="E43" s="18" t="e">
        <f>'8'!G35</f>
        <v>#DIV/0!</v>
      </c>
      <c r="F43" s="14" t="s">
        <v>27</v>
      </c>
      <c r="G43" s="883" t="s">
        <v>66</v>
      </c>
      <c r="I43" s="32"/>
    </row>
    <row r="44" spans="1:9" x14ac:dyDescent="0.2">
      <c r="A44" s="14">
        <v>23</v>
      </c>
      <c r="B44" s="20" t="s">
        <v>67</v>
      </c>
      <c r="C44" s="36"/>
      <c r="D44" s="37"/>
      <c r="E44" s="18" t="e">
        <f>'8'!H35</f>
        <v>#DIV/0!</v>
      </c>
      <c r="F44" s="14" t="s">
        <v>68</v>
      </c>
      <c r="G44" s="883" t="s">
        <v>66</v>
      </c>
      <c r="I44" s="32"/>
    </row>
    <row r="45" spans="1:9" x14ac:dyDescent="0.2">
      <c r="A45" s="14">
        <v>24</v>
      </c>
      <c r="B45" s="20" t="s">
        <v>69</v>
      </c>
      <c r="C45" s="36"/>
      <c r="D45" s="37"/>
      <c r="E45" s="18" t="e">
        <f>'8'!I35</f>
        <v>#DIV/0!</v>
      </c>
      <c r="F45" s="14" t="s">
        <v>70</v>
      </c>
      <c r="G45" s="883" t="s">
        <v>66</v>
      </c>
      <c r="I45" s="32"/>
    </row>
    <row r="46" spans="1:9" x14ac:dyDescent="0.2">
      <c r="A46" s="14">
        <v>25</v>
      </c>
      <c r="B46" s="20" t="s">
        <v>71</v>
      </c>
      <c r="C46" s="36"/>
      <c r="D46" s="37"/>
      <c r="E46" s="18" t="e">
        <f>'[1]8'!J30</f>
        <v>#DIV/0!</v>
      </c>
      <c r="F46" s="14" t="s">
        <v>70</v>
      </c>
      <c r="G46" s="883" t="s">
        <v>66</v>
      </c>
      <c r="I46" s="32"/>
    </row>
    <row r="47" spans="1:9" x14ac:dyDescent="0.2">
      <c r="A47" s="14">
        <v>26</v>
      </c>
      <c r="B47" s="20" t="s">
        <v>72</v>
      </c>
      <c r="C47" s="36"/>
      <c r="D47" s="37"/>
      <c r="E47" s="29" t="e">
        <f>'9'!D52</f>
        <v>#DIV/0!</v>
      </c>
      <c r="F47" s="14" t="s">
        <v>27</v>
      </c>
      <c r="G47" s="883" t="s">
        <v>73</v>
      </c>
    </row>
    <row r="48" spans="1:9" x14ac:dyDescent="0.2">
      <c r="A48" s="14">
        <v>27</v>
      </c>
      <c r="B48" s="20" t="s">
        <v>1170</v>
      </c>
      <c r="C48" s="36"/>
      <c r="D48" s="37"/>
      <c r="E48" s="29">
        <f>'10'!D49</f>
        <v>0</v>
      </c>
      <c r="F48" s="14" t="s">
        <v>27</v>
      </c>
      <c r="G48" s="883" t="s">
        <v>78</v>
      </c>
    </row>
    <row r="49" spans="1:9" x14ac:dyDescent="0.2">
      <c r="A49" s="14">
        <v>28</v>
      </c>
      <c r="B49" s="20" t="s">
        <v>1171</v>
      </c>
      <c r="C49" s="36"/>
      <c r="D49" s="37"/>
      <c r="E49" s="29" t="e">
        <f>'11'!D51</f>
        <v>#DIV/0!</v>
      </c>
      <c r="F49" s="14" t="s">
        <v>27</v>
      </c>
      <c r="G49" s="883" t="s">
        <v>87</v>
      </c>
    </row>
    <row r="50" spans="1:9" x14ac:dyDescent="0.2">
      <c r="A50" s="14"/>
      <c r="B50" s="20"/>
      <c r="C50" s="36"/>
      <c r="D50" s="37"/>
      <c r="E50" s="29"/>
      <c r="F50" s="14"/>
      <c r="G50" s="883"/>
    </row>
    <row r="51" spans="1:9" x14ac:dyDescent="0.2">
      <c r="A51" s="30"/>
      <c r="B51" s="995"/>
      <c r="C51" s="19"/>
      <c r="D51" s="38"/>
      <c r="E51" s="38"/>
      <c r="F51" s="14"/>
      <c r="G51" s="883"/>
    </row>
    <row r="52" spans="1:9" ht="15" customHeight="1" x14ac:dyDescent="0.25">
      <c r="A52" s="23" t="s">
        <v>74</v>
      </c>
      <c r="B52" s="59" t="s">
        <v>75</v>
      </c>
      <c r="C52" s="39"/>
      <c r="D52" s="37"/>
      <c r="E52" s="38"/>
      <c r="F52" s="14"/>
      <c r="G52" s="883"/>
    </row>
    <row r="53" spans="1:9" x14ac:dyDescent="0.2">
      <c r="A53" s="25">
        <v>27</v>
      </c>
      <c r="B53" s="20" t="s">
        <v>76</v>
      </c>
      <c r="C53" s="39"/>
      <c r="D53" s="40"/>
      <c r="E53" s="41">
        <f>'12'!L52</f>
        <v>0</v>
      </c>
      <c r="F53" s="869" t="s">
        <v>77</v>
      </c>
      <c r="G53" s="883" t="s">
        <v>94</v>
      </c>
    </row>
    <row r="54" spans="1:9" x14ac:dyDescent="0.2">
      <c r="A54" s="25">
        <v>28</v>
      </c>
      <c r="B54" s="20" t="s">
        <v>79</v>
      </c>
      <c r="C54" s="39"/>
      <c r="D54" s="40"/>
      <c r="E54" s="29" t="e">
        <f>'12'!N52</f>
        <v>#DIV/0!</v>
      </c>
      <c r="F54" s="869" t="s">
        <v>27</v>
      </c>
      <c r="G54" s="883" t="s">
        <v>94</v>
      </c>
    </row>
    <row r="55" spans="1:9" x14ac:dyDescent="0.2">
      <c r="A55" s="25">
        <v>29</v>
      </c>
      <c r="B55" s="20" t="s">
        <v>80</v>
      </c>
      <c r="C55" s="39"/>
      <c r="D55" s="40"/>
      <c r="E55" s="29" t="e">
        <f>'12'!L53</f>
        <v>#DIV/0!</v>
      </c>
      <c r="F55" s="869" t="s">
        <v>81</v>
      </c>
      <c r="G55" s="883" t="s">
        <v>94</v>
      </c>
    </row>
    <row r="56" spans="1:9" x14ac:dyDescent="0.2">
      <c r="A56" s="25">
        <v>30</v>
      </c>
      <c r="B56" s="20" t="s">
        <v>82</v>
      </c>
      <c r="C56" s="39"/>
      <c r="D56" s="40"/>
      <c r="E56" s="41">
        <f>'12'!O52</f>
        <v>0</v>
      </c>
      <c r="F56" s="14" t="s">
        <v>82</v>
      </c>
      <c r="G56" s="883" t="s">
        <v>94</v>
      </c>
    </row>
    <row r="57" spans="1:9" x14ac:dyDescent="0.2">
      <c r="A57" s="30"/>
      <c r="B57" s="995"/>
      <c r="C57" s="19"/>
      <c r="D57" s="38"/>
      <c r="E57" s="38"/>
      <c r="F57" s="14"/>
      <c r="G57" s="883"/>
    </row>
    <row r="58" spans="1:9" ht="15" x14ac:dyDescent="0.25">
      <c r="A58" s="23" t="s">
        <v>83</v>
      </c>
      <c r="B58" s="59" t="s">
        <v>84</v>
      </c>
      <c r="C58" s="24"/>
      <c r="D58" s="24"/>
      <c r="E58" s="24"/>
      <c r="F58" s="14"/>
      <c r="G58" s="884"/>
    </row>
    <row r="59" spans="1:9" x14ac:dyDescent="0.2">
      <c r="A59" s="14">
        <v>31</v>
      </c>
      <c r="B59" s="20" t="s">
        <v>85</v>
      </c>
      <c r="C59" s="861">
        <f>'13'!C88</f>
        <v>0</v>
      </c>
      <c r="D59" s="42">
        <f>'13'!D88</f>
        <v>0</v>
      </c>
      <c r="E59" s="42">
        <f>'13'!E88</f>
        <v>0</v>
      </c>
      <c r="F59" s="14" t="s">
        <v>86</v>
      </c>
      <c r="G59" s="883" t="s">
        <v>99</v>
      </c>
    </row>
    <row r="60" spans="1:9" x14ac:dyDescent="0.2">
      <c r="A60" s="14">
        <v>32</v>
      </c>
      <c r="B60" s="20" t="s">
        <v>88</v>
      </c>
      <c r="C60" s="42">
        <f>'13'!F88</f>
        <v>0</v>
      </c>
      <c r="D60" s="42">
        <f>'13'!G88</f>
        <v>0</v>
      </c>
      <c r="E60" s="42">
        <f>'13'!H88</f>
        <v>0</v>
      </c>
      <c r="F60" s="14" t="s">
        <v>86</v>
      </c>
      <c r="G60" s="883" t="s">
        <v>99</v>
      </c>
    </row>
    <row r="61" spans="1:9" x14ac:dyDescent="0.2">
      <c r="A61" s="14">
        <v>33</v>
      </c>
      <c r="B61" s="20" t="s">
        <v>89</v>
      </c>
      <c r="C61" s="43"/>
      <c r="D61" s="43"/>
      <c r="E61" s="42" t="e">
        <f>'13'!K89</f>
        <v>#DIV/0!</v>
      </c>
      <c r="F61" s="14" t="s">
        <v>90</v>
      </c>
      <c r="G61" s="883" t="s">
        <v>99</v>
      </c>
      <c r="I61" s="32"/>
    </row>
    <row r="62" spans="1:9" x14ac:dyDescent="0.2">
      <c r="A62" s="14">
        <v>34</v>
      </c>
      <c r="B62" s="20" t="s">
        <v>91</v>
      </c>
      <c r="C62" s="42">
        <f>'13'!R88</f>
        <v>0</v>
      </c>
      <c r="D62" s="42">
        <f>'13'!S88</f>
        <v>0</v>
      </c>
      <c r="E62" s="42">
        <f>'13'!T88</f>
        <v>0</v>
      </c>
      <c r="F62" s="14" t="s">
        <v>86</v>
      </c>
      <c r="G62" s="883" t="s">
        <v>99</v>
      </c>
      <c r="I62" s="32"/>
    </row>
    <row r="63" spans="1:9" x14ac:dyDescent="0.2">
      <c r="A63" s="14">
        <v>35</v>
      </c>
      <c r="B63" s="20" t="s">
        <v>92</v>
      </c>
      <c r="C63" s="43"/>
      <c r="D63" s="43"/>
      <c r="E63" s="42" t="e">
        <f>'13'!T89</f>
        <v>#DIV/0!</v>
      </c>
      <c r="F63" s="14" t="s">
        <v>90</v>
      </c>
      <c r="G63" s="883" t="s">
        <v>99</v>
      </c>
      <c r="I63" s="32"/>
    </row>
    <row r="64" spans="1:9" x14ac:dyDescent="0.2">
      <c r="A64" s="14">
        <v>36</v>
      </c>
      <c r="B64" s="20" t="s">
        <v>93</v>
      </c>
      <c r="C64" s="43"/>
      <c r="D64" s="42">
        <f>'14'!F88</f>
        <v>0</v>
      </c>
      <c r="E64" s="43"/>
      <c r="F64" s="14" t="s">
        <v>86</v>
      </c>
      <c r="G64" s="883" t="s">
        <v>1172</v>
      </c>
      <c r="I64" s="32"/>
    </row>
    <row r="65" spans="1:9" x14ac:dyDescent="0.2">
      <c r="A65" s="14">
        <v>37</v>
      </c>
      <c r="B65" s="20" t="s">
        <v>95</v>
      </c>
      <c r="C65" s="43"/>
      <c r="D65" s="42" t="e">
        <f>'14'!F89</f>
        <v>#DIV/0!</v>
      </c>
      <c r="E65" s="43"/>
      <c r="F65" s="14" t="s">
        <v>90</v>
      </c>
      <c r="G65" s="883" t="s">
        <v>1172</v>
      </c>
      <c r="I65" s="32"/>
    </row>
    <row r="66" spans="1:9" x14ac:dyDescent="0.2">
      <c r="A66" s="14">
        <v>38</v>
      </c>
      <c r="B66" s="20" t="s">
        <v>96</v>
      </c>
      <c r="C66" s="42">
        <f>'14'!C88</f>
        <v>0</v>
      </c>
      <c r="D66" s="42">
        <f>'14'!D88</f>
        <v>0</v>
      </c>
      <c r="E66" s="42">
        <f>'14'!E88</f>
        <v>0</v>
      </c>
      <c r="F66" s="14" t="s">
        <v>86</v>
      </c>
      <c r="G66" s="883" t="s">
        <v>1172</v>
      </c>
      <c r="I66" s="32"/>
    </row>
    <row r="67" spans="1:9" x14ac:dyDescent="0.2">
      <c r="A67" s="14">
        <v>39</v>
      </c>
      <c r="B67" s="20" t="s">
        <v>97</v>
      </c>
      <c r="C67" s="43"/>
      <c r="D67" s="43"/>
      <c r="E67" s="42" t="e">
        <f>'14'!E89</f>
        <v>#DIV/0!</v>
      </c>
      <c r="F67" s="14" t="s">
        <v>90</v>
      </c>
      <c r="G67" s="883" t="s">
        <v>1172</v>
      </c>
      <c r="I67" s="32"/>
    </row>
    <row r="68" spans="1:9" x14ac:dyDescent="0.2">
      <c r="A68" s="14">
        <v>40</v>
      </c>
      <c r="B68" s="20" t="s">
        <v>98</v>
      </c>
      <c r="C68" s="42">
        <f>'15'!C86</f>
        <v>0</v>
      </c>
      <c r="D68" s="42">
        <f>'15'!D86</f>
        <v>0</v>
      </c>
      <c r="E68" s="42">
        <f>'15'!E86</f>
        <v>0</v>
      </c>
      <c r="F68" s="14" t="s">
        <v>86</v>
      </c>
      <c r="G68" s="883" t="s">
        <v>102</v>
      </c>
      <c r="I68" s="32"/>
    </row>
    <row r="69" spans="1:9" x14ac:dyDescent="0.2">
      <c r="A69" s="14">
        <v>41</v>
      </c>
      <c r="B69" s="20" t="s">
        <v>1173</v>
      </c>
      <c r="C69" s="42">
        <f>'15'!F86</f>
        <v>0</v>
      </c>
      <c r="D69" s="42">
        <f>'15'!G86</f>
        <v>0</v>
      </c>
      <c r="E69" s="42">
        <f>'15'!H86</f>
        <v>0</v>
      </c>
      <c r="F69" s="14" t="s">
        <v>86</v>
      </c>
      <c r="G69" s="883" t="s">
        <v>102</v>
      </c>
      <c r="I69" s="32"/>
    </row>
    <row r="70" spans="1:9" x14ac:dyDescent="0.2">
      <c r="A70" s="14">
        <v>42</v>
      </c>
      <c r="B70" s="20" t="s">
        <v>100</v>
      </c>
      <c r="C70" s="42">
        <f>'15'!I86</f>
        <v>0</v>
      </c>
      <c r="D70" s="42">
        <f>'15'!J86</f>
        <v>0</v>
      </c>
      <c r="E70" s="42">
        <f>'15'!K86</f>
        <v>0</v>
      </c>
      <c r="F70" s="14" t="s">
        <v>86</v>
      </c>
      <c r="G70" s="883" t="s">
        <v>102</v>
      </c>
      <c r="I70" s="32"/>
    </row>
    <row r="71" spans="1:9" x14ac:dyDescent="0.2">
      <c r="A71" s="14">
        <v>43</v>
      </c>
      <c r="B71" s="20" t="s">
        <v>1176</v>
      </c>
      <c r="C71" s="42">
        <f>'16'!C85</f>
        <v>0</v>
      </c>
      <c r="D71" s="42">
        <f>'16'!D85</f>
        <v>0</v>
      </c>
      <c r="E71" s="42">
        <f>'16'!E85</f>
        <v>0</v>
      </c>
      <c r="F71" s="14" t="s">
        <v>86</v>
      </c>
      <c r="G71" s="883" t="s">
        <v>1180</v>
      </c>
      <c r="I71" s="32"/>
    </row>
    <row r="72" spans="1:9" x14ac:dyDescent="0.2">
      <c r="A72" s="14">
        <v>44</v>
      </c>
      <c r="B72" s="20" t="s">
        <v>1177</v>
      </c>
      <c r="C72" s="42">
        <f>'16'!F85</f>
        <v>0</v>
      </c>
      <c r="D72" s="42">
        <f>'16'!G85</f>
        <v>0</v>
      </c>
      <c r="E72" s="42">
        <f>'16'!H85</f>
        <v>0</v>
      </c>
      <c r="F72" s="14" t="s">
        <v>86</v>
      </c>
      <c r="G72" s="883" t="s">
        <v>1180</v>
      </c>
      <c r="I72" s="32"/>
    </row>
    <row r="73" spans="1:9" x14ac:dyDescent="0.2">
      <c r="A73" s="14">
        <v>45</v>
      </c>
      <c r="B73" s="20" t="s">
        <v>1178</v>
      </c>
      <c r="C73" s="42">
        <f>'16'!I85</f>
        <v>0</v>
      </c>
      <c r="D73" s="42">
        <f>'16'!J85</f>
        <v>0</v>
      </c>
      <c r="E73" s="42">
        <f>'16'!K85</f>
        <v>0</v>
      </c>
      <c r="F73" s="14" t="s">
        <v>86</v>
      </c>
      <c r="G73" s="883" t="s">
        <v>1180</v>
      </c>
      <c r="I73" s="32"/>
    </row>
    <row r="74" spans="1:9" x14ac:dyDescent="0.2">
      <c r="A74" s="14">
        <v>46</v>
      </c>
      <c r="B74" s="20" t="s">
        <v>1179</v>
      </c>
      <c r="C74" s="42">
        <f>'16'!L85</f>
        <v>0</v>
      </c>
      <c r="D74" s="42">
        <f>'16'!M85</f>
        <v>0</v>
      </c>
      <c r="E74" s="42">
        <f>'16'!N85</f>
        <v>0</v>
      </c>
      <c r="F74" s="14" t="s">
        <v>86</v>
      </c>
      <c r="G74" s="883" t="s">
        <v>1180</v>
      </c>
      <c r="I74" s="32"/>
    </row>
    <row r="75" spans="1:9" x14ac:dyDescent="0.2">
      <c r="A75" s="14">
        <v>47</v>
      </c>
      <c r="B75" s="20" t="s">
        <v>1182</v>
      </c>
      <c r="C75" s="42">
        <f>'17'!C86</f>
        <v>0</v>
      </c>
      <c r="D75" s="42">
        <f>'17'!D86</f>
        <v>0</v>
      </c>
      <c r="E75" s="42">
        <f>'17'!E86</f>
        <v>0</v>
      </c>
      <c r="F75" s="14" t="s">
        <v>86</v>
      </c>
      <c r="G75" s="883" t="s">
        <v>106</v>
      </c>
      <c r="I75" s="32"/>
    </row>
    <row r="76" spans="1:9" x14ac:dyDescent="0.2">
      <c r="A76" s="14">
        <v>48</v>
      </c>
      <c r="B76" s="20" t="s">
        <v>1181</v>
      </c>
      <c r="C76" s="42">
        <f>'17'!F86</f>
        <v>0</v>
      </c>
      <c r="D76" s="42">
        <f>'17'!G86</f>
        <v>0</v>
      </c>
      <c r="E76" s="42">
        <f>'17'!H86</f>
        <v>0</v>
      </c>
      <c r="F76" s="14" t="s">
        <v>86</v>
      </c>
      <c r="G76" s="883" t="s">
        <v>106</v>
      </c>
      <c r="I76" s="32"/>
    </row>
    <row r="77" spans="1:9" x14ac:dyDescent="0.2">
      <c r="A77" s="14">
        <v>49</v>
      </c>
      <c r="B77" s="20" t="s">
        <v>101</v>
      </c>
      <c r="C77" s="42">
        <f>'17'!I86</f>
        <v>0</v>
      </c>
      <c r="D77" s="42">
        <f>'17'!J86</f>
        <v>0</v>
      </c>
      <c r="E77" s="42">
        <f>'17'!K86</f>
        <v>0</v>
      </c>
      <c r="F77" s="14" t="s">
        <v>86</v>
      </c>
      <c r="G77" s="883" t="s">
        <v>106</v>
      </c>
      <c r="I77" s="32"/>
    </row>
    <row r="78" spans="1:9" x14ac:dyDescent="0.2">
      <c r="A78" s="21"/>
      <c r="B78" s="995"/>
      <c r="C78" s="38"/>
      <c r="D78" s="38"/>
      <c r="E78" s="38"/>
      <c r="F78" s="14"/>
      <c r="G78" s="883"/>
      <c r="I78" s="32"/>
    </row>
    <row r="79" spans="1:9" ht="15" x14ac:dyDescent="0.25">
      <c r="A79" s="23" t="s">
        <v>103</v>
      </c>
      <c r="B79" s="59" t="s">
        <v>104</v>
      </c>
      <c r="C79" s="19"/>
      <c r="D79" s="19"/>
      <c r="E79" s="19"/>
      <c r="F79" s="14"/>
      <c r="G79" s="884"/>
      <c r="I79" s="10"/>
    </row>
    <row r="80" spans="1:9" x14ac:dyDescent="0.2">
      <c r="A80" s="14">
        <v>50</v>
      </c>
      <c r="B80" s="20" t="s">
        <v>105</v>
      </c>
      <c r="C80" s="39"/>
      <c r="D80" s="40"/>
      <c r="E80" s="18" t="e">
        <f>'19'!D19</f>
        <v>#DIV/0!</v>
      </c>
      <c r="F80" s="14" t="s">
        <v>27</v>
      </c>
      <c r="G80" s="883" t="s">
        <v>109</v>
      </c>
    </row>
    <row r="81" spans="1:9" x14ac:dyDescent="0.2">
      <c r="A81" s="14">
        <v>51</v>
      </c>
      <c r="B81" s="20" t="s">
        <v>107</v>
      </c>
      <c r="C81" s="39"/>
      <c r="D81" s="40"/>
      <c r="E81" s="44">
        <f>'20'!C39</f>
        <v>0</v>
      </c>
      <c r="F81" s="869" t="s">
        <v>108</v>
      </c>
      <c r="G81" s="883" t="s">
        <v>117</v>
      </c>
      <c r="I81" s="32"/>
    </row>
    <row r="82" spans="1:9" x14ac:dyDescent="0.2">
      <c r="A82" s="14">
        <v>52</v>
      </c>
      <c r="B82" s="20" t="s">
        <v>110</v>
      </c>
      <c r="C82" s="39"/>
      <c r="D82" s="40"/>
      <c r="E82" s="29" t="e">
        <f>'20'!D41</f>
        <v>#DIV/0!</v>
      </c>
      <c r="F82" s="14" t="s">
        <v>27</v>
      </c>
      <c r="G82" s="883" t="s">
        <v>117</v>
      </c>
    </row>
    <row r="83" spans="1:9" x14ac:dyDescent="0.2">
      <c r="A83" s="14">
        <v>53</v>
      </c>
      <c r="B83" s="20" t="s">
        <v>111</v>
      </c>
      <c r="C83" s="39"/>
      <c r="D83" s="40"/>
      <c r="E83" s="44" t="e">
        <f>'20'!C42</f>
        <v>#DIV/0!</v>
      </c>
      <c r="F83" s="14" t="s">
        <v>108</v>
      </c>
      <c r="G83" s="883" t="s">
        <v>117</v>
      </c>
    </row>
    <row r="84" spans="1:9" x14ac:dyDescent="0.2">
      <c r="A84" s="21"/>
      <c r="B84" s="995"/>
      <c r="C84" s="19"/>
      <c r="D84" s="38"/>
      <c r="E84" s="38"/>
      <c r="F84" s="14"/>
      <c r="G84" s="883"/>
    </row>
    <row r="85" spans="1:9" ht="15" x14ac:dyDescent="0.25">
      <c r="A85" s="23" t="s">
        <v>112</v>
      </c>
      <c r="B85" s="59" t="s">
        <v>113</v>
      </c>
      <c r="C85" s="19"/>
      <c r="D85" s="19"/>
      <c r="E85" s="19"/>
      <c r="F85" s="14"/>
      <c r="G85" s="884"/>
    </row>
    <row r="86" spans="1:9" ht="15" x14ac:dyDescent="0.25">
      <c r="A86" s="23" t="s">
        <v>114</v>
      </c>
      <c r="B86" s="59" t="s">
        <v>115</v>
      </c>
      <c r="C86" s="19"/>
      <c r="D86" s="19"/>
      <c r="E86" s="19"/>
      <c r="F86" s="14"/>
      <c r="G86" s="884"/>
    </row>
    <row r="87" spans="1:9" x14ac:dyDescent="0.2">
      <c r="A87" s="14">
        <v>54</v>
      </c>
      <c r="B87" s="20" t="s">
        <v>116</v>
      </c>
      <c r="C87" s="45">
        <f>'21'!D53</f>
        <v>0</v>
      </c>
      <c r="D87" s="45">
        <f>'21'!G53</f>
        <v>0</v>
      </c>
      <c r="E87" s="45">
        <f>'21'!J53</f>
        <v>0</v>
      </c>
      <c r="F87" s="14" t="s">
        <v>86</v>
      </c>
      <c r="G87" s="883" t="s">
        <v>122</v>
      </c>
    </row>
    <row r="88" spans="1:9" x14ac:dyDescent="0.2">
      <c r="A88" s="14">
        <v>55</v>
      </c>
      <c r="B88" s="20" t="s">
        <v>118</v>
      </c>
      <c r="C88" s="46" t="e">
        <f>'21'!E54</f>
        <v>#DIV/0!</v>
      </c>
      <c r="D88" s="18" t="e">
        <f>'21'!H54</f>
        <v>#DIV/0!</v>
      </c>
      <c r="E88" s="18" t="e">
        <f>'21'!K54</f>
        <v>#DIV/0!</v>
      </c>
      <c r="F88" s="14" t="s">
        <v>119</v>
      </c>
      <c r="G88" s="883" t="s">
        <v>122</v>
      </c>
    </row>
    <row r="89" spans="1:9" x14ac:dyDescent="0.2">
      <c r="A89" s="14">
        <v>56</v>
      </c>
      <c r="B89" s="20" t="s">
        <v>120</v>
      </c>
      <c r="C89" s="47"/>
      <c r="D89" s="48">
        <f>'22'!H54</f>
        <v>0</v>
      </c>
      <c r="E89" s="47"/>
      <c r="F89" s="14" t="s">
        <v>121</v>
      </c>
      <c r="G89" s="883" t="s">
        <v>1183</v>
      </c>
    </row>
    <row r="90" spans="1:9" x14ac:dyDescent="0.2">
      <c r="A90" s="14">
        <v>57</v>
      </c>
      <c r="B90" s="20" t="s">
        <v>123</v>
      </c>
      <c r="C90" s="47"/>
      <c r="D90" s="48" t="e">
        <f>'22'!H55</f>
        <v>#DIV/0!</v>
      </c>
      <c r="E90" s="47"/>
      <c r="F90" s="14" t="s">
        <v>124</v>
      </c>
      <c r="G90" s="883" t="s">
        <v>1183</v>
      </c>
    </row>
    <row r="91" spans="1:9" x14ac:dyDescent="0.2">
      <c r="A91" s="14">
        <v>58</v>
      </c>
      <c r="B91" s="20" t="s">
        <v>125</v>
      </c>
      <c r="C91" s="36"/>
      <c r="D91" s="18" t="e">
        <f>'24'!F51</f>
        <v>#DIV/0!</v>
      </c>
      <c r="E91" s="17"/>
      <c r="F91" s="14" t="s">
        <v>27</v>
      </c>
      <c r="G91" s="883" t="s">
        <v>128</v>
      </c>
    </row>
    <row r="92" spans="1:9" x14ac:dyDescent="0.2">
      <c r="A92" s="14">
        <v>59</v>
      </c>
      <c r="B92" s="20" t="s">
        <v>126</v>
      </c>
      <c r="C92" s="36"/>
      <c r="D92" s="18" t="e">
        <f>'24'!H51</f>
        <v>#DIV/0!</v>
      </c>
      <c r="E92" s="17"/>
      <c r="F92" s="14" t="s">
        <v>27</v>
      </c>
      <c r="G92" s="883" t="s">
        <v>128</v>
      </c>
    </row>
    <row r="93" spans="1:9" x14ac:dyDescent="0.2">
      <c r="A93" s="14">
        <v>60</v>
      </c>
      <c r="B93" s="20" t="s">
        <v>1184</v>
      </c>
      <c r="C93" s="36"/>
      <c r="D93" s="18" t="e">
        <f>'24'!J51</f>
        <v>#DIV/0!</v>
      </c>
      <c r="E93" s="17"/>
      <c r="F93" s="14" t="s">
        <v>27</v>
      </c>
      <c r="G93" s="883" t="s">
        <v>128</v>
      </c>
    </row>
    <row r="94" spans="1:9" x14ac:dyDescent="0.2">
      <c r="A94" s="14">
        <v>61</v>
      </c>
      <c r="B94" s="20" t="s">
        <v>1185</v>
      </c>
      <c r="C94" s="36"/>
      <c r="D94" s="18" t="e">
        <f>'24'!M51</f>
        <v>#DIV/0!</v>
      </c>
      <c r="E94" s="17"/>
      <c r="F94" s="14" t="s">
        <v>27</v>
      </c>
      <c r="G94" s="883" t="s">
        <v>128</v>
      </c>
    </row>
    <row r="95" spans="1:9" x14ac:dyDescent="0.2">
      <c r="A95" s="14">
        <v>62</v>
      </c>
      <c r="B95" s="20" t="s">
        <v>1186</v>
      </c>
      <c r="C95" s="36"/>
      <c r="D95" s="18" t="e">
        <f>'24'!Q51</f>
        <v>#DIV/0!</v>
      </c>
      <c r="E95" s="17"/>
      <c r="F95" s="14" t="s">
        <v>27</v>
      </c>
      <c r="G95" s="883" t="s">
        <v>128</v>
      </c>
    </row>
    <row r="96" spans="1:9" x14ac:dyDescent="0.2">
      <c r="A96" s="14">
        <v>63</v>
      </c>
      <c r="B96" s="20" t="s">
        <v>130</v>
      </c>
      <c r="C96" s="36"/>
      <c r="D96" s="18" t="e">
        <f>'24'!S51</f>
        <v>#DIV/0!</v>
      </c>
      <c r="E96" s="17"/>
      <c r="F96" s="14" t="s">
        <v>27</v>
      </c>
      <c r="G96" s="883" t="s">
        <v>128</v>
      </c>
    </row>
    <row r="97" spans="1:7" x14ac:dyDescent="0.2">
      <c r="A97" s="14">
        <v>64</v>
      </c>
      <c r="B97" s="20" t="s">
        <v>127</v>
      </c>
      <c r="C97" s="37"/>
      <c r="D97" s="18" t="e">
        <f>'25'!P53</f>
        <v>#DIV/0!</v>
      </c>
      <c r="E97" s="17"/>
      <c r="F97" s="14" t="s">
        <v>27</v>
      </c>
      <c r="G97" s="883" t="s">
        <v>1187</v>
      </c>
    </row>
    <row r="98" spans="1:7" x14ac:dyDescent="0.2">
      <c r="A98" s="14">
        <v>65</v>
      </c>
      <c r="B98" s="20" t="s">
        <v>129</v>
      </c>
      <c r="C98" s="36"/>
      <c r="D98" s="18" t="e">
        <f>'28'!F52</f>
        <v>#DIV/0!</v>
      </c>
      <c r="E98" s="17"/>
      <c r="F98" s="14" t="s">
        <v>27</v>
      </c>
      <c r="G98" s="883" t="s">
        <v>131</v>
      </c>
    </row>
    <row r="99" spans="1:7" x14ac:dyDescent="0.2">
      <c r="A99" s="14">
        <v>66</v>
      </c>
      <c r="B99" s="20" t="s">
        <v>1188</v>
      </c>
      <c r="C99" s="36"/>
      <c r="D99" s="18" t="e">
        <f>'28'!H52</f>
        <v>#DIV/0!</v>
      </c>
      <c r="E99" s="17"/>
      <c r="F99" s="14" t="s">
        <v>27</v>
      </c>
      <c r="G99" s="883" t="s">
        <v>131</v>
      </c>
    </row>
    <row r="100" spans="1:7" x14ac:dyDescent="0.2">
      <c r="A100" s="14">
        <v>67</v>
      </c>
      <c r="B100" s="20" t="s">
        <v>1191</v>
      </c>
      <c r="C100" s="36"/>
      <c r="D100" s="18" t="e">
        <f>'32'!G56</f>
        <v>#DIV/0!</v>
      </c>
      <c r="E100" s="17"/>
      <c r="F100" s="14" t="s">
        <v>27</v>
      </c>
      <c r="G100" s="883" t="s">
        <v>1190</v>
      </c>
    </row>
    <row r="101" spans="1:7" x14ac:dyDescent="0.2">
      <c r="A101" s="14">
        <v>68</v>
      </c>
      <c r="B101" s="20" t="s">
        <v>1189</v>
      </c>
      <c r="C101" s="37"/>
      <c r="D101" s="17"/>
      <c r="E101" s="18" t="e">
        <f>'29'!V56</f>
        <v>#DIV/0!</v>
      </c>
      <c r="F101" s="14" t="s">
        <v>27</v>
      </c>
      <c r="G101" s="883" t="s">
        <v>133</v>
      </c>
    </row>
    <row r="102" spans="1:7" x14ac:dyDescent="0.2">
      <c r="A102" s="14">
        <v>69</v>
      </c>
      <c r="B102" s="20" t="s">
        <v>132</v>
      </c>
      <c r="C102" s="37"/>
      <c r="D102" s="17"/>
      <c r="E102" s="18" t="e">
        <f>'31'!V54</f>
        <v>#DIV/0!</v>
      </c>
      <c r="F102" s="14" t="s">
        <v>27</v>
      </c>
      <c r="G102" s="883" t="s">
        <v>138</v>
      </c>
    </row>
    <row r="103" spans="1:7" x14ac:dyDescent="0.2">
      <c r="A103" s="21"/>
      <c r="B103" s="995"/>
      <c r="C103" s="24"/>
      <c r="D103" s="24"/>
      <c r="E103" s="24"/>
      <c r="F103" s="14"/>
      <c r="G103" s="883"/>
    </row>
    <row r="104" spans="1:7" ht="15" x14ac:dyDescent="0.25">
      <c r="A104" s="23" t="s">
        <v>134</v>
      </c>
      <c r="B104" s="59" t="s">
        <v>135</v>
      </c>
      <c r="C104" s="19"/>
      <c r="D104" s="19"/>
      <c r="E104" s="19"/>
      <c r="F104" s="14"/>
      <c r="G104" s="884"/>
    </row>
    <row r="105" spans="1:7" x14ac:dyDescent="0.2">
      <c r="A105" s="14">
        <v>70</v>
      </c>
      <c r="B105" s="20" t="s">
        <v>136</v>
      </c>
      <c r="C105" s="16">
        <f>'34'!D59</f>
        <v>0</v>
      </c>
      <c r="D105" s="16">
        <f>'34'!I59</f>
        <v>0</v>
      </c>
      <c r="E105" s="16">
        <f>'34'!N59</f>
        <v>0</v>
      </c>
      <c r="F105" s="14" t="s">
        <v>137</v>
      </c>
      <c r="G105" s="883" t="s">
        <v>148</v>
      </c>
    </row>
    <row r="106" spans="1:7" x14ac:dyDescent="0.2">
      <c r="A106" s="14">
        <v>71</v>
      </c>
      <c r="B106" s="20" t="s">
        <v>139</v>
      </c>
      <c r="C106" s="18" t="e">
        <f>'34'!D60</f>
        <v>#DIV/0!</v>
      </c>
      <c r="D106" s="18" t="e">
        <f>'34'!I60</f>
        <v>#DIV/0!</v>
      </c>
      <c r="E106" s="18" t="e">
        <f>'34'!N60</f>
        <v>#DIV/0!</v>
      </c>
      <c r="F106" s="14" t="s">
        <v>119</v>
      </c>
      <c r="G106" s="883" t="s">
        <v>148</v>
      </c>
    </row>
    <row r="107" spans="1:7" x14ac:dyDescent="0.2">
      <c r="A107" s="14">
        <v>72</v>
      </c>
      <c r="B107" s="20" t="s">
        <v>1192</v>
      </c>
      <c r="C107" s="16">
        <f>'34'!F59</f>
        <v>0</v>
      </c>
      <c r="D107" s="16">
        <f>'34'!K59</f>
        <v>0</v>
      </c>
      <c r="E107" s="16">
        <f>'34'!P59</f>
        <v>0</v>
      </c>
      <c r="F107" s="14" t="s">
        <v>140</v>
      </c>
      <c r="G107" s="883" t="s">
        <v>148</v>
      </c>
    </row>
    <row r="108" spans="1:7" x14ac:dyDescent="0.2">
      <c r="A108" s="14">
        <v>73</v>
      </c>
      <c r="B108" s="20" t="s">
        <v>141</v>
      </c>
      <c r="C108" s="18" t="e">
        <f>'34'!F60</f>
        <v>#DIV/0!</v>
      </c>
      <c r="D108" s="18" t="e">
        <f>'34'!K60</f>
        <v>#DIV/0!</v>
      </c>
      <c r="E108" s="18" t="e">
        <f>'34'!P60</f>
        <v>#DIV/0!</v>
      </c>
      <c r="F108" s="14" t="s">
        <v>119</v>
      </c>
      <c r="G108" s="883" t="s">
        <v>148</v>
      </c>
    </row>
    <row r="109" spans="1:7" x14ac:dyDescent="0.2">
      <c r="A109" s="14">
        <v>74</v>
      </c>
      <c r="B109" s="20" t="s">
        <v>142</v>
      </c>
      <c r="C109" s="16">
        <f>'34'!H59</f>
        <v>0</v>
      </c>
      <c r="D109" s="16">
        <f>'34'!M59</f>
        <v>0</v>
      </c>
      <c r="E109" s="16">
        <f>'34'!R59</f>
        <v>0</v>
      </c>
      <c r="F109" s="14" t="s">
        <v>143</v>
      </c>
      <c r="G109" s="883" t="s">
        <v>148</v>
      </c>
    </row>
    <row r="110" spans="1:7" x14ac:dyDescent="0.2">
      <c r="A110" s="14">
        <v>75</v>
      </c>
      <c r="B110" s="20" t="s">
        <v>144</v>
      </c>
      <c r="C110" s="18" t="e">
        <f>'34'!H60</f>
        <v>#DIV/0!</v>
      </c>
      <c r="D110" s="18" t="e">
        <f>'34'!M60</f>
        <v>#DIV/0!</v>
      </c>
      <c r="E110" s="18" t="e">
        <f>'34'!R60</f>
        <v>#DIV/0!</v>
      </c>
      <c r="F110" s="14" t="s">
        <v>119</v>
      </c>
      <c r="G110" s="883" t="s">
        <v>148</v>
      </c>
    </row>
    <row r="111" spans="1:7" x14ac:dyDescent="0.2">
      <c r="A111" s="14">
        <v>76</v>
      </c>
      <c r="B111" s="20" t="s">
        <v>145</v>
      </c>
      <c r="C111" s="18" t="e">
        <f>'37'!H58</f>
        <v>#DIV/0!</v>
      </c>
      <c r="D111" s="18" t="e">
        <f>'37'!J58</f>
        <v>#DIV/0!</v>
      </c>
      <c r="E111" s="18" t="e">
        <f>'37'!L58</f>
        <v>#DIV/0!</v>
      </c>
      <c r="F111" s="14" t="s">
        <v>27</v>
      </c>
      <c r="G111" s="883" t="s">
        <v>153</v>
      </c>
    </row>
    <row r="112" spans="1:7" x14ac:dyDescent="0.2">
      <c r="A112" s="14">
        <v>77</v>
      </c>
      <c r="B112" s="20" t="s">
        <v>146</v>
      </c>
      <c r="C112" s="18" t="e">
        <f>'37'!N58</f>
        <v>#DIV/0!</v>
      </c>
      <c r="D112" s="18" t="e">
        <f>'37'!P58</f>
        <v>#DIV/0!</v>
      </c>
      <c r="E112" s="18" t="e">
        <f>'37'!R58</f>
        <v>#DIV/0!</v>
      </c>
      <c r="F112" s="14" t="s">
        <v>27</v>
      </c>
      <c r="G112" s="883" t="s">
        <v>153</v>
      </c>
    </row>
    <row r="113" spans="1:8" x14ac:dyDescent="0.2">
      <c r="A113" s="14">
        <v>78</v>
      </c>
      <c r="B113" s="20" t="s">
        <v>147</v>
      </c>
      <c r="C113" s="18" t="e">
        <f>'38'!H55</f>
        <v>#DIV/0!</v>
      </c>
      <c r="D113" s="18" t="e">
        <f>'38'!J55</f>
        <v>#DIV/0!</v>
      </c>
      <c r="E113" s="18" t="e">
        <f>'38'!L55</f>
        <v>#DIV/0!</v>
      </c>
      <c r="F113" s="14" t="s">
        <v>27</v>
      </c>
      <c r="G113" s="883" t="s">
        <v>1193</v>
      </c>
    </row>
    <row r="114" spans="1:8" x14ac:dyDescent="0.2">
      <c r="A114" s="14">
        <v>79</v>
      </c>
      <c r="B114" s="20" t="s">
        <v>149</v>
      </c>
      <c r="C114" s="18" t="e">
        <f>'38'!N55</f>
        <v>#DIV/0!</v>
      </c>
      <c r="D114" s="18" t="e">
        <f>'38'!P55</f>
        <v>#DIV/0!</v>
      </c>
      <c r="E114" s="18" t="e">
        <f>'38'!R55</f>
        <v>#DIV/0!</v>
      </c>
      <c r="F114" s="14" t="s">
        <v>27</v>
      </c>
      <c r="G114" s="883" t="s">
        <v>1193</v>
      </c>
    </row>
    <row r="115" spans="1:8" x14ac:dyDescent="0.2">
      <c r="A115" s="14">
        <v>80</v>
      </c>
      <c r="B115" s="20" t="s">
        <v>150</v>
      </c>
      <c r="C115" s="17"/>
      <c r="D115" s="17"/>
      <c r="E115" s="18" t="e">
        <f>'39'!I66</f>
        <v>#DIV/0!</v>
      </c>
      <c r="F115" s="14" t="s">
        <v>27</v>
      </c>
      <c r="G115" s="883" t="s">
        <v>154</v>
      </c>
    </row>
    <row r="116" spans="1:8" x14ac:dyDescent="0.2">
      <c r="A116" s="14">
        <v>81</v>
      </c>
      <c r="B116" s="20" t="s">
        <v>151</v>
      </c>
      <c r="C116" s="18" t="e">
        <f>'40'!H54</f>
        <v>#DIV/0!</v>
      </c>
      <c r="D116" s="18" t="e">
        <f>'40'!J54</f>
        <v>#DIV/0!</v>
      </c>
      <c r="E116" s="18" t="e">
        <f>'40'!L54</f>
        <v>#DIV/0!</v>
      </c>
      <c r="F116" s="14" t="s">
        <v>27</v>
      </c>
      <c r="G116" s="883" t="s">
        <v>1194</v>
      </c>
    </row>
    <row r="117" spans="1:8" x14ac:dyDescent="0.2">
      <c r="A117" s="14">
        <v>82</v>
      </c>
      <c r="B117" s="20" t="s">
        <v>152</v>
      </c>
      <c r="C117" s="17"/>
      <c r="D117" s="17"/>
      <c r="E117" s="18" t="e">
        <f>'41'!F55</f>
        <v>#DIV/0!</v>
      </c>
      <c r="F117" s="14" t="s">
        <v>27</v>
      </c>
      <c r="G117" s="883" t="s">
        <v>157</v>
      </c>
    </row>
    <row r="118" spans="1:8" x14ac:dyDescent="0.2">
      <c r="A118" s="14">
        <v>83</v>
      </c>
      <c r="B118" s="20" t="s">
        <v>1195</v>
      </c>
      <c r="C118" s="18" t="e">
        <f>'43'!T60</f>
        <v>#DIV/0!</v>
      </c>
      <c r="D118" s="18" t="e">
        <f>'43'!V60</f>
        <v>#DIV/0!</v>
      </c>
      <c r="E118" s="18" t="e">
        <f>'43'!X60</f>
        <v>#DIV/0!</v>
      </c>
      <c r="F118" s="14" t="s">
        <v>27</v>
      </c>
      <c r="G118" s="883" t="s">
        <v>160</v>
      </c>
    </row>
    <row r="119" spans="1:8" x14ac:dyDescent="0.2">
      <c r="A119" s="14">
        <v>84</v>
      </c>
      <c r="B119" s="20" t="s">
        <v>155</v>
      </c>
      <c r="C119" s="18" t="e">
        <f>'43'!Z60</f>
        <v>#DIV/0!</v>
      </c>
      <c r="D119" s="18" t="e">
        <f>'43'!AB60</f>
        <v>#DIV/0!</v>
      </c>
      <c r="E119" s="18" t="e">
        <f>'43'!AD60</f>
        <v>#DIV/0!</v>
      </c>
      <c r="F119" s="14" t="s">
        <v>27</v>
      </c>
      <c r="G119" s="883" t="s">
        <v>160</v>
      </c>
    </row>
    <row r="120" spans="1:8" x14ac:dyDescent="0.2">
      <c r="A120" s="14">
        <v>85</v>
      </c>
      <c r="B120" s="996" t="s">
        <v>156</v>
      </c>
      <c r="C120" s="17"/>
      <c r="D120" s="17"/>
      <c r="E120" s="49" t="e">
        <f>'45'!L62</f>
        <v>#DIV/0!</v>
      </c>
      <c r="F120" s="876" t="s">
        <v>27</v>
      </c>
      <c r="G120" s="883" t="s">
        <v>162</v>
      </c>
    </row>
    <row r="121" spans="1:8" x14ac:dyDescent="0.2">
      <c r="A121" s="14">
        <v>86</v>
      </c>
      <c r="B121" s="20" t="s">
        <v>158</v>
      </c>
      <c r="C121" s="17"/>
      <c r="D121" s="17"/>
      <c r="E121" s="18" t="e">
        <f>'45'!I62</f>
        <v>#DIV/0!</v>
      </c>
      <c r="F121" s="14" t="s">
        <v>27</v>
      </c>
      <c r="G121" s="883" t="s">
        <v>162</v>
      </c>
    </row>
    <row r="122" spans="1:8" x14ac:dyDescent="0.2">
      <c r="A122" s="14">
        <v>87</v>
      </c>
      <c r="B122" s="20" t="s">
        <v>1197</v>
      </c>
      <c r="C122" s="17"/>
      <c r="D122" s="17"/>
      <c r="E122" s="18" t="e">
        <f>'45'!L62</f>
        <v>#DIV/0!</v>
      </c>
      <c r="F122" s="14" t="s">
        <v>27</v>
      </c>
      <c r="G122" s="883" t="s">
        <v>162</v>
      </c>
    </row>
    <row r="123" spans="1:8" ht="15" x14ac:dyDescent="0.25">
      <c r="A123" s="14">
        <v>88</v>
      </c>
      <c r="B123" s="20" t="s">
        <v>1196</v>
      </c>
      <c r="C123" s="17"/>
      <c r="D123" s="17"/>
      <c r="E123" s="18" t="e">
        <f>'46'!G57</f>
        <v>#DIV/0!</v>
      </c>
      <c r="F123" s="14" t="s">
        <v>27</v>
      </c>
      <c r="G123" s="883" t="s">
        <v>1199</v>
      </c>
      <c r="H123" s="50"/>
    </row>
    <row r="124" spans="1:8" ht="15" x14ac:dyDescent="0.25">
      <c r="A124" s="14">
        <v>89</v>
      </c>
      <c r="B124" s="20" t="s">
        <v>1198</v>
      </c>
      <c r="C124" s="17"/>
      <c r="D124" s="17"/>
      <c r="E124" s="18" t="e">
        <f>'46'!I57</f>
        <v>#DIV/0!</v>
      </c>
      <c r="F124" s="14" t="s">
        <v>27</v>
      </c>
      <c r="G124" s="883" t="s">
        <v>1199</v>
      </c>
      <c r="H124" s="50"/>
    </row>
    <row r="125" spans="1:8" x14ac:dyDescent="0.2">
      <c r="A125" s="14">
        <v>90</v>
      </c>
      <c r="B125" s="20" t="s">
        <v>159</v>
      </c>
      <c r="C125" s="18" t="e">
        <f>'47'!J60</f>
        <v>#DIV/0!</v>
      </c>
      <c r="D125" s="18" t="e">
        <f>'47'!K60</f>
        <v>#DIV/0!</v>
      </c>
      <c r="E125" s="18" t="e">
        <f>'47'!L60</f>
        <v>#DIV/0!</v>
      </c>
      <c r="F125" s="14" t="s">
        <v>27</v>
      </c>
      <c r="G125" s="883" t="s">
        <v>1200</v>
      </c>
    </row>
    <row r="126" spans="1:8" x14ac:dyDescent="0.2">
      <c r="A126" s="14">
        <v>91</v>
      </c>
      <c r="B126" s="20" t="s">
        <v>1201</v>
      </c>
      <c r="C126" s="17"/>
      <c r="D126" s="17"/>
      <c r="E126" s="18" t="e">
        <f>'48'!F58</f>
        <v>#DIV/0!</v>
      </c>
      <c r="F126" s="14" t="s">
        <v>27</v>
      </c>
      <c r="G126" s="883" t="s">
        <v>169</v>
      </c>
    </row>
    <row r="127" spans="1:8" x14ac:dyDescent="0.2">
      <c r="A127" s="14">
        <v>92</v>
      </c>
      <c r="B127" s="20" t="s">
        <v>1202</v>
      </c>
      <c r="C127" s="17"/>
      <c r="D127" s="17"/>
      <c r="E127" s="18" t="e">
        <f>'48'!I58</f>
        <v>#DIV/0!</v>
      </c>
      <c r="F127" s="14" t="s">
        <v>27</v>
      </c>
      <c r="G127" s="883" t="s">
        <v>169</v>
      </c>
    </row>
    <row r="128" spans="1:8" x14ac:dyDescent="0.2">
      <c r="A128" s="14">
        <v>93</v>
      </c>
      <c r="B128" s="20" t="s">
        <v>1203</v>
      </c>
      <c r="C128" s="17"/>
      <c r="D128" s="17"/>
      <c r="E128" s="18" t="e">
        <f>'48'!L58</f>
        <v>#DIV/0!</v>
      </c>
      <c r="F128" s="14" t="s">
        <v>27</v>
      </c>
      <c r="G128" s="883" t="s">
        <v>169</v>
      </c>
    </row>
    <row r="129" spans="1:7" x14ac:dyDescent="0.2">
      <c r="A129" s="14">
        <v>94</v>
      </c>
      <c r="B129" s="20" t="s">
        <v>1204</v>
      </c>
      <c r="C129" s="17"/>
      <c r="D129" s="17"/>
      <c r="E129" s="18" t="e">
        <f>'48'!N58</f>
        <v>#DIV/0!</v>
      </c>
      <c r="F129" s="14" t="s">
        <v>27</v>
      </c>
      <c r="G129" s="883" t="s">
        <v>169</v>
      </c>
    </row>
    <row r="130" spans="1:7" ht="16.5" customHeight="1" x14ac:dyDescent="0.2">
      <c r="A130" s="14">
        <v>95</v>
      </c>
      <c r="B130" s="51" t="s">
        <v>161</v>
      </c>
      <c r="C130" s="17"/>
      <c r="D130" s="17"/>
      <c r="E130" s="29" t="e">
        <f>'49'!F62</f>
        <v>#DIV/0!</v>
      </c>
      <c r="F130" s="14" t="s">
        <v>27</v>
      </c>
      <c r="G130" s="883" t="s">
        <v>171</v>
      </c>
    </row>
    <row r="131" spans="1:7" x14ac:dyDescent="0.2">
      <c r="A131" s="14">
        <v>96</v>
      </c>
      <c r="B131" s="51" t="s">
        <v>163</v>
      </c>
      <c r="C131" s="17"/>
      <c r="D131" s="17"/>
      <c r="E131" s="29" t="e">
        <f>'49'!I62</f>
        <v>#DIV/0!</v>
      </c>
      <c r="F131" s="14" t="s">
        <v>27</v>
      </c>
      <c r="G131" s="883" t="s">
        <v>171</v>
      </c>
    </row>
    <row r="132" spans="1:7" x14ac:dyDescent="0.2">
      <c r="A132" s="14">
        <v>97</v>
      </c>
      <c r="B132" s="51" t="s">
        <v>164</v>
      </c>
      <c r="C132" s="17"/>
      <c r="D132" s="17"/>
      <c r="E132" s="29" t="e">
        <f>'49'!L62</f>
        <v>#DIV/0!</v>
      </c>
      <c r="F132" s="14" t="s">
        <v>27</v>
      </c>
      <c r="G132" s="883" t="s">
        <v>171</v>
      </c>
    </row>
    <row r="133" spans="1:7" x14ac:dyDescent="0.2">
      <c r="A133" s="14">
        <v>98</v>
      </c>
      <c r="B133" s="51" t="s">
        <v>165</v>
      </c>
      <c r="C133" s="17"/>
      <c r="D133" s="17"/>
      <c r="E133" s="29" t="e">
        <f>'49'!O62</f>
        <v>#DIV/0!</v>
      </c>
      <c r="F133" s="14" t="s">
        <v>27</v>
      </c>
      <c r="G133" s="883" t="s">
        <v>171</v>
      </c>
    </row>
    <row r="134" spans="1:7" x14ac:dyDescent="0.2">
      <c r="A134" s="14"/>
      <c r="B134" s="51"/>
      <c r="C134" s="18"/>
      <c r="D134" s="18"/>
      <c r="E134" s="29"/>
      <c r="F134" s="14"/>
      <c r="G134" s="883"/>
    </row>
    <row r="135" spans="1:7" ht="15" x14ac:dyDescent="0.25">
      <c r="A135" s="23" t="s">
        <v>166</v>
      </c>
      <c r="B135" s="59" t="s">
        <v>167</v>
      </c>
      <c r="C135" s="18"/>
      <c r="D135" s="18"/>
      <c r="E135" s="29"/>
      <c r="F135" s="14"/>
      <c r="G135" s="883"/>
    </row>
    <row r="136" spans="1:7" x14ac:dyDescent="0.2">
      <c r="A136" s="14">
        <v>99</v>
      </c>
      <c r="B136" s="20" t="s">
        <v>168</v>
      </c>
      <c r="C136" s="18" t="e">
        <f>'52'!H60</f>
        <v>#DIV/0!</v>
      </c>
      <c r="D136" s="18" t="e">
        <f>'52'!J60</f>
        <v>#DIV/0!</v>
      </c>
      <c r="E136" s="18" t="e">
        <f>'52'!L60</f>
        <v>#DIV/0!</v>
      </c>
      <c r="F136" s="14" t="s">
        <v>27</v>
      </c>
      <c r="G136" s="883" t="s">
        <v>180</v>
      </c>
    </row>
    <row r="137" spans="1:7" x14ac:dyDescent="0.2">
      <c r="A137" s="14">
        <v>100</v>
      </c>
      <c r="B137" s="20" t="s">
        <v>1205</v>
      </c>
      <c r="C137" s="18" t="e">
        <f>'53'!H59</f>
        <v>#DIV/0!</v>
      </c>
      <c r="D137" s="18" t="e">
        <f>'53'!J59</f>
        <v>#DIV/0!</v>
      </c>
      <c r="E137" s="18" t="e">
        <f>'53'!L59</f>
        <v>#DIV/0!</v>
      </c>
      <c r="F137" s="14" t="s">
        <v>27</v>
      </c>
      <c r="G137" s="883" t="s">
        <v>185</v>
      </c>
    </row>
    <row r="138" spans="1:7" x14ac:dyDescent="0.2">
      <c r="A138" s="14">
        <v>101</v>
      </c>
      <c r="B138" s="20" t="s">
        <v>170</v>
      </c>
      <c r="C138" s="18" t="e">
        <f>'54'!H56</f>
        <v>#DIV/0!</v>
      </c>
      <c r="D138" s="18" t="e">
        <f>'54'!J56</f>
        <v>#DIV/0!</v>
      </c>
      <c r="E138" s="18" t="e">
        <f>'54'!L56</f>
        <v>#DIV/0!</v>
      </c>
      <c r="F138" s="14" t="s">
        <v>27</v>
      </c>
      <c r="G138" s="883" t="s">
        <v>189</v>
      </c>
    </row>
    <row r="139" spans="1:7" ht="15" customHeight="1" x14ac:dyDescent="0.2">
      <c r="A139" s="52"/>
      <c r="B139" s="997"/>
      <c r="C139" s="53"/>
      <c r="D139" s="53"/>
      <c r="E139" s="53"/>
      <c r="F139" s="876"/>
      <c r="G139" s="885"/>
    </row>
    <row r="140" spans="1:7" ht="15" x14ac:dyDescent="0.25">
      <c r="A140" s="23" t="s">
        <v>172</v>
      </c>
      <c r="B140" s="59" t="s">
        <v>173</v>
      </c>
      <c r="C140" s="19"/>
      <c r="D140" s="19"/>
      <c r="E140" s="19"/>
      <c r="F140" s="14"/>
      <c r="G140" s="884"/>
    </row>
    <row r="141" spans="1:7" ht="15" x14ac:dyDescent="0.25">
      <c r="A141" s="23" t="s">
        <v>174</v>
      </c>
      <c r="B141" s="998" t="s">
        <v>175</v>
      </c>
      <c r="C141" s="19"/>
      <c r="D141" s="19"/>
      <c r="E141" s="19"/>
      <c r="F141" s="14"/>
      <c r="G141" s="884"/>
    </row>
    <row r="142" spans="1:7" ht="28.5" x14ac:dyDescent="0.2">
      <c r="A142" s="25">
        <v>102</v>
      </c>
      <c r="B142" s="54" t="s">
        <v>176</v>
      </c>
      <c r="C142" s="55"/>
      <c r="D142" s="55"/>
      <c r="E142" s="22" t="e">
        <f>'56'!G59</f>
        <v>#DIV/0!</v>
      </c>
      <c r="F142" s="14" t="s">
        <v>27</v>
      </c>
      <c r="G142" s="883" t="s">
        <v>190</v>
      </c>
    </row>
    <row r="143" spans="1:7" x14ac:dyDescent="0.2">
      <c r="A143" s="25">
        <v>103</v>
      </c>
      <c r="B143" s="54" t="s">
        <v>177</v>
      </c>
      <c r="C143" s="55"/>
      <c r="D143" s="55"/>
      <c r="E143" s="48" t="e">
        <f>'56'!#REF!</f>
        <v>#REF!</v>
      </c>
      <c r="F143" s="14" t="s">
        <v>90</v>
      </c>
      <c r="G143" s="883" t="s">
        <v>190</v>
      </c>
    </row>
    <row r="144" spans="1:7" x14ac:dyDescent="0.2">
      <c r="A144" s="25">
        <v>104</v>
      </c>
      <c r="B144" s="54" t="s">
        <v>1206</v>
      </c>
      <c r="C144" s="55"/>
      <c r="D144" s="55"/>
      <c r="E144" s="22" t="e">
        <f>'56'!I61</f>
        <v>#DIV/0!</v>
      </c>
      <c r="F144" s="14" t="s">
        <v>27</v>
      </c>
      <c r="G144" s="883" t="s">
        <v>190</v>
      </c>
    </row>
    <row r="145" spans="1:7" x14ac:dyDescent="0.2">
      <c r="A145" s="25">
        <v>105</v>
      </c>
      <c r="B145" s="20" t="s">
        <v>178</v>
      </c>
      <c r="C145" s="55"/>
      <c r="D145" s="55"/>
      <c r="E145" s="22" t="e">
        <f>'56'!J62</f>
        <v>#DIV/0!</v>
      </c>
      <c r="F145" s="877" t="s">
        <v>27</v>
      </c>
      <c r="G145" s="883" t="s">
        <v>190</v>
      </c>
    </row>
    <row r="146" spans="1:7" x14ac:dyDescent="0.2">
      <c r="A146" s="25">
        <v>106</v>
      </c>
      <c r="B146" s="20" t="s">
        <v>179</v>
      </c>
      <c r="C146" s="56" t="e">
        <f>'57'!K55</f>
        <v>#DIV/0!</v>
      </c>
      <c r="D146" s="56" t="e">
        <f>'57'!M55</f>
        <v>#DIV/0!</v>
      </c>
      <c r="E146" s="56" t="e">
        <f>'57'!O55</f>
        <v>#DIV/0!</v>
      </c>
      <c r="F146" s="14" t="s">
        <v>27</v>
      </c>
      <c r="G146" s="883" t="s">
        <v>192</v>
      </c>
    </row>
    <row r="147" spans="1:7" x14ac:dyDescent="0.2">
      <c r="A147" s="25">
        <v>107</v>
      </c>
      <c r="B147" s="20" t="s">
        <v>181</v>
      </c>
      <c r="C147" s="56" t="e">
        <f>'57'!Q55</f>
        <v>#DIV/0!</v>
      </c>
      <c r="D147" s="56" t="e">
        <f>'57'!S55</f>
        <v>#DIV/0!</v>
      </c>
      <c r="E147" s="56" t="e">
        <f>'57'!AA55</f>
        <v>#DIV/0!</v>
      </c>
      <c r="F147" s="14" t="s">
        <v>27</v>
      </c>
      <c r="G147" s="883" t="s">
        <v>192</v>
      </c>
    </row>
    <row r="148" spans="1:7" ht="28.5" x14ac:dyDescent="0.2">
      <c r="A148" s="25">
        <v>108</v>
      </c>
      <c r="B148" s="20" t="s">
        <v>182</v>
      </c>
      <c r="C148" s="56" t="e">
        <f>'57'!W55</f>
        <v>#DIV/0!</v>
      </c>
      <c r="D148" s="56" t="e">
        <f>'57'!Y55</f>
        <v>#DIV/0!</v>
      </c>
      <c r="E148" s="56" t="e">
        <f>'[1]52'!AA35</f>
        <v>#DIV/0!</v>
      </c>
      <c r="F148" s="14" t="s">
        <v>27</v>
      </c>
      <c r="G148" s="883" t="s">
        <v>192</v>
      </c>
    </row>
    <row r="149" spans="1:7" x14ac:dyDescent="0.2">
      <c r="A149" s="25">
        <v>109</v>
      </c>
      <c r="B149" s="20" t="s">
        <v>183</v>
      </c>
      <c r="C149" s="37"/>
      <c r="D149" s="37"/>
      <c r="E149" s="46" t="e">
        <f>'57'!AC55</f>
        <v>#DIV/0!</v>
      </c>
      <c r="F149" s="14" t="s">
        <v>27</v>
      </c>
      <c r="G149" s="883" t="s">
        <v>192</v>
      </c>
    </row>
    <row r="150" spans="1:7" x14ac:dyDescent="0.2">
      <c r="A150" s="25">
        <v>110</v>
      </c>
      <c r="B150" s="20" t="s">
        <v>184</v>
      </c>
      <c r="C150" s="37"/>
      <c r="D150" s="37"/>
      <c r="E150" s="46" t="e">
        <f>'58'!P60</f>
        <v>#DIV/0!</v>
      </c>
      <c r="F150" s="14" t="s">
        <v>27</v>
      </c>
      <c r="G150" s="883" t="s">
        <v>194</v>
      </c>
    </row>
    <row r="151" spans="1:7" ht="28.5" x14ac:dyDescent="0.2">
      <c r="A151" s="25">
        <v>111</v>
      </c>
      <c r="B151" s="20" t="s">
        <v>186</v>
      </c>
      <c r="C151" s="37"/>
      <c r="D151" s="37"/>
      <c r="E151" s="46" t="e">
        <f>'58'!G63</f>
        <v>#DIV/0!</v>
      </c>
      <c r="F151" s="14" t="s">
        <v>27</v>
      </c>
      <c r="G151" s="883" t="s">
        <v>194</v>
      </c>
    </row>
    <row r="152" spans="1:7" x14ac:dyDescent="0.2">
      <c r="A152" s="25">
        <v>112</v>
      </c>
      <c r="B152" s="20" t="s">
        <v>187</v>
      </c>
      <c r="C152" s="57">
        <f>'59'!C20</f>
        <v>0</v>
      </c>
      <c r="D152" s="57">
        <f>'59'!D20</f>
        <v>0</v>
      </c>
      <c r="E152" s="57">
        <f>'59'!E20</f>
        <v>0</v>
      </c>
      <c r="F152" s="14" t="s">
        <v>188</v>
      </c>
      <c r="G152" s="883" t="s">
        <v>200</v>
      </c>
    </row>
    <row r="153" spans="1:7" x14ac:dyDescent="0.2">
      <c r="A153" s="25">
        <v>113</v>
      </c>
      <c r="B153" s="20" t="s">
        <v>1208</v>
      </c>
      <c r="C153" s="37"/>
      <c r="D153" s="37"/>
      <c r="E153" s="57" t="e">
        <f>'60'!F56</f>
        <v>#DIV/0!</v>
      </c>
      <c r="F153" s="14" t="s">
        <v>27</v>
      </c>
      <c r="G153" s="883" t="s">
        <v>202</v>
      </c>
    </row>
    <row r="154" spans="1:7" x14ac:dyDescent="0.2">
      <c r="A154" s="25">
        <v>114</v>
      </c>
      <c r="B154" s="20" t="s">
        <v>1209</v>
      </c>
      <c r="C154" s="37"/>
      <c r="D154" s="37"/>
      <c r="E154" s="46" t="e">
        <f>'61'!H56</f>
        <v>#DIV/0!</v>
      </c>
      <c r="F154" s="14" t="s">
        <v>27</v>
      </c>
      <c r="G154" s="883" t="s">
        <v>208</v>
      </c>
    </row>
    <row r="155" spans="1:7" x14ac:dyDescent="0.2">
      <c r="A155" s="25">
        <v>115</v>
      </c>
      <c r="B155" s="20" t="s">
        <v>1210</v>
      </c>
      <c r="C155" s="37"/>
      <c r="D155" s="37"/>
      <c r="E155" s="46" t="e">
        <f>'61'!H56</f>
        <v>#DIV/0!</v>
      </c>
      <c r="F155" s="14" t="s">
        <v>27</v>
      </c>
      <c r="G155" s="883" t="s">
        <v>208</v>
      </c>
    </row>
    <row r="156" spans="1:7" x14ac:dyDescent="0.2">
      <c r="A156" s="25">
        <v>116</v>
      </c>
      <c r="B156" s="20" t="s">
        <v>1207</v>
      </c>
      <c r="C156" s="863"/>
      <c r="D156" s="863"/>
      <c r="E156" s="46" t="e">
        <f>'62'!H54</f>
        <v>#DIV/0!</v>
      </c>
      <c r="F156" s="14" t="s">
        <v>27</v>
      </c>
      <c r="G156" s="883" t="s">
        <v>210</v>
      </c>
    </row>
    <row r="157" spans="1:7" x14ac:dyDescent="0.2">
      <c r="A157" s="25">
        <v>117</v>
      </c>
      <c r="B157" s="20" t="s">
        <v>1211</v>
      </c>
      <c r="C157" s="863"/>
      <c r="D157" s="863"/>
      <c r="E157" s="46" t="e">
        <f>'62'!I54</f>
        <v>#DIV/0!</v>
      </c>
      <c r="F157" s="14" t="s">
        <v>27</v>
      </c>
      <c r="G157" s="883" t="s">
        <v>210</v>
      </c>
    </row>
    <row r="158" spans="1:7" x14ac:dyDescent="0.2">
      <c r="A158" s="25">
        <v>118</v>
      </c>
      <c r="B158" s="20" t="s">
        <v>1212</v>
      </c>
      <c r="C158" s="863"/>
      <c r="D158" s="863"/>
      <c r="E158" s="46" t="e">
        <f>'63'!J57</f>
        <v>#DIV/0!</v>
      </c>
      <c r="F158" s="14" t="s">
        <v>27</v>
      </c>
      <c r="G158" s="883" t="s">
        <v>219</v>
      </c>
    </row>
    <row r="159" spans="1:7" x14ac:dyDescent="0.2">
      <c r="A159" s="25">
        <v>119</v>
      </c>
      <c r="B159" s="20" t="s">
        <v>191</v>
      </c>
      <c r="C159" s="16">
        <f>'64'!J57</f>
        <v>0</v>
      </c>
      <c r="D159" s="16">
        <f>'64'!K57</f>
        <v>0</v>
      </c>
      <c r="E159" s="16">
        <f>'64'!L57</f>
        <v>0</v>
      </c>
      <c r="F159" s="14" t="s">
        <v>188</v>
      </c>
      <c r="G159" s="883" t="s">
        <v>1213</v>
      </c>
    </row>
    <row r="160" spans="1:7" x14ac:dyDescent="0.2">
      <c r="A160" s="25">
        <v>120</v>
      </c>
      <c r="B160" s="20" t="s">
        <v>193</v>
      </c>
      <c r="C160" s="16" t="e">
        <f>'64'!J59</f>
        <v>#DIV/0!</v>
      </c>
      <c r="D160" s="16" t="e">
        <f>'64'!K59</f>
        <v>#DIV/0!</v>
      </c>
      <c r="E160" s="16" t="e">
        <f>'64'!L59</f>
        <v>#DIV/0!</v>
      </c>
      <c r="F160" s="14" t="s">
        <v>90</v>
      </c>
      <c r="G160" s="883" t="s">
        <v>1213</v>
      </c>
    </row>
    <row r="161" spans="1:7" x14ac:dyDescent="0.2">
      <c r="A161" s="25">
        <v>121</v>
      </c>
      <c r="B161" s="20" t="s">
        <v>1214</v>
      </c>
      <c r="C161" s="17"/>
      <c r="D161" s="17"/>
      <c r="E161" s="18" t="e">
        <f>'65'!J57</f>
        <v>#DIV/0!</v>
      </c>
      <c r="F161" s="14" t="s">
        <v>27</v>
      </c>
      <c r="G161" s="883" t="s">
        <v>223</v>
      </c>
    </row>
    <row r="162" spans="1:7" x14ac:dyDescent="0.2">
      <c r="A162" s="25">
        <v>122</v>
      </c>
      <c r="B162" s="20" t="s">
        <v>195</v>
      </c>
      <c r="C162" s="17"/>
      <c r="D162" s="17"/>
      <c r="E162" s="18" t="e">
        <f>'65'!F57</f>
        <v>#DIV/0!</v>
      </c>
      <c r="F162" s="14" t="s">
        <v>27</v>
      </c>
      <c r="G162" s="883" t="s">
        <v>223</v>
      </c>
    </row>
    <row r="163" spans="1:7" x14ac:dyDescent="0.2">
      <c r="A163" s="25">
        <v>123</v>
      </c>
      <c r="B163" s="20" t="s">
        <v>196</v>
      </c>
      <c r="C163" s="17"/>
      <c r="D163" s="17"/>
      <c r="E163" s="18" t="e">
        <f>'65'!H57</f>
        <v>#DIV/0!</v>
      </c>
      <c r="F163" s="14" t="s">
        <v>27</v>
      </c>
      <c r="G163" s="883" t="s">
        <v>223</v>
      </c>
    </row>
    <row r="164" spans="1:7" x14ac:dyDescent="0.2">
      <c r="A164" s="25">
        <v>124</v>
      </c>
      <c r="B164" s="20" t="s">
        <v>197</v>
      </c>
      <c r="C164" s="17"/>
      <c r="D164" s="17"/>
      <c r="E164" s="18" t="e">
        <f>'65'!G58</f>
        <v>#DIV/0!</v>
      </c>
      <c r="F164" s="14" t="s">
        <v>90</v>
      </c>
      <c r="G164" s="883" t="s">
        <v>223</v>
      </c>
    </row>
    <row r="165" spans="1:7" x14ac:dyDescent="0.2">
      <c r="A165" s="25">
        <v>125</v>
      </c>
      <c r="B165" s="20" t="s">
        <v>198</v>
      </c>
      <c r="C165" s="17"/>
      <c r="D165" s="17"/>
      <c r="E165" s="18" t="e">
        <f>'66'!L55</f>
        <v>#DIV/0!</v>
      </c>
      <c r="F165" s="14" t="s">
        <v>199</v>
      </c>
      <c r="G165" s="883" t="s">
        <v>227</v>
      </c>
    </row>
    <row r="166" spans="1:7" x14ac:dyDescent="0.2">
      <c r="A166" s="25">
        <v>126</v>
      </c>
      <c r="B166" s="20" t="s">
        <v>201</v>
      </c>
      <c r="C166" s="17"/>
      <c r="D166" s="17"/>
      <c r="E166" s="18" t="e">
        <f>'67'!F54</f>
        <v>#DIV/0!</v>
      </c>
      <c r="F166" s="14" t="s">
        <v>27</v>
      </c>
      <c r="G166" s="883" t="s">
        <v>232</v>
      </c>
    </row>
    <row r="167" spans="1:7" x14ac:dyDescent="0.2">
      <c r="A167" s="25">
        <v>127</v>
      </c>
      <c r="B167" s="20" t="s">
        <v>203</v>
      </c>
      <c r="C167" s="17"/>
      <c r="D167" s="17"/>
      <c r="E167" s="18" t="e">
        <f>'67'!I54</f>
        <v>#DIV/0!</v>
      </c>
      <c r="F167" s="14" t="s">
        <v>27</v>
      </c>
      <c r="G167" s="883" t="s">
        <v>232</v>
      </c>
    </row>
    <row r="168" spans="1:7" x14ac:dyDescent="0.2">
      <c r="A168" s="30"/>
      <c r="B168" s="20"/>
      <c r="C168" s="18"/>
      <c r="D168" s="18"/>
      <c r="E168" s="18"/>
      <c r="F168" s="14"/>
      <c r="G168" s="883"/>
    </row>
    <row r="169" spans="1:7" ht="15" x14ac:dyDescent="0.25">
      <c r="A169" s="58" t="s">
        <v>204</v>
      </c>
      <c r="B169" s="59" t="s">
        <v>205</v>
      </c>
      <c r="C169" s="60"/>
      <c r="D169" s="60"/>
      <c r="E169" s="60"/>
      <c r="F169" s="14"/>
      <c r="G169" s="883"/>
    </row>
    <row r="170" spans="1:7" x14ac:dyDescent="0.2">
      <c r="A170" s="14">
        <v>128</v>
      </c>
      <c r="B170" s="20" t="s">
        <v>206</v>
      </c>
      <c r="C170" s="36"/>
      <c r="D170" s="37"/>
      <c r="E170" s="46" t="e">
        <f>'68'!E52</f>
        <v>#DIV/0!</v>
      </c>
      <c r="F170" s="878" t="s">
        <v>207</v>
      </c>
      <c r="G170" s="883" t="s">
        <v>236</v>
      </c>
    </row>
    <row r="171" spans="1:7" x14ac:dyDescent="0.2">
      <c r="A171" s="14">
        <v>129</v>
      </c>
      <c r="B171" s="20" t="s">
        <v>209</v>
      </c>
      <c r="C171" s="16">
        <f>'69'!D58</f>
        <v>0</v>
      </c>
      <c r="D171" s="16">
        <f>'69'!E58</f>
        <v>0</v>
      </c>
      <c r="E171" s="16">
        <f>'69'!F58</f>
        <v>0</v>
      </c>
      <c r="F171" s="14" t="s">
        <v>188</v>
      </c>
      <c r="G171" s="883" t="s">
        <v>238</v>
      </c>
    </row>
    <row r="172" spans="1:7" x14ac:dyDescent="0.2">
      <c r="A172" s="14">
        <v>130</v>
      </c>
      <c r="B172" s="20" t="s">
        <v>211</v>
      </c>
      <c r="C172" s="61"/>
      <c r="D172" s="61"/>
      <c r="E172" s="18" t="e">
        <f>'69'!G59</f>
        <v>#DIV/0!</v>
      </c>
      <c r="F172" s="14" t="s">
        <v>27</v>
      </c>
      <c r="G172" s="883" t="s">
        <v>238</v>
      </c>
    </row>
    <row r="173" spans="1:7" x14ac:dyDescent="0.2">
      <c r="A173" s="14">
        <v>131</v>
      </c>
      <c r="B173" s="20" t="s">
        <v>212</v>
      </c>
      <c r="C173" s="16">
        <f>'69'!H58</f>
        <v>0</v>
      </c>
      <c r="D173" s="16">
        <f>'69'!I58</f>
        <v>0</v>
      </c>
      <c r="E173" s="16">
        <f>'69'!J58</f>
        <v>0</v>
      </c>
      <c r="F173" s="14" t="s">
        <v>188</v>
      </c>
      <c r="G173" s="883" t="s">
        <v>238</v>
      </c>
    </row>
    <row r="174" spans="1:7" x14ac:dyDescent="0.2">
      <c r="A174" s="14">
        <v>132</v>
      </c>
      <c r="B174" s="20" t="s">
        <v>213</v>
      </c>
      <c r="C174" s="16">
        <f>'69'!K58</f>
        <v>0</v>
      </c>
      <c r="D174" s="16">
        <f>'69'!L58</f>
        <v>0</v>
      </c>
      <c r="E174" s="16">
        <f>'69'!M58</f>
        <v>0</v>
      </c>
      <c r="F174" s="14" t="s">
        <v>188</v>
      </c>
      <c r="G174" s="883" t="s">
        <v>238</v>
      </c>
    </row>
    <row r="175" spans="1:7" x14ac:dyDescent="0.2">
      <c r="A175" s="14">
        <v>133</v>
      </c>
      <c r="B175" s="20" t="s">
        <v>214</v>
      </c>
      <c r="C175" s="61"/>
      <c r="D175" s="61"/>
      <c r="E175" s="18" t="e">
        <f>'69'!N59</f>
        <v>#DIV/0!</v>
      </c>
      <c r="F175" s="14" t="s">
        <v>27</v>
      </c>
      <c r="G175" s="883" t="s">
        <v>238</v>
      </c>
    </row>
    <row r="176" spans="1:7" x14ac:dyDescent="0.2">
      <c r="A176" s="14">
        <v>134</v>
      </c>
      <c r="B176" s="20" t="s">
        <v>215</v>
      </c>
      <c r="C176" s="16">
        <f>'69'!O58</f>
        <v>0</v>
      </c>
      <c r="D176" s="16">
        <f>'69'!P58</f>
        <v>0</v>
      </c>
      <c r="E176" s="16">
        <f>'69'!Q58</f>
        <v>0</v>
      </c>
      <c r="F176" s="14" t="s">
        <v>188</v>
      </c>
      <c r="G176" s="883" t="s">
        <v>238</v>
      </c>
    </row>
    <row r="177" spans="1:8" x14ac:dyDescent="0.2">
      <c r="A177" s="14">
        <v>135</v>
      </c>
      <c r="B177" s="20" t="s">
        <v>216</v>
      </c>
      <c r="C177" s="16">
        <f>'69'!R58</f>
        <v>0</v>
      </c>
      <c r="D177" s="16">
        <f>'69'!S58</f>
        <v>0</v>
      </c>
      <c r="E177" s="16">
        <f>'69'!T58</f>
        <v>0</v>
      </c>
      <c r="F177" s="14" t="s">
        <v>188</v>
      </c>
      <c r="G177" s="883" t="s">
        <v>238</v>
      </c>
    </row>
    <row r="178" spans="1:8" x14ac:dyDescent="0.2">
      <c r="A178" s="14">
        <v>136</v>
      </c>
      <c r="B178" s="20" t="s">
        <v>217</v>
      </c>
      <c r="C178" s="18" t="e">
        <f>'69'!R60</f>
        <v>#DIV/0!</v>
      </c>
      <c r="D178" s="18" t="e">
        <f>'69'!S60</f>
        <v>#DIV/0!</v>
      </c>
      <c r="E178" s="18" t="e">
        <f>'69'!T60</f>
        <v>#DIV/0!</v>
      </c>
      <c r="F178" s="14" t="s">
        <v>90</v>
      </c>
      <c r="G178" s="883" t="s">
        <v>238</v>
      </c>
    </row>
    <row r="179" spans="1:8" x14ac:dyDescent="0.2">
      <c r="A179" s="14">
        <v>137</v>
      </c>
      <c r="B179" s="20" t="s">
        <v>218</v>
      </c>
      <c r="C179" s="62"/>
      <c r="D179" s="62"/>
      <c r="E179" s="18" t="e">
        <f>'70'!F53</f>
        <v>#DIV/0!</v>
      </c>
      <c r="F179" s="14" t="s">
        <v>27</v>
      </c>
      <c r="G179" s="883" t="s">
        <v>240</v>
      </c>
    </row>
    <row r="180" spans="1:8" x14ac:dyDescent="0.2">
      <c r="A180" s="21"/>
      <c r="B180" s="20"/>
      <c r="C180" s="63"/>
      <c r="D180" s="63"/>
      <c r="E180" s="18"/>
      <c r="F180" s="14"/>
      <c r="G180" s="883"/>
    </row>
    <row r="181" spans="1:8" ht="15" x14ac:dyDescent="0.25">
      <c r="A181" s="58" t="s">
        <v>220</v>
      </c>
      <c r="B181" s="59" t="s">
        <v>221</v>
      </c>
      <c r="C181" s="60"/>
      <c r="D181" s="60"/>
      <c r="E181" s="60"/>
      <c r="F181" s="14"/>
      <c r="G181" s="883"/>
    </row>
    <row r="182" spans="1:8" ht="15" customHeight="1" x14ac:dyDescent="0.2">
      <c r="A182" s="14">
        <v>138</v>
      </c>
      <c r="B182" s="999" t="s">
        <v>222</v>
      </c>
      <c r="C182" s="62"/>
      <c r="D182" s="62"/>
      <c r="E182" s="63" t="e">
        <f>'72'!D63</f>
        <v>#DIV/0!</v>
      </c>
      <c r="F182" s="14" t="s">
        <v>90</v>
      </c>
      <c r="G182" s="883" t="s">
        <v>245</v>
      </c>
    </row>
    <row r="183" spans="1:8" ht="15" customHeight="1" x14ac:dyDescent="0.2">
      <c r="A183" s="14">
        <v>139</v>
      </c>
      <c r="B183" s="999" t="s">
        <v>224</v>
      </c>
      <c r="C183" s="63" t="e">
        <f>'72'!J62</f>
        <v>#DIV/0!</v>
      </c>
      <c r="D183" s="63" t="e">
        <f>'72'!K62</f>
        <v>#DIV/0!</v>
      </c>
      <c r="E183" s="63" t="e">
        <f>'72'!L62</f>
        <v>#DIV/0!</v>
      </c>
      <c r="F183" s="14" t="s">
        <v>27</v>
      </c>
      <c r="G183" s="883" t="s">
        <v>245</v>
      </c>
    </row>
    <row r="184" spans="1:8" ht="15" customHeight="1" x14ac:dyDescent="0.2">
      <c r="A184" s="14">
        <v>140</v>
      </c>
      <c r="B184" s="20" t="s">
        <v>225</v>
      </c>
      <c r="C184" s="62"/>
      <c r="D184" s="62"/>
      <c r="E184" s="63" t="e">
        <f>'73'!K55</f>
        <v>#DIV/0!</v>
      </c>
      <c r="F184" s="14" t="s">
        <v>226</v>
      </c>
      <c r="G184" s="883" t="s">
        <v>246</v>
      </c>
    </row>
    <row r="185" spans="1:8" ht="15" customHeight="1" x14ac:dyDescent="0.2">
      <c r="A185" s="14">
        <v>141</v>
      </c>
      <c r="B185" s="20" t="s">
        <v>228</v>
      </c>
      <c r="C185" s="62"/>
      <c r="D185" s="62"/>
      <c r="E185" s="63" t="e">
        <f>'73'!H54</f>
        <v>#DIV/0!</v>
      </c>
      <c r="F185" s="14" t="s">
        <v>27</v>
      </c>
      <c r="G185" s="883" t="s">
        <v>246</v>
      </c>
    </row>
    <row r="186" spans="1:8" ht="15" customHeight="1" x14ac:dyDescent="0.2">
      <c r="A186" s="14">
        <v>142</v>
      </c>
      <c r="B186" s="20" t="s">
        <v>229</v>
      </c>
      <c r="C186" s="62"/>
      <c r="D186" s="62"/>
      <c r="E186" s="63" t="e">
        <f>'73'!M54</f>
        <v>#DIV/0!</v>
      </c>
      <c r="F186" s="14" t="s">
        <v>27</v>
      </c>
      <c r="G186" s="883" t="s">
        <v>246</v>
      </c>
    </row>
    <row r="187" spans="1:8" ht="15" customHeight="1" x14ac:dyDescent="0.25">
      <c r="A187" s="14">
        <v>143</v>
      </c>
      <c r="B187" s="1000" t="s">
        <v>230</v>
      </c>
      <c r="C187" s="18" t="e">
        <f>'73'!Q54</f>
        <v>#DIV/0!</v>
      </c>
      <c r="D187" s="18" t="e">
        <f>'73'!R54</f>
        <v>#DIV/0!</v>
      </c>
      <c r="E187" s="18" t="e">
        <f>'73'!S54</f>
        <v>#DIV/0!</v>
      </c>
      <c r="F187" s="879" t="s">
        <v>27</v>
      </c>
      <c r="G187" s="883" t="s">
        <v>246</v>
      </c>
      <c r="H187" s="50"/>
    </row>
    <row r="188" spans="1:8" ht="15" customHeight="1" x14ac:dyDescent="0.2">
      <c r="A188" s="14">
        <v>144</v>
      </c>
      <c r="B188" s="20" t="s">
        <v>231</v>
      </c>
      <c r="C188" s="16">
        <f>'74'!P64</f>
        <v>0</v>
      </c>
      <c r="D188" s="16">
        <f>'74'!Q64</f>
        <v>0</v>
      </c>
      <c r="E188" s="16">
        <f>'74'!R64</f>
        <v>0</v>
      </c>
      <c r="F188" s="14" t="s">
        <v>188</v>
      </c>
      <c r="G188" s="883" t="s">
        <v>247</v>
      </c>
    </row>
    <row r="189" spans="1:8" ht="15" customHeight="1" x14ac:dyDescent="0.2">
      <c r="A189" s="14">
        <v>145</v>
      </c>
      <c r="B189" s="20" t="s">
        <v>1307</v>
      </c>
      <c r="C189" s="62"/>
      <c r="D189" s="62"/>
      <c r="E189" s="16">
        <f>'84'!D52</f>
        <v>0</v>
      </c>
      <c r="F189" s="14" t="s">
        <v>188</v>
      </c>
      <c r="G189" s="883" t="s">
        <v>1306</v>
      </c>
    </row>
    <row r="190" spans="1:8" ht="15" customHeight="1" x14ac:dyDescent="0.2">
      <c r="A190" s="14">
        <v>146</v>
      </c>
      <c r="B190" s="20" t="s">
        <v>1308</v>
      </c>
      <c r="C190" s="62"/>
      <c r="D190" s="62"/>
      <c r="E190" s="16" t="e">
        <f>'84'!H52</f>
        <v>#DIV/0!</v>
      </c>
      <c r="F190" s="14" t="s">
        <v>27</v>
      </c>
      <c r="G190" s="883" t="s">
        <v>1306</v>
      </c>
    </row>
    <row r="191" spans="1:8" ht="15" customHeight="1" x14ac:dyDescent="0.2">
      <c r="A191" s="14">
        <v>147</v>
      </c>
      <c r="B191" s="20" t="s">
        <v>1309</v>
      </c>
      <c r="C191" s="62"/>
      <c r="D191" s="62"/>
      <c r="E191" s="16" t="e">
        <f>'86'!R52</f>
        <v>#DIV/0!</v>
      </c>
      <c r="F191" s="14"/>
      <c r="G191" s="883" t="s">
        <v>1311</v>
      </c>
    </row>
    <row r="192" spans="1:8" ht="15" customHeight="1" x14ac:dyDescent="0.2">
      <c r="A192" s="14">
        <v>148</v>
      </c>
      <c r="B192" s="20" t="s">
        <v>1310</v>
      </c>
      <c r="C192" s="62"/>
      <c r="D192" s="62"/>
      <c r="E192" s="16" t="e">
        <f>'87'!R51</f>
        <v>#DIV/0!</v>
      </c>
      <c r="F192" s="14"/>
      <c r="G192" s="883" t="s">
        <v>1312</v>
      </c>
    </row>
    <row r="193" spans="1:7" x14ac:dyDescent="0.2">
      <c r="A193" s="21"/>
      <c r="B193" s="20"/>
      <c r="C193" s="16"/>
      <c r="D193" s="16"/>
      <c r="E193" s="16"/>
      <c r="F193" s="14"/>
      <c r="G193" s="883"/>
    </row>
    <row r="194" spans="1:7" ht="15" x14ac:dyDescent="0.25">
      <c r="A194" s="58" t="s">
        <v>233</v>
      </c>
      <c r="B194" s="59" t="s">
        <v>234</v>
      </c>
      <c r="C194" s="60"/>
      <c r="D194" s="60"/>
      <c r="E194" s="60"/>
      <c r="F194" s="14"/>
      <c r="G194" s="883"/>
    </row>
    <row r="195" spans="1:7" ht="15" customHeight="1" x14ac:dyDescent="0.2">
      <c r="A195" s="14">
        <v>149</v>
      </c>
      <c r="B195" s="20" t="s">
        <v>235</v>
      </c>
      <c r="C195" s="18" t="e">
        <f>'75'!H54</f>
        <v>#DIV/0!</v>
      </c>
      <c r="D195" s="18" t="e">
        <f>'75'!J54</f>
        <v>#DIV/0!</v>
      </c>
      <c r="E195" s="18" t="e">
        <f>'75'!L54</f>
        <v>#DIV/0!</v>
      </c>
      <c r="F195" s="14" t="s">
        <v>27</v>
      </c>
      <c r="G195" s="883" t="s">
        <v>248</v>
      </c>
    </row>
    <row r="196" spans="1:7" ht="28.5" x14ac:dyDescent="0.2">
      <c r="A196" s="14">
        <v>150</v>
      </c>
      <c r="B196" s="20" t="s">
        <v>237</v>
      </c>
      <c r="C196" s="64"/>
      <c r="D196" s="64"/>
      <c r="E196" s="65" t="e">
        <f>'76'!F53</f>
        <v>#DIV/0!</v>
      </c>
      <c r="F196" s="14" t="s">
        <v>27</v>
      </c>
      <c r="G196" s="883" t="s">
        <v>249</v>
      </c>
    </row>
    <row r="197" spans="1:7" ht="15" customHeight="1" x14ac:dyDescent="0.2">
      <c r="A197" s="14">
        <v>151</v>
      </c>
      <c r="B197" s="20" t="s">
        <v>1217</v>
      </c>
      <c r="C197" s="66"/>
      <c r="D197" s="65" t="e">
        <f>'77'!G60</f>
        <v>#DIV/0!</v>
      </c>
      <c r="E197" s="66"/>
      <c r="F197" s="14" t="s">
        <v>239</v>
      </c>
      <c r="G197" s="883" t="s">
        <v>1215</v>
      </c>
    </row>
    <row r="198" spans="1:7" ht="15" customHeight="1" x14ac:dyDescent="0.2">
      <c r="A198" s="14">
        <v>152</v>
      </c>
      <c r="B198" s="20" t="s">
        <v>241</v>
      </c>
      <c r="C198" s="66"/>
      <c r="D198" s="65" t="e">
        <f>'77'!K60</f>
        <v>#DIV/0!</v>
      </c>
      <c r="E198" s="66"/>
      <c r="F198" s="14" t="s">
        <v>27</v>
      </c>
      <c r="G198" s="883" t="s">
        <v>1215</v>
      </c>
    </row>
    <row r="199" spans="1:7" ht="15" customHeight="1" x14ac:dyDescent="0.2">
      <c r="A199" s="14">
        <v>153</v>
      </c>
      <c r="B199" s="1001" t="s">
        <v>1216</v>
      </c>
      <c r="C199" s="66"/>
      <c r="D199" s="65" t="e">
        <f>'77'!I60</f>
        <v>#DIV/0!</v>
      </c>
      <c r="E199" s="66"/>
      <c r="F199" s="14" t="s">
        <v>27</v>
      </c>
      <c r="G199" s="883" t="s">
        <v>1215</v>
      </c>
    </row>
    <row r="200" spans="1:7" ht="15" customHeight="1" x14ac:dyDescent="0.2">
      <c r="A200" s="14">
        <v>154</v>
      </c>
      <c r="B200" s="20" t="s">
        <v>1218</v>
      </c>
      <c r="C200" s="17"/>
      <c r="D200" s="65" t="e">
        <f>'77'!S60</f>
        <v>#DIV/0!</v>
      </c>
      <c r="E200" s="17"/>
      <c r="F200" s="14" t="s">
        <v>27</v>
      </c>
      <c r="G200" s="883" t="s">
        <v>1215</v>
      </c>
    </row>
    <row r="201" spans="1:7" ht="15" customHeight="1" x14ac:dyDescent="0.2">
      <c r="A201" s="14">
        <v>155</v>
      </c>
      <c r="B201" s="20" t="s">
        <v>242</v>
      </c>
      <c r="C201" s="67"/>
      <c r="D201" s="17"/>
      <c r="E201" s="18" t="e">
        <f>'78'!O60</f>
        <v>#DIV/0!</v>
      </c>
      <c r="F201" s="14" t="s">
        <v>27</v>
      </c>
      <c r="G201" s="883" t="s">
        <v>1219</v>
      </c>
    </row>
    <row r="202" spans="1:7" x14ac:dyDescent="0.2">
      <c r="A202" s="21"/>
      <c r="B202" s="995"/>
      <c r="C202" s="24"/>
      <c r="D202" s="24"/>
      <c r="E202" s="24"/>
      <c r="F202" s="14"/>
      <c r="G202" s="884"/>
    </row>
    <row r="203" spans="1:7" ht="15" x14ac:dyDescent="0.25">
      <c r="A203" s="23" t="s">
        <v>243</v>
      </c>
      <c r="B203" s="59" t="s">
        <v>244</v>
      </c>
      <c r="C203" s="24"/>
      <c r="D203" s="24"/>
      <c r="E203" s="24"/>
      <c r="F203" s="14"/>
      <c r="G203" s="884"/>
    </row>
    <row r="204" spans="1:7" ht="29.65" customHeight="1" x14ac:dyDescent="0.2">
      <c r="A204" s="14">
        <v>156</v>
      </c>
      <c r="B204" s="870" t="s">
        <v>1220</v>
      </c>
      <c r="C204" s="67"/>
      <c r="D204" s="67"/>
      <c r="E204" s="68" t="e">
        <f>'79'!G55</f>
        <v>#DIV/0!</v>
      </c>
      <c r="F204" s="14" t="s">
        <v>27</v>
      </c>
      <c r="G204" s="883" t="s">
        <v>1221</v>
      </c>
    </row>
    <row r="205" spans="1:7" ht="15.95" customHeight="1" x14ac:dyDescent="0.2">
      <c r="A205" s="14">
        <v>157</v>
      </c>
      <c r="B205" s="20" t="s">
        <v>1225</v>
      </c>
      <c r="C205" s="67"/>
      <c r="D205" s="67"/>
      <c r="E205" s="68" t="e">
        <f>'80'!L59</f>
        <v>#DIV/0!</v>
      </c>
      <c r="F205" s="14" t="s">
        <v>27</v>
      </c>
      <c r="G205" s="883" t="s">
        <v>1224</v>
      </c>
    </row>
    <row r="206" spans="1:7" ht="15.95" customHeight="1" x14ac:dyDescent="0.2">
      <c r="A206" s="14">
        <v>158</v>
      </c>
      <c r="B206" s="51" t="s">
        <v>1222</v>
      </c>
      <c r="C206" s="67"/>
      <c r="D206" s="67"/>
      <c r="E206" s="68" t="e">
        <f>'80'!N59</f>
        <v>#DIV/0!</v>
      </c>
      <c r="F206" s="14" t="s">
        <v>27</v>
      </c>
      <c r="G206" s="883" t="s">
        <v>1224</v>
      </c>
    </row>
    <row r="207" spans="1:7" ht="15.95" customHeight="1" x14ac:dyDescent="0.2">
      <c r="A207" s="14">
        <v>159</v>
      </c>
      <c r="B207" s="51" t="s">
        <v>1223</v>
      </c>
      <c r="C207" s="67"/>
      <c r="D207" s="67"/>
      <c r="E207" s="68" t="e">
        <f>'80'!O59</f>
        <v>#DIV/0!</v>
      </c>
      <c r="F207" s="14" t="s">
        <v>27</v>
      </c>
      <c r="G207" s="883" t="s">
        <v>1224</v>
      </c>
    </row>
    <row r="208" spans="1:7" ht="15.95" customHeight="1" x14ac:dyDescent="0.2">
      <c r="A208" s="14">
        <v>160</v>
      </c>
      <c r="B208" s="51" t="s">
        <v>1226</v>
      </c>
      <c r="C208" s="67"/>
      <c r="D208" s="67"/>
      <c r="E208" s="68" t="e">
        <f>'81'!G60</f>
        <v>#DIV/0!</v>
      </c>
      <c r="F208" s="14" t="s">
        <v>27</v>
      </c>
      <c r="G208" s="883" t="s">
        <v>1228</v>
      </c>
    </row>
    <row r="209" spans="1:7" ht="15.95" customHeight="1" x14ac:dyDescent="0.2">
      <c r="A209" s="14">
        <v>161</v>
      </c>
      <c r="B209" s="51" t="s">
        <v>1227</v>
      </c>
      <c r="C209" s="67"/>
      <c r="D209" s="67"/>
      <c r="E209" s="68" t="e">
        <f>'81'!I60</f>
        <v>#DIV/0!</v>
      </c>
      <c r="F209" s="14" t="s">
        <v>27</v>
      </c>
      <c r="G209" s="883" t="s">
        <v>1228</v>
      </c>
    </row>
    <row r="210" spans="1:7" ht="15.95" customHeight="1" x14ac:dyDescent="0.2">
      <c r="A210" s="14">
        <v>162</v>
      </c>
      <c r="B210" s="51" t="s">
        <v>1229</v>
      </c>
      <c r="C210" s="67"/>
      <c r="D210" s="67"/>
      <c r="E210" s="68" t="e">
        <f>'81'!K60</f>
        <v>#DIV/0!</v>
      </c>
      <c r="F210" s="14" t="s">
        <v>27</v>
      </c>
      <c r="G210" s="883" t="s">
        <v>1228</v>
      </c>
    </row>
    <row r="211" spans="1:7" ht="15.95" customHeight="1" x14ac:dyDescent="0.2">
      <c r="A211" s="14">
        <v>163</v>
      </c>
      <c r="B211" s="51" t="s">
        <v>1230</v>
      </c>
      <c r="C211" s="67"/>
      <c r="D211" s="67"/>
      <c r="E211" s="68" t="e">
        <f>'81'!M60</f>
        <v>#DIV/0!</v>
      </c>
      <c r="F211" s="14" t="s">
        <v>27</v>
      </c>
      <c r="G211" s="883" t="s">
        <v>1228</v>
      </c>
    </row>
    <row r="212" spans="1:7" ht="15.95" customHeight="1" x14ac:dyDescent="0.2">
      <c r="A212" s="14">
        <v>164</v>
      </c>
      <c r="B212" s="51" t="s">
        <v>1231</v>
      </c>
      <c r="C212" s="67"/>
      <c r="D212" s="67"/>
      <c r="E212" s="68" t="e">
        <f>'81'!O60</f>
        <v>#DIV/0!</v>
      </c>
      <c r="F212" s="14" t="s">
        <v>27</v>
      </c>
      <c r="G212" s="883" t="s">
        <v>1228</v>
      </c>
    </row>
    <row r="213" spans="1:7" ht="15.95" customHeight="1" x14ac:dyDescent="0.2">
      <c r="A213" s="14">
        <v>165</v>
      </c>
      <c r="B213" s="20" t="s">
        <v>1232</v>
      </c>
      <c r="C213" s="67"/>
      <c r="D213" s="67"/>
      <c r="E213" s="68" t="e">
        <f>'81'!Q60</f>
        <v>#DIV/0!</v>
      </c>
      <c r="F213" s="14" t="s">
        <v>27</v>
      </c>
      <c r="G213" s="883" t="s">
        <v>1228</v>
      </c>
    </row>
    <row r="214" spans="1:7" ht="15.95" customHeight="1" x14ac:dyDescent="0.2">
      <c r="A214" s="14">
        <v>166</v>
      </c>
      <c r="B214" s="20" t="s">
        <v>1233</v>
      </c>
      <c r="C214" s="67"/>
      <c r="D214" s="67"/>
      <c r="E214" s="68" t="e">
        <f>'81'!S60</f>
        <v>#DIV/0!</v>
      </c>
      <c r="F214" s="14" t="s">
        <v>27</v>
      </c>
      <c r="G214" s="883" t="s">
        <v>1228</v>
      </c>
    </row>
    <row r="215" spans="1:7" ht="15.95" customHeight="1" x14ac:dyDescent="0.2">
      <c r="A215" s="14">
        <v>167</v>
      </c>
      <c r="B215" s="20" t="s">
        <v>1234</v>
      </c>
      <c r="C215" s="67"/>
      <c r="D215" s="67"/>
      <c r="E215" s="68" t="e">
        <f>'81'!U60</f>
        <v>#DIV/0!</v>
      </c>
      <c r="F215" s="14" t="s">
        <v>27</v>
      </c>
      <c r="G215" s="883" t="s">
        <v>1228</v>
      </c>
    </row>
    <row r="216" spans="1:7" ht="28.15" customHeight="1" x14ac:dyDescent="0.2">
      <c r="A216" s="14">
        <v>168</v>
      </c>
      <c r="B216" s="51" t="s">
        <v>1235</v>
      </c>
      <c r="C216" s="67"/>
      <c r="D216" s="67"/>
      <c r="E216" s="68" t="e">
        <f>'82'!R54</f>
        <v>#DIV/0!</v>
      </c>
      <c r="F216" s="14" t="s">
        <v>27</v>
      </c>
      <c r="G216" s="883" t="s">
        <v>1236</v>
      </c>
    </row>
    <row r="217" spans="1:7" ht="35.450000000000003" customHeight="1" x14ac:dyDescent="0.2">
      <c r="A217" s="14">
        <v>169</v>
      </c>
      <c r="B217" s="892" t="s">
        <v>1239</v>
      </c>
      <c r="C217" s="893"/>
      <c r="D217" s="893"/>
      <c r="E217" s="894" t="e">
        <f>'83'!F53</f>
        <v>#DIV/0!</v>
      </c>
      <c r="F217" s="876" t="s">
        <v>27</v>
      </c>
      <c r="G217" s="895" t="s">
        <v>1240</v>
      </c>
    </row>
  </sheetData>
  <mergeCells count="5">
    <mergeCell ref="A1:G1"/>
    <mergeCell ref="A5:A6"/>
    <mergeCell ref="B5:B6"/>
    <mergeCell ref="C5:F5"/>
    <mergeCell ref="G5:G6"/>
  </mergeCells>
  <hyperlinks>
    <hyperlink ref="G8" location="'1'!A1" display="Tabel 1" xr:uid="{E63FF1E8-1890-4DA8-B61A-81948D7B2F9B}"/>
    <hyperlink ref="G15" location="'3'!A1" display="Tabel 3" xr:uid="{215AF724-E271-4F2C-B4C0-A31ADFFC1188}"/>
    <hyperlink ref="G9" location="'1'!A1" display="Tabel 1" xr:uid="{AF10F6A7-E038-4570-A154-DECB48ACBDAD}"/>
    <hyperlink ref="G12" location="'1'!A1" display="Tabel 1" xr:uid="{0067C5CB-285B-46BF-A857-3E026E107587}"/>
    <hyperlink ref="G13:G14" location="'2'!A1" display="Tabel 2" xr:uid="{7668D02E-D995-49B9-8F8D-C6298F4899C5}"/>
    <hyperlink ref="G13" location="'2'!A1" display="Tabel 2" xr:uid="{5F543305-1B70-47C2-BDEA-2DB2C3F04562}"/>
    <hyperlink ref="G14" location="'2'!A1" display="Tabel 2" xr:uid="{16C0A8B7-2247-4CBB-A68B-82FF5804D2DF}"/>
    <hyperlink ref="G10" location="'2'!A1" display="Tabel 2" xr:uid="{D64CA90E-0BF4-49CB-8946-45A484EBFF30}"/>
    <hyperlink ref="G11" location="'1'!A1" display="Tabel 1" xr:uid="{44C05C94-1099-4049-9F54-A3FD1195B079}"/>
    <hyperlink ref="G17:G23" location="'3'!A1" display="Tabel 3" xr:uid="{3B00B6F9-F697-4BCD-96AF-07B26DA7FB74}"/>
    <hyperlink ref="G105" location="'34'!A1" display="Tabel 34" xr:uid="{2FDC062B-0CA7-4B12-85C4-CDF5EC51E72E}"/>
    <hyperlink ref="G39" location="'5'!A1" display="Tabel 5" xr:uid="{D367D694-012E-4160-A4E9-9C52739AE167}"/>
    <hyperlink ref="G41" location="'7'!A1" display="Tabel 7" xr:uid="{BDACCEA9-C194-4644-A672-CB60DE4451B3}"/>
    <hyperlink ref="G43" location="'8'!A1" display="Tabel 8" xr:uid="{2991226B-6223-4B8A-9E30-B001AEDE048E}"/>
    <hyperlink ref="G27" location="'4'!A1" display="Tabel 4" xr:uid="{25A557F1-4EEE-428B-B320-453419C36E42}"/>
    <hyperlink ref="G36" location="'6'!A1" display="Tabel 6" xr:uid="{DEE43163-B80A-4C75-8853-C1E324D9A3A9}"/>
    <hyperlink ref="G28:G33" location="'4'!A1" display="Tabel 4" xr:uid="{DBC855E7-53A3-40A8-83B8-B8410D7A69DA}"/>
    <hyperlink ref="G40" location="'5'!A1" display="Tabel 5" xr:uid="{00238FE2-A59E-407D-A530-67CAE0A98FB9}"/>
    <hyperlink ref="G42" location="'7'!A1" display="Tabel 7" xr:uid="{3B8F6394-C13B-4515-84AE-D042D751C7F0}"/>
    <hyperlink ref="G44:G46" location="'8'!A1" display="Tabel 8" xr:uid="{67701B1A-D647-49DA-9574-21A228D58DB7}"/>
    <hyperlink ref="G47" location="'9'!A1" display="Tabel 9" xr:uid="{F02A1450-0CD0-4AFC-A59D-B7D66946750B}"/>
    <hyperlink ref="G64" location="'14'!A1" display="Tabel 14" xr:uid="{1CFF0391-B5F7-4329-8A36-A458BACA889E}"/>
    <hyperlink ref="G89" location="'21'!A1" display="Tabel 21" xr:uid="{E00EC1FA-23A8-441C-A80D-E55970B766B7}"/>
    <hyperlink ref="G111" location="'37'!A1" display="Tabel 33" xr:uid="{49620129-FA46-4BA6-AD11-41C0D0F36C76}"/>
    <hyperlink ref="G113" location="'38'!A1" display="Tabel 38" xr:uid="{8680C274-2155-49D9-8950-5177B17C6F95}"/>
    <hyperlink ref="G116" location="'40'!A1" display="Tabel 36" xr:uid="{2D4F35B1-EDFD-45DF-9955-B9AFB85DC3AE}"/>
    <hyperlink ref="G117" location="'41'!A1" display="Tabel 41" xr:uid="{99A5309A-7B5D-4FC3-814B-1C85A580EFFD}"/>
    <hyperlink ref="G118" location="'43'!A1" display="Tabel 43" xr:uid="{F43BF2BC-86A8-4923-AD93-CFA9C6014B88}"/>
    <hyperlink ref="G125" location="'47'!A1" display="Tabel 47" xr:uid="{8D7AE4D2-826C-4ACC-9C43-E2B7AE2512C4}"/>
    <hyperlink ref="G136" location="'52'!A1" display="Tabel 52" xr:uid="{E6E41B78-F11A-4B96-9E06-D2A48D69E2AD}"/>
    <hyperlink ref="G142:G145" location="'51'!A1" display="Tabel 51" xr:uid="{F19B82D0-F7A2-4B92-B814-15027B167677}"/>
    <hyperlink ref="G152" location="'59'!Print_Area" display="Tabel 59" xr:uid="{FE16FA29-F22E-4350-B480-093F199467E1}"/>
    <hyperlink ref="G155" location="'56'!A1" display="Tabel 56" xr:uid="{818DDDA4-C33A-4BA7-AE21-768152A2728A}"/>
    <hyperlink ref="G170" location="'68'!A1" display="Tabel 68" xr:uid="{0F14B872-1166-45E7-96A8-B01573E9D199}"/>
    <hyperlink ref="G179" location="'70'!A1" display="Tabel 63" xr:uid="{5D0DCFFA-2E18-47B6-A51E-E35D9C3114E1}"/>
    <hyperlink ref="G184" location="'73'!A1" display="Tabel 66" xr:uid="{75DF7C31-44C0-42B7-BF4B-99A2D615312E}"/>
    <hyperlink ref="G188" location="'74'!A1" display="Tabel 67" xr:uid="{577729FF-7371-45A6-BC51-A1DC59AEA0F2}"/>
    <hyperlink ref="G195" location="'75'!A1" display="Tabel 68" xr:uid="{8B55A669-E15F-4955-AB4B-B73A95D38885}"/>
    <hyperlink ref="G196" location="'76'!A1" display="Tabel 69" xr:uid="{320D80F7-6CD4-4B72-A873-3806DCFD0C93}"/>
    <hyperlink ref="G201" location="'78'!A1" display="Tabel 71" xr:uid="{D1D6460B-3511-4398-B6EA-14ECFFC7786E}"/>
    <hyperlink ref="G204" location="'79'!A1" display="Tabel 79" xr:uid="{09BF182C-6B7E-4CC7-9CE4-5746B60AE92D}"/>
    <hyperlink ref="G97" location="'25'!A1" display="Tabel 24" xr:uid="{1A086621-FD40-4A13-9094-D40B7B9B4DC9}"/>
    <hyperlink ref="G34" location="'4'!A1" display="Tabel 4" xr:uid="{3CF8FF16-025F-4BD6-90D3-35874286AD82}"/>
    <hyperlink ref="G35" location="'4'!A1" display="Tabel 4" xr:uid="{12A66A47-F8C1-4E83-B965-7F7C646DAF38}"/>
    <hyperlink ref="G48" location="'10'!A1" display="Tabel 10" xr:uid="{D1050E59-9FA7-4E4E-B7DC-B51F8302D5FC}"/>
    <hyperlink ref="G49" location="'72'!A1" display="Tabel 72" xr:uid="{05C19618-BDEF-486C-A8A5-846207D2AA00}"/>
    <hyperlink ref="G53:G56" location="'12'!A1" display="Tabel 12" xr:uid="{26D70231-340E-4059-BEF4-B01316C062A7}"/>
    <hyperlink ref="G59:G63" location="'13'!A1" display="Tabel 13" xr:uid="{B0C998A3-8A55-4EC8-AF1B-34FDCBBCFCBF}"/>
    <hyperlink ref="G65:G67" location="'14'!A1" display="Tabel 14" xr:uid="{D821BD6B-633C-4BC7-8535-36E32B2AC512}"/>
    <hyperlink ref="G68:G70" location="'15'!A1" display="Tabel 15" xr:uid="{89F8AF79-898B-4E5C-AC85-9785796BB3BD}"/>
    <hyperlink ref="G71" location="'16'!A1" display="Tabel 16" xr:uid="{755BF8D1-9C38-4296-9274-B9BF6E374518}"/>
    <hyperlink ref="G72:G74" location="'16'!A1" display="Tabel 16" xr:uid="{AD4B2DDF-07C1-4ED4-93DB-6400BE264F21}"/>
    <hyperlink ref="G75:G77" location="'17'!A1" display="Tabel 17" xr:uid="{4A437BB4-4948-4165-A779-6486D6A1C31C}"/>
    <hyperlink ref="G80" location="'19'!A1" display="Tabel 19" xr:uid="{43C9D281-2B15-4E2A-BFD4-558145C88FC8}"/>
    <hyperlink ref="G81" location="'20'!A1" display="Tabel 20" xr:uid="{2699384E-6881-4C0A-940D-C6E78BFE639E}"/>
    <hyperlink ref="G82:G83" location="'20'!A1" display="Tabel 20" xr:uid="{EE0A2D3D-47C9-4D72-A306-847E2DEE7215}"/>
    <hyperlink ref="G87" location="'21'!A1" display="Tabel 21" xr:uid="{A4B86E4C-E967-484D-973A-942B032A5F21}"/>
    <hyperlink ref="G88" location="'21'!A1" display="Tabel 21" xr:uid="{2A520AAE-17D2-423C-9DE4-002406AE4437}"/>
    <hyperlink ref="G89" location="'22'!A1" display="Tabel 21" xr:uid="{ADF5E1EB-7831-4837-BC10-BA932CBE526C}"/>
    <hyperlink ref="G91:G93" location="'24'!A1" display="Tabel 24" xr:uid="{8F728079-2230-4FB5-BE3F-C8E9A4FB4C90}"/>
    <hyperlink ref="G94" location="'24'!A1" display="Tabel 24" xr:uid="{0D03022E-1221-4D78-81A4-A08A85A22F82}"/>
    <hyperlink ref="G95" location="'24'!A1" display="Tabel 24" xr:uid="{2545D601-46CF-41D5-8171-3FF677C4C253}"/>
    <hyperlink ref="G96" location="'24'!A1" display="Tabel 24" xr:uid="{622B0573-B315-414F-B810-615DD96FDE08}"/>
    <hyperlink ref="G101" location="'29'!A1" display="Tabel 29" xr:uid="{246A8B62-3BC5-488F-9D7B-0F3A22E2F928}"/>
    <hyperlink ref="G102" location="'31'!A1" display="Tabel 31" xr:uid="{472FD862-5986-4394-94F7-D2EA633AD7E5}"/>
    <hyperlink ref="G100" location="'32'!A1" display="Tabel 32" xr:uid="{9C71111B-4B86-4D83-B676-C76A0FDC4D84}"/>
    <hyperlink ref="G106" location="'34'!A1" display="Tabel 34" xr:uid="{B9674968-BB31-40FC-AEA4-B805CEB58143}"/>
    <hyperlink ref="G90" location="'21'!A1" display="Tabel 21" xr:uid="{9ED713E5-CCF6-48A6-8AE5-F4783289D15F}"/>
    <hyperlink ref="G107" location="'34'!A1" display="Tabel 34" xr:uid="{EEFBB5E3-305A-4DEC-A963-A66238204182}"/>
    <hyperlink ref="G108" location="'34'!A1" display="Tabel 34" xr:uid="{46E15C26-C8FC-45D1-9E5E-D7E44BCFA535}"/>
    <hyperlink ref="G109" location="'34'!A1" display="Tabel 34" xr:uid="{331B962B-F643-42FB-A99B-B72FB432AF3D}"/>
    <hyperlink ref="G110" location="'34'!A1" display="Tabel 34" xr:uid="{B0DFA9B1-F18D-4F81-8404-9BA5C8F5A562}"/>
    <hyperlink ref="G112" location="'37'!A1" display="Tabel 33" xr:uid="{1A78B5D5-7B07-41C0-90A7-D07DD92AFAFE}"/>
    <hyperlink ref="G114" location="'38'!A1" display="Tabel 38" xr:uid="{DB770B88-A28B-4A5F-A65B-129B1FFA0D40}"/>
    <hyperlink ref="G115" location="'39'!A1" display="Tabel 39" xr:uid="{039824D7-1818-4E9D-9335-3BA0549D6A5B}"/>
    <hyperlink ref="G119" location="'43'!A1" display="Tabel 43" xr:uid="{0311503F-F9B2-49B4-B13B-8562785F60AD}"/>
    <hyperlink ref="G120" location="'45'!A1" display="Tabel 45" xr:uid="{4410647C-ED41-48C8-BD98-1330221FC73F}"/>
    <hyperlink ref="G121" location="'45'!A1" display="Tabel 45" xr:uid="{D430E3D6-C864-4333-90F2-F14FC9507414}"/>
    <hyperlink ref="G122" location="'45'!A1" display="Tabel 45" xr:uid="{DED5CE91-94FB-4C07-8A49-1AA436F325EB}"/>
    <hyperlink ref="G123" location="'46'!A1" display="Tabel 46" xr:uid="{899C4688-EAEA-44BC-8555-31C20B82A70B}"/>
    <hyperlink ref="G124" location="'46'!A1" display="Tabel 46" xr:uid="{793C9D91-7CDE-4BF8-A943-0AAA3F732114}"/>
    <hyperlink ref="G126" location="'48'!A1" display="Tabel 48" xr:uid="{2B8684C5-7F3A-416A-B3CC-8B0D42D7D448}"/>
    <hyperlink ref="G127" location="'48'!A1" display="Tabel 48" xr:uid="{00AFBC77-8CB4-4A62-8286-6C43DDF0E4F7}"/>
    <hyperlink ref="G128" location="'48'!A1" display="Tabel 48" xr:uid="{5EF78B12-A04C-4508-9B13-EC133E8FB202}"/>
    <hyperlink ref="G129" location="'48'!A1" display="Tabel 48" xr:uid="{3C75D23E-4814-448F-9C67-F1963E58C710}"/>
    <hyperlink ref="G130" location="'49'!A1" display="Tabel 49" xr:uid="{D1D7D17A-AFF8-4665-BC8B-F7DBDFF66CD1}"/>
    <hyperlink ref="G131" location="'49'!A1" display="Tabel 49" xr:uid="{934C4BE8-4C32-4A9E-ADF8-5FE7F2E312E0}"/>
    <hyperlink ref="G132" location="'49'!A1" display="Tabel 49" xr:uid="{07CCF254-5157-4BF4-9ECE-EFE61DEE0FC4}"/>
    <hyperlink ref="G133" location="'49'!A1" display="Tabel 49" xr:uid="{82892326-1506-438F-88A9-BB9B76374768}"/>
    <hyperlink ref="G138" location="'54'!A1" display="Tabel 54" xr:uid="{240E70E4-2DC9-4A71-A0AA-A2D13DBE84E6}"/>
    <hyperlink ref="G137" location="'53'!A1" display="Tabel 53" xr:uid="{9B8C7766-727F-45E1-BBFD-EAC174766317}"/>
    <hyperlink ref="G142" location="'56'!A1" display="Tabel 56" xr:uid="{DA764499-057C-4197-B852-93A978BF0084}"/>
    <hyperlink ref="G143" location="'56'!Print_Area" display="Tabel 56" xr:uid="{A64417F7-E889-4987-806D-9D4DD9E04229}"/>
    <hyperlink ref="G144" location="'56'!Print_Area" display="Tabel 56" xr:uid="{33503D71-9964-4289-B24A-12FFBD6A5AEA}"/>
    <hyperlink ref="G145" location="'56'!Print_Area" display="Tabel 56" xr:uid="{0094571E-B721-4680-8618-85B5C374C0DF}"/>
    <hyperlink ref="G146" location="'57'!Print_Area" display="Tabel 57" xr:uid="{F991A11E-BAAC-4C1C-AF4B-52EF3ABBF18A}"/>
    <hyperlink ref="G147" location="'57'!Print_Area" display="Tabel 57" xr:uid="{385AE3CC-D1DE-4AC3-A320-7DA37D44E57D}"/>
    <hyperlink ref="G148" location="'57'!Print_Area" display="Tabel 57" xr:uid="{4C8EF40E-8C2C-4D91-A962-E5934C66E035}"/>
    <hyperlink ref="G149" location="'57'!Print_Area" display="Tabel 57" xr:uid="{8D774746-040E-4936-ACC0-A40BA49C5F2D}"/>
    <hyperlink ref="G150" location="'58'!Print_Area" display="Tabel 58" xr:uid="{54AADCEE-636E-4901-A72F-2E9D9DD6D12D}"/>
    <hyperlink ref="G151" location="'58'!Print_Area" display="Tabel 58" xr:uid="{5D1A9C27-BF63-445C-A9C7-62F56C2E9A1D}"/>
    <hyperlink ref="G153" location="'60'!Print_Area" display="Tabel 60" xr:uid="{1BA3EFB8-5CC6-4DCF-B8FC-F06F9F56E59F}"/>
    <hyperlink ref="G155" location="'61'!Print_Area" display="Tabel 61" xr:uid="{D1DAD290-633D-4B5D-9A28-BB9D2B564CAC}"/>
    <hyperlink ref="G154" location="'61'!Print_Area" display="Tabel 61" xr:uid="{5A6B7DD4-FCCA-4B7B-99BF-2C2818290342}"/>
    <hyperlink ref="G156" location="'62'!Print_Area" display="Tabel 62" xr:uid="{B8F3CF64-8DBE-48A9-B521-6478F0143A69}"/>
    <hyperlink ref="G157" location="'62'!Print_Area" display="Tabel 62" xr:uid="{0D112B17-69F9-4FDD-96EC-D2869F9CD0FA}"/>
    <hyperlink ref="G158" location="'63'!Print_Area" display="Tabel 62" xr:uid="{3D5E1F7A-F476-429E-8B63-D700082142C6}"/>
    <hyperlink ref="G159" location="'64'!Print_Area" display="Tabel 64" xr:uid="{6D7584FA-A082-4A88-9E79-0F1E99770EDF}"/>
    <hyperlink ref="G160" location="'64'!Print_Area" display="Tabel 64" xr:uid="{132574AC-8AB2-4E55-BB0D-EFA484AE8E13}"/>
    <hyperlink ref="G161" location="'65'!A1" display="Tabel 64" xr:uid="{76EBF2CC-A154-4815-B233-980EE22E862A}"/>
    <hyperlink ref="G162" location="'65'!A1" display="Tabel 64" xr:uid="{5E9BD096-1A4F-46EC-8936-F4206F8DE262}"/>
    <hyperlink ref="G163" location="'65'!A1" display="Tabel 64" xr:uid="{E269A0FB-A981-4017-ADA5-790C584C30AB}"/>
    <hyperlink ref="G164" location="'65'!A1" display="Tabel 64" xr:uid="{A3672E87-17D9-4E95-9AFA-AE17B82FC808}"/>
    <hyperlink ref="G165" location="'66'!A1" display="Tabel 65" xr:uid="{0963A2B4-E53A-4C1A-9178-572ADB621D9E}"/>
    <hyperlink ref="G166" location="'67'!A1" display="Tabel 67" xr:uid="{26D36B43-47A3-4B01-803F-DBFB35605B52}"/>
    <hyperlink ref="G167" location="'67'!A1" display="Tabel 67" xr:uid="{44CF5E51-2576-4123-8594-0F5CD8F3C790}"/>
    <hyperlink ref="G171" location="'69'!A1" display="Tabel 69" xr:uid="{6B2F749A-4EE4-4E98-AE64-896DFAD7E8FD}"/>
    <hyperlink ref="G172" location="'69'!A1" display="Tabel 69" xr:uid="{42D21C31-5B75-4AAC-87A3-32D07232EEBF}"/>
    <hyperlink ref="G173" location="'69'!A1" display="Tabel 69" xr:uid="{919B5DC2-DCE5-4101-9B09-8EFCD965066A}"/>
    <hyperlink ref="G174" location="'69'!A1" display="Tabel 69" xr:uid="{218F9D76-5CEA-416C-AA33-DDFE48E41538}"/>
    <hyperlink ref="G175" location="'69'!A1" display="Tabel 69" xr:uid="{FE256F04-0180-4B4C-9877-83C89A431D91}"/>
    <hyperlink ref="G176:G177" location="'69'!A1" display="Tabel 69" xr:uid="{D178AEF1-EBC5-45CD-9554-CCAE90A11950}"/>
    <hyperlink ref="G178" location="'69'!A1" display="Tabel 69" xr:uid="{ADAD1FEF-1EA6-4BFD-BFEC-FF99B60528AF}"/>
    <hyperlink ref="G182" location="'72'!A1" display="Tabel 65" xr:uid="{5C892EA3-A5F6-4E19-BB76-FEF6BA1DEB44}"/>
    <hyperlink ref="G183" location="'72'!A1" display="Tabel 65" xr:uid="{AFFB934C-8A20-4A0A-B7C5-91CF7E74DD3D}"/>
    <hyperlink ref="G185" location="'73'!A1" display="Tabel 66" xr:uid="{503E3E00-91E0-448F-BC1C-8D9B3A309CA1}"/>
    <hyperlink ref="G186" location="'73'!A1" display="Tabel 66" xr:uid="{1A941579-1E31-4F47-9063-571BC5E91ACD}"/>
    <hyperlink ref="G187" location="'73'!A1" display="Tabel 66" xr:uid="{02BCF25D-09E3-4D52-80C6-098EAF688527}"/>
    <hyperlink ref="G197" location="'77'!A1" display="Tabel 70" xr:uid="{DC694F53-31D1-40E5-B93D-BE932EE544DC}"/>
    <hyperlink ref="G198" location="'77'!A1" display="Tabel 70" xr:uid="{F3807A7F-47A7-463B-8764-4FFB929432B6}"/>
    <hyperlink ref="G199:G200" location="'77'!A1" display="Tabel 70" xr:uid="{4C9DAE51-639C-42EF-8947-AA31019CEFEC}"/>
    <hyperlink ref="G205" location="'80'!A1" display="Tabel 72" xr:uid="{72AFAF85-F7A4-4472-B833-FEA873AA59B3}"/>
    <hyperlink ref="G206" location="'80'!A1" display="Tabel 72" xr:uid="{A188B97B-79AE-4FFB-9CF9-52E0D4BC0D47}"/>
    <hyperlink ref="G207" location="'80'!A1" display="Tabel 72" xr:uid="{C574BD53-63F5-4029-9E12-E5FEB9B52774}"/>
    <hyperlink ref="G208" location="'81'!A1" display="Tabel 80" xr:uid="{660AFB2E-2EDE-4E03-994A-25AB1C09283B}"/>
    <hyperlink ref="G209:G212" location="'81'!A1" display="Tabel 80" xr:uid="{16DADF31-9220-4FD9-A247-03F3AB87E520}"/>
    <hyperlink ref="G213" location="'81'!A1" display="Tabel 80" xr:uid="{CCF0D5F2-AD45-4D94-A515-54000FF5FE87}"/>
    <hyperlink ref="G214" location="'81'!A1" display="Tabel 80" xr:uid="{01C0ADB9-4AED-48E9-83AA-85A657DE3888}"/>
    <hyperlink ref="G215" location="'81'!A1" display="Tabel 80" xr:uid="{6C2A31B2-135C-4494-8D0A-D288B6683D7B}"/>
    <hyperlink ref="G216" location="'82'!A1" display="Tabel 81" xr:uid="{008436EE-CC8F-4A4C-A261-E322D175FE31}"/>
    <hyperlink ref="G217" location="'83'!A1" display="Tabel 83" xr:uid="{70DD7945-F3DC-4E9A-8686-3ABDF292AD6E}"/>
    <hyperlink ref="G189" location="'84'!Print_Area" display="Tabel 84" xr:uid="{FE879906-E749-4D84-B859-8D0B694F37F0}"/>
    <hyperlink ref="G190" location="'84'!Print_Area" display="Tabel 84" xr:uid="{0BB9114E-C937-457D-A7D8-403B4C83C48D}"/>
    <hyperlink ref="G191:G192" location="'84'!Print_Area" display="Tabel 84" xr:uid="{2EC0D895-9D1F-4AF0-BEC1-07B81A9298B0}"/>
    <hyperlink ref="G191" location="'86'!Print_Area" display="Tabel 84" xr:uid="{7D11E7CD-6BE7-4F5A-ABAD-CB62B0373B4D}"/>
    <hyperlink ref="G192" location="'87'!Print_Area" display="Tabel 84" xr:uid="{1711B1C5-E537-49D6-A35A-87CC35D57959}"/>
  </hyperlinks>
  <printOptions horizontalCentered="1"/>
  <pageMargins left="0.74803149606299213" right="0.74803149606299213" top="0.72" bottom="0.55000000000000004" header="0.51181102362204722" footer="0.7874015748031496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9EC6-0921-4535-881E-E9BAF1AF970E}">
  <sheetPr codeName="Sheet2">
    <tabColor rgb="FFFFC000"/>
    <pageSetUpPr fitToPage="1"/>
  </sheetPr>
  <dimension ref="A1:J43"/>
  <sheetViews>
    <sheetView zoomScale="70" zoomScaleNormal="70" workbookViewId="0">
      <pane xSplit="3" ySplit="11" topLeftCell="D12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5" x14ac:dyDescent="0.25"/>
  <cols>
    <col min="1" max="1" width="4.42578125" style="70" customWidth="1"/>
    <col min="2" max="2" width="21.85546875" style="70" customWidth="1"/>
    <col min="3" max="3" width="14" style="70" customWidth="1"/>
    <col min="4" max="4" width="15.28515625" style="70" customWidth="1"/>
    <col min="5" max="7" width="15.140625" style="70" customWidth="1"/>
    <col min="8" max="8" width="16.42578125" style="70" customWidth="1"/>
    <col min="9" max="9" width="16" style="70" customWidth="1"/>
    <col min="10" max="10" width="15.28515625" style="70" customWidth="1"/>
    <col min="11" max="256" width="9.140625" style="70"/>
    <col min="257" max="257" width="4.42578125" style="70" customWidth="1"/>
    <col min="258" max="258" width="21.85546875" style="70" customWidth="1"/>
    <col min="259" max="259" width="14" style="70" customWidth="1"/>
    <col min="260" max="260" width="15.28515625" style="70" customWidth="1"/>
    <col min="261" max="263" width="15.140625" style="70" customWidth="1"/>
    <col min="264" max="264" width="16.42578125" style="70" customWidth="1"/>
    <col min="265" max="265" width="16" style="70" customWidth="1"/>
    <col min="266" max="266" width="15.28515625" style="70" customWidth="1"/>
    <col min="267" max="512" width="9.140625" style="70"/>
    <col min="513" max="513" width="4.42578125" style="70" customWidth="1"/>
    <col min="514" max="514" width="21.85546875" style="70" customWidth="1"/>
    <col min="515" max="515" width="14" style="70" customWidth="1"/>
    <col min="516" max="516" width="15.28515625" style="70" customWidth="1"/>
    <col min="517" max="519" width="15.140625" style="70" customWidth="1"/>
    <col min="520" max="520" width="16.42578125" style="70" customWidth="1"/>
    <col min="521" max="521" width="16" style="70" customWidth="1"/>
    <col min="522" max="522" width="15.28515625" style="70" customWidth="1"/>
    <col min="523" max="768" width="9.140625" style="70"/>
    <col min="769" max="769" width="4.42578125" style="70" customWidth="1"/>
    <col min="770" max="770" width="21.85546875" style="70" customWidth="1"/>
    <col min="771" max="771" width="14" style="70" customWidth="1"/>
    <col min="772" max="772" width="15.28515625" style="70" customWidth="1"/>
    <col min="773" max="775" width="15.140625" style="70" customWidth="1"/>
    <col min="776" max="776" width="16.42578125" style="70" customWidth="1"/>
    <col min="777" max="777" width="16" style="70" customWidth="1"/>
    <col min="778" max="778" width="15.28515625" style="70" customWidth="1"/>
    <col min="779" max="1024" width="9.140625" style="70"/>
    <col min="1025" max="1025" width="4.42578125" style="70" customWidth="1"/>
    <col min="1026" max="1026" width="21.85546875" style="70" customWidth="1"/>
    <col min="1027" max="1027" width="14" style="70" customWidth="1"/>
    <col min="1028" max="1028" width="15.28515625" style="70" customWidth="1"/>
    <col min="1029" max="1031" width="15.140625" style="70" customWidth="1"/>
    <col min="1032" max="1032" width="16.42578125" style="70" customWidth="1"/>
    <col min="1033" max="1033" width="16" style="70" customWidth="1"/>
    <col min="1034" max="1034" width="15.28515625" style="70" customWidth="1"/>
    <col min="1035" max="1280" width="9.140625" style="70"/>
    <col min="1281" max="1281" width="4.42578125" style="70" customWidth="1"/>
    <col min="1282" max="1282" width="21.85546875" style="70" customWidth="1"/>
    <col min="1283" max="1283" width="14" style="70" customWidth="1"/>
    <col min="1284" max="1284" width="15.28515625" style="70" customWidth="1"/>
    <col min="1285" max="1287" width="15.140625" style="70" customWidth="1"/>
    <col min="1288" max="1288" width="16.42578125" style="70" customWidth="1"/>
    <col min="1289" max="1289" width="16" style="70" customWidth="1"/>
    <col min="1290" max="1290" width="15.28515625" style="70" customWidth="1"/>
    <col min="1291" max="1536" width="9.140625" style="70"/>
    <col min="1537" max="1537" width="4.42578125" style="70" customWidth="1"/>
    <col min="1538" max="1538" width="21.85546875" style="70" customWidth="1"/>
    <col min="1539" max="1539" width="14" style="70" customWidth="1"/>
    <col min="1540" max="1540" width="15.28515625" style="70" customWidth="1"/>
    <col min="1541" max="1543" width="15.140625" style="70" customWidth="1"/>
    <col min="1544" max="1544" width="16.42578125" style="70" customWidth="1"/>
    <col min="1545" max="1545" width="16" style="70" customWidth="1"/>
    <col min="1546" max="1546" width="15.28515625" style="70" customWidth="1"/>
    <col min="1547" max="1792" width="9.140625" style="70"/>
    <col min="1793" max="1793" width="4.42578125" style="70" customWidth="1"/>
    <col min="1794" max="1794" width="21.85546875" style="70" customWidth="1"/>
    <col min="1795" max="1795" width="14" style="70" customWidth="1"/>
    <col min="1796" max="1796" width="15.28515625" style="70" customWidth="1"/>
    <col min="1797" max="1799" width="15.140625" style="70" customWidth="1"/>
    <col min="1800" max="1800" width="16.42578125" style="70" customWidth="1"/>
    <col min="1801" max="1801" width="16" style="70" customWidth="1"/>
    <col min="1802" max="1802" width="15.28515625" style="70" customWidth="1"/>
    <col min="1803" max="2048" width="9.140625" style="70"/>
    <col min="2049" max="2049" width="4.42578125" style="70" customWidth="1"/>
    <col min="2050" max="2050" width="21.85546875" style="70" customWidth="1"/>
    <col min="2051" max="2051" width="14" style="70" customWidth="1"/>
    <col min="2052" max="2052" width="15.28515625" style="70" customWidth="1"/>
    <col min="2053" max="2055" width="15.140625" style="70" customWidth="1"/>
    <col min="2056" max="2056" width="16.42578125" style="70" customWidth="1"/>
    <col min="2057" max="2057" width="16" style="70" customWidth="1"/>
    <col min="2058" max="2058" width="15.28515625" style="70" customWidth="1"/>
    <col min="2059" max="2304" width="9.140625" style="70"/>
    <col min="2305" max="2305" width="4.42578125" style="70" customWidth="1"/>
    <col min="2306" max="2306" width="21.85546875" style="70" customWidth="1"/>
    <col min="2307" max="2307" width="14" style="70" customWidth="1"/>
    <col min="2308" max="2308" width="15.28515625" style="70" customWidth="1"/>
    <col min="2309" max="2311" width="15.140625" style="70" customWidth="1"/>
    <col min="2312" max="2312" width="16.42578125" style="70" customWidth="1"/>
    <col min="2313" max="2313" width="16" style="70" customWidth="1"/>
    <col min="2314" max="2314" width="15.28515625" style="70" customWidth="1"/>
    <col min="2315" max="2560" width="9.140625" style="70"/>
    <col min="2561" max="2561" width="4.42578125" style="70" customWidth="1"/>
    <col min="2562" max="2562" width="21.85546875" style="70" customWidth="1"/>
    <col min="2563" max="2563" width="14" style="70" customWidth="1"/>
    <col min="2564" max="2564" width="15.28515625" style="70" customWidth="1"/>
    <col min="2565" max="2567" width="15.140625" style="70" customWidth="1"/>
    <col min="2568" max="2568" width="16.42578125" style="70" customWidth="1"/>
    <col min="2569" max="2569" width="16" style="70" customWidth="1"/>
    <col min="2570" max="2570" width="15.28515625" style="70" customWidth="1"/>
    <col min="2571" max="2816" width="9.140625" style="70"/>
    <col min="2817" max="2817" width="4.42578125" style="70" customWidth="1"/>
    <col min="2818" max="2818" width="21.85546875" style="70" customWidth="1"/>
    <col min="2819" max="2819" width="14" style="70" customWidth="1"/>
    <col min="2820" max="2820" width="15.28515625" style="70" customWidth="1"/>
    <col min="2821" max="2823" width="15.140625" style="70" customWidth="1"/>
    <col min="2824" max="2824" width="16.42578125" style="70" customWidth="1"/>
    <col min="2825" max="2825" width="16" style="70" customWidth="1"/>
    <col min="2826" max="2826" width="15.28515625" style="70" customWidth="1"/>
    <col min="2827" max="3072" width="9.140625" style="70"/>
    <col min="3073" max="3073" width="4.42578125" style="70" customWidth="1"/>
    <col min="3074" max="3074" width="21.85546875" style="70" customWidth="1"/>
    <col min="3075" max="3075" width="14" style="70" customWidth="1"/>
    <col min="3076" max="3076" width="15.28515625" style="70" customWidth="1"/>
    <col min="3077" max="3079" width="15.140625" style="70" customWidth="1"/>
    <col min="3080" max="3080" width="16.42578125" style="70" customWidth="1"/>
    <col min="3081" max="3081" width="16" style="70" customWidth="1"/>
    <col min="3082" max="3082" width="15.28515625" style="70" customWidth="1"/>
    <col min="3083" max="3328" width="9.140625" style="70"/>
    <col min="3329" max="3329" width="4.42578125" style="70" customWidth="1"/>
    <col min="3330" max="3330" width="21.85546875" style="70" customWidth="1"/>
    <col min="3331" max="3331" width="14" style="70" customWidth="1"/>
    <col min="3332" max="3332" width="15.28515625" style="70" customWidth="1"/>
    <col min="3333" max="3335" width="15.140625" style="70" customWidth="1"/>
    <col min="3336" max="3336" width="16.42578125" style="70" customWidth="1"/>
    <col min="3337" max="3337" width="16" style="70" customWidth="1"/>
    <col min="3338" max="3338" width="15.28515625" style="70" customWidth="1"/>
    <col min="3339" max="3584" width="9.140625" style="70"/>
    <col min="3585" max="3585" width="4.42578125" style="70" customWidth="1"/>
    <col min="3586" max="3586" width="21.85546875" style="70" customWidth="1"/>
    <col min="3587" max="3587" width="14" style="70" customWidth="1"/>
    <col min="3588" max="3588" width="15.28515625" style="70" customWidth="1"/>
    <col min="3589" max="3591" width="15.140625" style="70" customWidth="1"/>
    <col min="3592" max="3592" width="16.42578125" style="70" customWidth="1"/>
    <col min="3593" max="3593" width="16" style="70" customWidth="1"/>
    <col min="3594" max="3594" width="15.28515625" style="70" customWidth="1"/>
    <col min="3595" max="3840" width="9.140625" style="70"/>
    <col min="3841" max="3841" width="4.42578125" style="70" customWidth="1"/>
    <col min="3842" max="3842" width="21.85546875" style="70" customWidth="1"/>
    <col min="3843" max="3843" width="14" style="70" customWidth="1"/>
    <col min="3844" max="3844" width="15.28515625" style="70" customWidth="1"/>
    <col min="3845" max="3847" width="15.140625" style="70" customWidth="1"/>
    <col min="3848" max="3848" width="16.42578125" style="70" customWidth="1"/>
    <col min="3849" max="3849" width="16" style="70" customWidth="1"/>
    <col min="3850" max="3850" width="15.28515625" style="70" customWidth="1"/>
    <col min="3851" max="4096" width="9.140625" style="70"/>
    <col min="4097" max="4097" width="4.42578125" style="70" customWidth="1"/>
    <col min="4098" max="4098" width="21.85546875" style="70" customWidth="1"/>
    <col min="4099" max="4099" width="14" style="70" customWidth="1"/>
    <col min="4100" max="4100" width="15.28515625" style="70" customWidth="1"/>
    <col min="4101" max="4103" width="15.140625" style="70" customWidth="1"/>
    <col min="4104" max="4104" width="16.42578125" style="70" customWidth="1"/>
    <col min="4105" max="4105" width="16" style="70" customWidth="1"/>
    <col min="4106" max="4106" width="15.28515625" style="70" customWidth="1"/>
    <col min="4107" max="4352" width="9.140625" style="70"/>
    <col min="4353" max="4353" width="4.42578125" style="70" customWidth="1"/>
    <col min="4354" max="4354" width="21.85546875" style="70" customWidth="1"/>
    <col min="4355" max="4355" width="14" style="70" customWidth="1"/>
    <col min="4356" max="4356" width="15.28515625" style="70" customWidth="1"/>
    <col min="4357" max="4359" width="15.140625" style="70" customWidth="1"/>
    <col min="4360" max="4360" width="16.42578125" style="70" customWidth="1"/>
    <col min="4361" max="4361" width="16" style="70" customWidth="1"/>
    <col min="4362" max="4362" width="15.28515625" style="70" customWidth="1"/>
    <col min="4363" max="4608" width="9.140625" style="70"/>
    <col min="4609" max="4609" width="4.42578125" style="70" customWidth="1"/>
    <col min="4610" max="4610" width="21.85546875" style="70" customWidth="1"/>
    <col min="4611" max="4611" width="14" style="70" customWidth="1"/>
    <col min="4612" max="4612" width="15.28515625" style="70" customWidth="1"/>
    <col min="4613" max="4615" width="15.140625" style="70" customWidth="1"/>
    <col min="4616" max="4616" width="16.42578125" style="70" customWidth="1"/>
    <col min="4617" max="4617" width="16" style="70" customWidth="1"/>
    <col min="4618" max="4618" width="15.28515625" style="70" customWidth="1"/>
    <col min="4619" max="4864" width="9.140625" style="70"/>
    <col min="4865" max="4865" width="4.42578125" style="70" customWidth="1"/>
    <col min="4866" max="4866" width="21.85546875" style="70" customWidth="1"/>
    <col min="4867" max="4867" width="14" style="70" customWidth="1"/>
    <col min="4868" max="4868" width="15.28515625" style="70" customWidth="1"/>
    <col min="4869" max="4871" width="15.140625" style="70" customWidth="1"/>
    <col min="4872" max="4872" width="16.42578125" style="70" customWidth="1"/>
    <col min="4873" max="4873" width="16" style="70" customWidth="1"/>
    <col min="4874" max="4874" width="15.28515625" style="70" customWidth="1"/>
    <col min="4875" max="5120" width="9.140625" style="70"/>
    <col min="5121" max="5121" width="4.42578125" style="70" customWidth="1"/>
    <col min="5122" max="5122" width="21.85546875" style="70" customWidth="1"/>
    <col min="5123" max="5123" width="14" style="70" customWidth="1"/>
    <col min="5124" max="5124" width="15.28515625" style="70" customWidth="1"/>
    <col min="5125" max="5127" width="15.140625" style="70" customWidth="1"/>
    <col min="5128" max="5128" width="16.42578125" style="70" customWidth="1"/>
    <col min="5129" max="5129" width="16" style="70" customWidth="1"/>
    <col min="5130" max="5130" width="15.28515625" style="70" customWidth="1"/>
    <col min="5131" max="5376" width="9.140625" style="70"/>
    <col min="5377" max="5377" width="4.42578125" style="70" customWidth="1"/>
    <col min="5378" max="5378" width="21.85546875" style="70" customWidth="1"/>
    <col min="5379" max="5379" width="14" style="70" customWidth="1"/>
    <col min="5380" max="5380" width="15.28515625" style="70" customWidth="1"/>
    <col min="5381" max="5383" width="15.140625" style="70" customWidth="1"/>
    <col min="5384" max="5384" width="16.42578125" style="70" customWidth="1"/>
    <col min="5385" max="5385" width="16" style="70" customWidth="1"/>
    <col min="5386" max="5386" width="15.28515625" style="70" customWidth="1"/>
    <col min="5387" max="5632" width="9.140625" style="70"/>
    <col min="5633" max="5633" width="4.42578125" style="70" customWidth="1"/>
    <col min="5634" max="5634" width="21.85546875" style="70" customWidth="1"/>
    <col min="5635" max="5635" width="14" style="70" customWidth="1"/>
    <col min="5636" max="5636" width="15.28515625" style="70" customWidth="1"/>
    <col min="5637" max="5639" width="15.140625" style="70" customWidth="1"/>
    <col min="5640" max="5640" width="16.42578125" style="70" customWidth="1"/>
    <col min="5641" max="5641" width="16" style="70" customWidth="1"/>
    <col min="5642" max="5642" width="15.28515625" style="70" customWidth="1"/>
    <col min="5643" max="5888" width="9.140625" style="70"/>
    <col min="5889" max="5889" width="4.42578125" style="70" customWidth="1"/>
    <col min="5890" max="5890" width="21.85546875" style="70" customWidth="1"/>
    <col min="5891" max="5891" width="14" style="70" customWidth="1"/>
    <col min="5892" max="5892" width="15.28515625" style="70" customWidth="1"/>
    <col min="5893" max="5895" width="15.140625" style="70" customWidth="1"/>
    <col min="5896" max="5896" width="16.42578125" style="70" customWidth="1"/>
    <col min="5897" max="5897" width="16" style="70" customWidth="1"/>
    <col min="5898" max="5898" width="15.28515625" style="70" customWidth="1"/>
    <col min="5899" max="6144" width="9.140625" style="70"/>
    <col min="6145" max="6145" width="4.42578125" style="70" customWidth="1"/>
    <col min="6146" max="6146" width="21.85546875" style="70" customWidth="1"/>
    <col min="6147" max="6147" width="14" style="70" customWidth="1"/>
    <col min="6148" max="6148" width="15.28515625" style="70" customWidth="1"/>
    <col min="6149" max="6151" width="15.140625" style="70" customWidth="1"/>
    <col min="6152" max="6152" width="16.42578125" style="70" customWidth="1"/>
    <col min="6153" max="6153" width="16" style="70" customWidth="1"/>
    <col min="6154" max="6154" width="15.28515625" style="70" customWidth="1"/>
    <col min="6155" max="6400" width="9.140625" style="70"/>
    <col min="6401" max="6401" width="4.42578125" style="70" customWidth="1"/>
    <col min="6402" max="6402" width="21.85546875" style="70" customWidth="1"/>
    <col min="6403" max="6403" width="14" style="70" customWidth="1"/>
    <col min="6404" max="6404" width="15.28515625" style="70" customWidth="1"/>
    <col min="6405" max="6407" width="15.140625" style="70" customWidth="1"/>
    <col min="6408" max="6408" width="16.42578125" style="70" customWidth="1"/>
    <col min="6409" max="6409" width="16" style="70" customWidth="1"/>
    <col min="6410" max="6410" width="15.28515625" style="70" customWidth="1"/>
    <col min="6411" max="6656" width="9.140625" style="70"/>
    <col min="6657" max="6657" width="4.42578125" style="70" customWidth="1"/>
    <col min="6658" max="6658" width="21.85546875" style="70" customWidth="1"/>
    <col min="6659" max="6659" width="14" style="70" customWidth="1"/>
    <col min="6660" max="6660" width="15.28515625" style="70" customWidth="1"/>
    <col min="6661" max="6663" width="15.140625" style="70" customWidth="1"/>
    <col min="6664" max="6664" width="16.42578125" style="70" customWidth="1"/>
    <col min="6665" max="6665" width="16" style="70" customWidth="1"/>
    <col min="6666" max="6666" width="15.28515625" style="70" customWidth="1"/>
    <col min="6667" max="6912" width="9.140625" style="70"/>
    <col min="6913" max="6913" width="4.42578125" style="70" customWidth="1"/>
    <col min="6914" max="6914" width="21.85546875" style="70" customWidth="1"/>
    <col min="6915" max="6915" width="14" style="70" customWidth="1"/>
    <col min="6916" max="6916" width="15.28515625" style="70" customWidth="1"/>
    <col min="6917" max="6919" width="15.140625" style="70" customWidth="1"/>
    <col min="6920" max="6920" width="16.42578125" style="70" customWidth="1"/>
    <col min="6921" max="6921" width="16" style="70" customWidth="1"/>
    <col min="6922" max="6922" width="15.28515625" style="70" customWidth="1"/>
    <col min="6923" max="7168" width="9.140625" style="70"/>
    <col min="7169" max="7169" width="4.42578125" style="70" customWidth="1"/>
    <col min="7170" max="7170" width="21.85546875" style="70" customWidth="1"/>
    <col min="7171" max="7171" width="14" style="70" customWidth="1"/>
    <col min="7172" max="7172" width="15.28515625" style="70" customWidth="1"/>
    <col min="7173" max="7175" width="15.140625" style="70" customWidth="1"/>
    <col min="7176" max="7176" width="16.42578125" style="70" customWidth="1"/>
    <col min="7177" max="7177" width="16" style="70" customWidth="1"/>
    <col min="7178" max="7178" width="15.28515625" style="70" customWidth="1"/>
    <col min="7179" max="7424" width="9.140625" style="70"/>
    <col min="7425" max="7425" width="4.42578125" style="70" customWidth="1"/>
    <col min="7426" max="7426" width="21.85546875" style="70" customWidth="1"/>
    <col min="7427" max="7427" width="14" style="70" customWidth="1"/>
    <col min="7428" max="7428" width="15.28515625" style="70" customWidth="1"/>
    <col min="7429" max="7431" width="15.140625" style="70" customWidth="1"/>
    <col min="7432" max="7432" width="16.42578125" style="70" customWidth="1"/>
    <col min="7433" max="7433" width="16" style="70" customWidth="1"/>
    <col min="7434" max="7434" width="15.28515625" style="70" customWidth="1"/>
    <col min="7435" max="7680" width="9.140625" style="70"/>
    <col min="7681" max="7681" width="4.42578125" style="70" customWidth="1"/>
    <col min="7682" max="7682" width="21.85546875" style="70" customWidth="1"/>
    <col min="7683" max="7683" width="14" style="70" customWidth="1"/>
    <col min="7684" max="7684" width="15.28515625" style="70" customWidth="1"/>
    <col min="7685" max="7687" width="15.140625" style="70" customWidth="1"/>
    <col min="7688" max="7688" width="16.42578125" style="70" customWidth="1"/>
    <col min="7689" max="7689" width="16" style="70" customWidth="1"/>
    <col min="7690" max="7690" width="15.28515625" style="70" customWidth="1"/>
    <col min="7691" max="7936" width="9.140625" style="70"/>
    <col min="7937" max="7937" width="4.42578125" style="70" customWidth="1"/>
    <col min="7938" max="7938" width="21.85546875" style="70" customWidth="1"/>
    <col min="7939" max="7939" width="14" style="70" customWidth="1"/>
    <col min="7940" max="7940" width="15.28515625" style="70" customWidth="1"/>
    <col min="7941" max="7943" width="15.140625" style="70" customWidth="1"/>
    <col min="7944" max="7944" width="16.42578125" style="70" customWidth="1"/>
    <col min="7945" max="7945" width="16" style="70" customWidth="1"/>
    <col min="7946" max="7946" width="15.28515625" style="70" customWidth="1"/>
    <col min="7947" max="8192" width="9.140625" style="70"/>
    <col min="8193" max="8193" width="4.42578125" style="70" customWidth="1"/>
    <col min="8194" max="8194" width="21.85546875" style="70" customWidth="1"/>
    <col min="8195" max="8195" width="14" style="70" customWidth="1"/>
    <col min="8196" max="8196" width="15.28515625" style="70" customWidth="1"/>
    <col min="8197" max="8199" width="15.140625" style="70" customWidth="1"/>
    <col min="8200" max="8200" width="16.42578125" style="70" customWidth="1"/>
    <col min="8201" max="8201" width="16" style="70" customWidth="1"/>
    <col min="8202" max="8202" width="15.28515625" style="70" customWidth="1"/>
    <col min="8203" max="8448" width="9.140625" style="70"/>
    <col min="8449" max="8449" width="4.42578125" style="70" customWidth="1"/>
    <col min="8450" max="8450" width="21.85546875" style="70" customWidth="1"/>
    <col min="8451" max="8451" width="14" style="70" customWidth="1"/>
    <col min="8452" max="8452" width="15.28515625" style="70" customWidth="1"/>
    <col min="8453" max="8455" width="15.140625" style="70" customWidth="1"/>
    <col min="8456" max="8456" width="16.42578125" style="70" customWidth="1"/>
    <col min="8457" max="8457" width="16" style="70" customWidth="1"/>
    <col min="8458" max="8458" width="15.28515625" style="70" customWidth="1"/>
    <col min="8459" max="8704" width="9.140625" style="70"/>
    <col min="8705" max="8705" width="4.42578125" style="70" customWidth="1"/>
    <col min="8706" max="8706" width="21.85546875" style="70" customWidth="1"/>
    <col min="8707" max="8707" width="14" style="70" customWidth="1"/>
    <col min="8708" max="8708" width="15.28515625" style="70" customWidth="1"/>
    <col min="8709" max="8711" width="15.140625" style="70" customWidth="1"/>
    <col min="8712" max="8712" width="16.42578125" style="70" customWidth="1"/>
    <col min="8713" max="8713" width="16" style="70" customWidth="1"/>
    <col min="8714" max="8714" width="15.28515625" style="70" customWidth="1"/>
    <col min="8715" max="8960" width="9.140625" style="70"/>
    <col min="8961" max="8961" width="4.42578125" style="70" customWidth="1"/>
    <col min="8962" max="8962" width="21.85546875" style="70" customWidth="1"/>
    <col min="8963" max="8963" width="14" style="70" customWidth="1"/>
    <col min="8964" max="8964" width="15.28515625" style="70" customWidth="1"/>
    <col min="8965" max="8967" width="15.140625" style="70" customWidth="1"/>
    <col min="8968" max="8968" width="16.42578125" style="70" customWidth="1"/>
    <col min="8969" max="8969" width="16" style="70" customWidth="1"/>
    <col min="8970" max="8970" width="15.28515625" style="70" customWidth="1"/>
    <col min="8971" max="9216" width="9.140625" style="70"/>
    <col min="9217" max="9217" width="4.42578125" style="70" customWidth="1"/>
    <col min="9218" max="9218" width="21.85546875" style="70" customWidth="1"/>
    <col min="9219" max="9219" width="14" style="70" customWidth="1"/>
    <col min="9220" max="9220" width="15.28515625" style="70" customWidth="1"/>
    <col min="9221" max="9223" width="15.140625" style="70" customWidth="1"/>
    <col min="9224" max="9224" width="16.42578125" style="70" customWidth="1"/>
    <col min="9225" max="9225" width="16" style="70" customWidth="1"/>
    <col min="9226" max="9226" width="15.28515625" style="70" customWidth="1"/>
    <col min="9227" max="9472" width="9.140625" style="70"/>
    <col min="9473" max="9473" width="4.42578125" style="70" customWidth="1"/>
    <col min="9474" max="9474" width="21.85546875" style="70" customWidth="1"/>
    <col min="9475" max="9475" width="14" style="70" customWidth="1"/>
    <col min="9476" max="9476" width="15.28515625" style="70" customWidth="1"/>
    <col min="9477" max="9479" width="15.140625" style="70" customWidth="1"/>
    <col min="9480" max="9480" width="16.42578125" style="70" customWidth="1"/>
    <col min="9481" max="9481" width="16" style="70" customWidth="1"/>
    <col min="9482" max="9482" width="15.28515625" style="70" customWidth="1"/>
    <col min="9483" max="9728" width="9.140625" style="70"/>
    <col min="9729" max="9729" width="4.42578125" style="70" customWidth="1"/>
    <col min="9730" max="9730" width="21.85546875" style="70" customWidth="1"/>
    <col min="9731" max="9731" width="14" style="70" customWidth="1"/>
    <col min="9732" max="9732" width="15.28515625" style="70" customWidth="1"/>
    <col min="9733" max="9735" width="15.140625" style="70" customWidth="1"/>
    <col min="9736" max="9736" width="16.42578125" style="70" customWidth="1"/>
    <col min="9737" max="9737" width="16" style="70" customWidth="1"/>
    <col min="9738" max="9738" width="15.28515625" style="70" customWidth="1"/>
    <col min="9739" max="9984" width="9.140625" style="70"/>
    <col min="9985" max="9985" width="4.42578125" style="70" customWidth="1"/>
    <col min="9986" max="9986" width="21.85546875" style="70" customWidth="1"/>
    <col min="9987" max="9987" width="14" style="70" customWidth="1"/>
    <col min="9988" max="9988" width="15.28515625" style="70" customWidth="1"/>
    <col min="9989" max="9991" width="15.140625" style="70" customWidth="1"/>
    <col min="9992" max="9992" width="16.42578125" style="70" customWidth="1"/>
    <col min="9993" max="9993" width="16" style="70" customWidth="1"/>
    <col min="9994" max="9994" width="15.28515625" style="70" customWidth="1"/>
    <col min="9995" max="10240" width="9.140625" style="70"/>
    <col min="10241" max="10241" width="4.42578125" style="70" customWidth="1"/>
    <col min="10242" max="10242" width="21.85546875" style="70" customWidth="1"/>
    <col min="10243" max="10243" width="14" style="70" customWidth="1"/>
    <col min="10244" max="10244" width="15.28515625" style="70" customWidth="1"/>
    <col min="10245" max="10247" width="15.140625" style="70" customWidth="1"/>
    <col min="10248" max="10248" width="16.42578125" style="70" customWidth="1"/>
    <col min="10249" max="10249" width="16" style="70" customWidth="1"/>
    <col min="10250" max="10250" width="15.28515625" style="70" customWidth="1"/>
    <col min="10251" max="10496" width="9.140625" style="70"/>
    <col min="10497" max="10497" width="4.42578125" style="70" customWidth="1"/>
    <col min="10498" max="10498" width="21.85546875" style="70" customWidth="1"/>
    <col min="10499" max="10499" width="14" style="70" customWidth="1"/>
    <col min="10500" max="10500" width="15.28515625" style="70" customWidth="1"/>
    <col min="10501" max="10503" width="15.140625" style="70" customWidth="1"/>
    <col min="10504" max="10504" width="16.42578125" style="70" customWidth="1"/>
    <col min="10505" max="10505" width="16" style="70" customWidth="1"/>
    <col min="10506" max="10506" width="15.28515625" style="70" customWidth="1"/>
    <col min="10507" max="10752" width="9.140625" style="70"/>
    <col min="10753" max="10753" width="4.42578125" style="70" customWidth="1"/>
    <col min="10754" max="10754" width="21.85546875" style="70" customWidth="1"/>
    <col min="10755" max="10755" width="14" style="70" customWidth="1"/>
    <col min="10756" max="10756" width="15.28515625" style="70" customWidth="1"/>
    <col min="10757" max="10759" width="15.140625" style="70" customWidth="1"/>
    <col min="10760" max="10760" width="16.42578125" style="70" customWidth="1"/>
    <col min="10761" max="10761" width="16" style="70" customWidth="1"/>
    <col min="10762" max="10762" width="15.28515625" style="70" customWidth="1"/>
    <col min="10763" max="11008" width="9.140625" style="70"/>
    <col min="11009" max="11009" width="4.42578125" style="70" customWidth="1"/>
    <col min="11010" max="11010" width="21.85546875" style="70" customWidth="1"/>
    <col min="11011" max="11011" width="14" style="70" customWidth="1"/>
    <col min="11012" max="11012" width="15.28515625" style="70" customWidth="1"/>
    <col min="11013" max="11015" width="15.140625" style="70" customWidth="1"/>
    <col min="11016" max="11016" width="16.42578125" style="70" customWidth="1"/>
    <col min="11017" max="11017" width="16" style="70" customWidth="1"/>
    <col min="11018" max="11018" width="15.28515625" style="70" customWidth="1"/>
    <col min="11019" max="11264" width="9.140625" style="70"/>
    <col min="11265" max="11265" width="4.42578125" style="70" customWidth="1"/>
    <col min="11266" max="11266" width="21.85546875" style="70" customWidth="1"/>
    <col min="11267" max="11267" width="14" style="70" customWidth="1"/>
    <col min="11268" max="11268" width="15.28515625" style="70" customWidth="1"/>
    <col min="11269" max="11271" width="15.140625" style="70" customWidth="1"/>
    <col min="11272" max="11272" width="16.42578125" style="70" customWidth="1"/>
    <col min="11273" max="11273" width="16" style="70" customWidth="1"/>
    <col min="11274" max="11274" width="15.28515625" style="70" customWidth="1"/>
    <col min="11275" max="11520" width="9.140625" style="70"/>
    <col min="11521" max="11521" width="4.42578125" style="70" customWidth="1"/>
    <col min="11522" max="11522" width="21.85546875" style="70" customWidth="1"/>
    <col min="11523" max="11523" width="14" style="70" customWidth="1"/>
    <col min="11524" max="11524" width="15.28515625" style="70" customWidth="1"/>
    <col min="11525" max="11527" width="15.140625" style="70" customWidth="1"/>
    <col min="11528" max="11528" width="16.42578125" style="70" customWidth="1"/>
    <col min="11529" max="11529" width="16" style="70" customWidth="1"/>
    <col min="11530" max="11530" width="15.28515625" style="70" customWidth="1"/>
    <col min="11531" max="11776" width="9.140625" style="70"/>
    <col min="11777" max="11777" width="4.42578125" style="70" customWidth="1"/>
    <col min="11778" max="11778" width="21.85546875" style="70" customWidth="1"/>
    <col min="11779" max="11779" width="14" style="70" customWidth="1"/>
    <col min="11780" max="11780" width="15.28515625" style="70" customWidth="1"/>
    <col min="11781" max="11783" width="15.140625" style="70" customWidth="1"/>
    <col min="11784" max="11784" width="16.42578125" style="70" customWidth="1"/>
    <col min="11785" max="11785" width="16" style="70" customWidth="1"/>
    <col min="11786" max="11786" width="15.28515625" style="70" customWidth="1"/>
    <col min="11787" max="12032" width="9.140625" style="70"/>
    <col min="12033" max="12033" width="4.42578125" style="70" customWidth="1"/>
    <col min="12034" max="12034" width="21.85546875" style="70" customWidth="1"/>
    <col min="12035" max="12035" width="14" style="70" customWidth="1"/>
    <col min="12036" max="12036" width="15.28515625" style="70" customWidth="1"/>
    <col min="12037" max="12039" width="15.140625" style="70" customWidth="1"/>
    <col min="12040" max="12040" width="16.42578125" style="70" customWidth="1"/>
    <col min="12041" max="12041" width="16" style="70" customWidth="1"/>
    <col min="12042" max="12042" width="15.28515625" style="70" customWidth="1"/>
    <col min="12043" max="12288" width="9.140625" style="70"/>
    <col min="12289" max="12289" width="4.42578125" style="70" customWidth="1"/>
    <col min="12290" max="12290" width="21.85546875" style="70" customWidth="1"/>
    <col min="12291" max="12291" width="14" style="70" customWidth="1"/>
    <col min="12292" max="12292" width="15.28515625" style="70" customWidth="1"/>
    <col min="12293" max="12295" width="15.140625" style="70" customWidth="1"/>
    <col min="12296" max="12296" width="16.42578125" style="70" customWidth="1"/>
    <col min="12297" max="12297" width="16" style="70" customWidth="1"/>
    <col min="12298" max="12298" width="15.28515625" style="70" customWidth="1"/>
    <col min="12299" max="12544" width="9.140625" style="70"/>
    <col min="12545" max="12545" width="4.42578125" style="70" customWidth="1"/>
    <col min="12546" max="12546" width="21.85546875" style="70" customWidth="1"/>
    <col min="12547" max="12547" width="14" style="70" customWidth="1"/>
    <col min="12548" max="12548" width="15.28515625" style="70" customWidth="1"/>
    <col min="12549" max="12551" width="15.140625" style="70" customWidth="1"/>
    <col min="12552" max="12552" width="16.42578125" style="70" customWidth="1"/>
    <col min="12553" max="12553" width="16" style="70" customWidth="1"/>
    <col min="12554" max="12554" width="15.28515625" style="70" customWidth="1"/>
    <col min="12555" max="12800" width="9.140625" style="70"/>
    <col min="12801" max="12801" width="4.42578125" style="70" customWidth="1"/>
    <col min="12802" max="12802" width="21.85546875" style="70" customWidth="1"/>
    <col min="12803" max="12803" width="14" style="70" customWidth="1"/>
    <col min="12804" max="12804" width="15.28515625" style="70" customWidth="1"/>
    <col min="12805" max="12807" width="15.140625" style="70" customWidth="1"/>
    <col min="12808" max="12808" width="16.42578125" style="70" customWidth="1"/>
    <col min="12809" max="12809" width="16" style="70" customWidth="1"/>
    <col min="12810" max="12810" width="15.28515625" style="70" customWidth="1"/>
    <col min="12811" max="13056" width="9.140625" style="70"/>
    <col min="13057" max="13057" width="4.42578125" style="70" customWidth="1"/>
    <col min="13058" max="13058" width="21.85546875" style="70" customWidth="1"/>
    <col min="13059" max="13059" width="14" style="70" customWidth="1"/>
    <col min="13060" max="13060" width="15.28515625" style="70" customWidth="1"/>
    <col min="13061" max="13063" width="15.140625" style="70" customWidth="1"/>
    <col min="13064" max="13064" width="16.42578125" style="70" customWidth="1"/>
    <col min="13065" max="13065" width="16" style="70" customWidth="1"/>
    <col min="13066" max="13066" width="15.28515625" style="70" customWidth="1"/>
    <col min="13067" max="13312" width="9.140625" style="70"/>
    <col min="13313" max="13313" width="4.42578125" style="70" customWidth="1"/>
    <col min="13314" max="13314" width="21.85546875" style="70" customWidth="1"/>
    <col min="13315" max="13315" width="14" style="70" customWidth="1"/>
    <col min="13316" max="13316" width="15.28515625" style="70" customWidth="1"/>
    <col min="13317" max="13319" width="15.140625" style="70" customWidth="1"/>
    <col min="13320" max="13320" width="16.42578125" style="70" customWidth="1"/>
    <col min="13321" max="13321" width="16" style="70" customWidth="1"/>
    <col min="13322" max="13322" width="15.28515625" style="70" customWidth="1"/>
    <col min="13323" max="13568" width="9.140625" style="70"/>
    <col min="13569" max="13569" width="4.42578125" style="70" customWidth="1"/>
    <col min="13570" max="13570" width="21.85546875" style="70" customWidth="1"/>
    <col min="13571" max="13571" width="14" style="70" customWidth="1"/>
    <col min="13572" max="13572" width="15.28515625" style="70" customWidth="1"/>
    <col min="13573" max="13575" width="15.140625" style="70" customWidth="1"/>
    <col min="13576" max="13576" width="16.42578125" style="70" customWidth="1"/>
    <col min="13577" max="13577" width="16" style="70" customWidth="1"/>
    <col min="13578" max="13578" width="15.28515625" style="70" customWidth="1"/>
    <col min="13579" max="13824" width="9.140625" style="70"/>
    <col min="13825" max="13825" width="4.42578125" style="70" customWidth="1"/>
    <col min="13826" max="13826" width="21.85546875" style="70" customWidth="1"/>
    <col min="13827" max="13827" width="14" style="70" customWidth="1"/>
    <col min="13828" max="13828" width="15.28515625" style="70" customWidth="1"/>
    <col min="13829" max="13831" width="15.140625" style="70" customWidth="1"/>
    <col min="13832" max="13832" width="16.42578125" style="70" customWidth="1"/>
    <col min="13833" max="13833" width="16" style="70" customWidth="1"/>
    <col min="13834" max="13834" width="15.28515625" style="70" customWidth="1"/>
    <col min="13835" max="14080" width="9.140625" style="70"/>
    <col min="14081" max="14081" width="4.42578125" style="70" customWidth="1"/>
    <col min="14082" max="14082" width="21.85546875" style="70" customWidth="1"/>
    <col min="14083" max="14083" width="14" style="70" customWidth="1"/>
    <col min="14084" max="14084" width="15.28515625" style="70" customWidth="1"/>
    <col min="14085" max="14087" width="15.140625" style="70" customWidth="1"/>
    <col min="14088" max="14088" width="16.42578125" style="70" customWidth="1"/>
    <col min="14089" max="14089" width="16" style="70" customWidth="1"/>
    <col min="14090" max="14090" width="15.28515625" style="70" customWidth="1"/>
    <col min="14091" max="14336" width="9.140625" style="70"/>
    <col min="14337" max="14337" width="4.42578125" style="70" customWidth="1"/>
    <col min="14338" max="14338" width="21.85546875" style="70" customWidth="1"/>
    <col min="14339" max="14339" width="14" style="70" customWidth="1"/>
    <col min="14340" max="14340" width="15.28515625" style="70" customWidth="1"/>
    <col min="14341" max="14343" width="15.140625" style="70" customWidth="1"/>
    <col min="14344" max="14344" width="16.42578125" style="70" customWidth="1"/>
    <col min="14345" max="14345" width="16" style="70" customWidth="1"/>
    <col min="14346" max="14346" width="15.28515625" style="70" customWidth="1"/>
    <col min="14347" max="14592" width="9.140625" style="70"/>
    <col min="14593" max="14593" width="4.42578125" style="70" customWidth="1"/>
    <col min="14594" max="14594" width="21.85546875" style="70" customWidth="1"/>
    <col min="14595" max="14595" width="14" style="70" customWidth="1"/>
    <col min="14596" max="14596" width="15.28515625" style="70" customWidth="1"/>
    <col min="14597" max="14599" width="15.140625" style="70" customWidth="1"/>
    <col min="14600" max="14600" width="16.42578125" style="70" customWidth="1"/>
    <col min="14601" max="14601" width="16" style="70" customWidth="1"/>
    <col min="14602" max="14602" width="15.28515625" style="70" customWidth="1"/>
    <col min="14603" max="14848" width="9.140625" style="70"/>
    <col min="14849" max="14849" width="4.42578125" style="70" customWidth="1"/>
    <col min="14850" max="14850" width="21.85546875" style="70" customWidth="1"/>
    <col min="14851" max="14851" width="14" style="70" customWidth="1"/>
    <col min="14852" max="14852" width="15.28515625" style="70" customWidth="1"/>
    <col min="14853" max="14855" width="15.140625" style="70" customWidth="1"/>
    <col min="14856" max="14856" width="16.42578125" style="70" customWidth="1"/>
    <col min="14857" max="14857" width="16" style="70" customWidth="1"/>
    <col min="14858" max="14858" width="15.28515625" style="70" customWidth="1"/>
    <col min="14859" max="15104" width="9.140625" style="70"/>
    <col min="15105" max="15105" width="4.42578125" style="70" customWidth="1"/>
    <col min="15106" max="15106" width="21.85546875" style="70" customWidth="1"/>
    <col min="15107" max="15107" width="14" style="70" customWidth="1"/>
    <col min="15108" max="15108" width="15.28515625" style="70" customWidth="1"/>
    <col min="15109" max="15111" width="15.140625" style="70" customWidth="1"/>
    <col min="15112" max="15112" width="16.42578125" style="70" customWidth="1"/>
    <col min="15113" max="15113" width="16" style="70" customWidth="1"/>
    <col min="15114" max="15114" width="15.28515625" style="70" customWidth="1"/>
    <col min="15115" max="15360" width="9.140625" style="70"/>
    <col min="15361" max="15361" width="4.42578125" style="70" customWidth="1"/>
    <col min="15362" max="15362" width="21.85546875" style="70" customWidth="1"/>
    <col min="15363" max="15363" width="14" style="70" customWidth="1"/>
    <col min="15364" max="15364" width="15.28515625" style="70" customWidth="1"/>
    <col min="15365" max="15367" width="15.140625" style="70" customWidth="1"/>
    <col min="15368" max="15368" width="16.42578125" style="70" customWidth="1"/>
    <col min="15369" max="15369" width="16" style="70" customWidth="1"/>
    <col min="15370" max="15370" width="15.28515625" style="70" customWidth="1"/>
    <col min="15371" max="15616" width="9.140625" style="70"/>
    <col min="15617" max="15617" width="4.42578125" style="70" customWidth="1"/>
    <col min="15618" max="15618" width="21.85546875" style="70" customWidth="1"/>
    <col min="15619" max="15619" width="14" style="70" customWidth="1"/>
    <col min="15620" max="15620" width="15.28515625" style="70" customWidth="1"/>
    <col min="15621" max="15623" width="15.140625" style="70" customWidth="1"/>
    <col min="15624" max="15624" width="16.42578125" style="70" customWidth="1"/>
    <col min="15625" max="15625" width="16" style="70" customWidth="1"/>
    <col min="15626" max="15626" width="15.28515625" style="70" customWidth="1"/>
    <col min="15627" max="15872" width="9.140625" style="70"/>
    <col min="15873" max="15873" width="4.42578125" style="70" customWidth="1"/>
    <col min="15874" max="15874" width="21.85546875" style="70" customWidth="1"/>
    <col min="15875" max="15875" width="14" style="70" customWidth="1"/>
    <col min="15876" max="15876" width="15.28515625" style="70" customWidth="1"/>
    <col min="15877" max="15879" width="15.140625" style="70" customWidth="1"/>
    <col min="15880" max="15880" width="16.42578125" style="70" customWidth="1"/>
    <col min="15881" max="15881" width="16" style="70" customWidth="1"/>
    <col min="15882" max="15882" width="15.28515625" style="70" customWidth="1"/>
    <col min="15883" max="16128" width="9.140625" style="70"/>
    <col min="16129" max="16129" width="4.42578125" style="70" customWidth="1"/>
    <col min="16130" max="16130" width="21.85546875" style="70" customWidth="1"/>
    <col min="16131" max="16131" width="14" style="70" customWidth="1"/>
    <col min="16132" max="16132" width="15.28515625" style="70" customWidth="1"/>
    <col min="16133" max="16135" width="15.140625" style="70" customWidth="1"/>
    <col min="16136" max="16136" width="16.42578125" style="70" customWidth="1"/>
    <col min="16137" max="16137" width="16" style="70" customWidth="1"/>
    <col min="16138" max="16138" width="15.28515625" style="70" customWidth="1"/>
    <col min="16139" max="16384" width="9.140625" style="70"/>
  </cols>
  <sheetData>
    <row r="1" spans="1:10" ht="15.75" x14ac:dyDescent="0.25">
      <c r="A1" s="290" t="s">
        <v>250</v>
      </c>
      <c r="B1" s="217"/>
    </row>
    <row r="3" spans="1:10" ht="15.75" x14ac:dyDescent="0.25">
      <c r="A3" s="588" t="s">
        <v>251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5.75" x14ac:dyDescent="0.25">
      <c r="A4" s="588" t="s">
        <v>252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15.75" x14ac:dyDescent="0.25">
      <c r="B5" s="217"/>
      <c r="C5" s="217"/>
      <c r="D5" s="217"/>
      <c r="E5" s="896" t="s">
        <v>253</v>
      </c>
      <c r="F5" s="590">
        <v>2022</v>
      </c>
      <c r="G5" s="588"/>
      <c r="H5" s="588"/>
      <c r="I5" s="588"/>
      <c r="J5" s="588"/>
    </row>
    <row r="6" spans="1:10" ht="15.75" x14ac:dyDescent="0.25">
      <c r="B6" s="217"/>
      <c r="C6" s="217"/>
      <c r="D6" s="217"/>
      <c r="E6" s="896" t="s">
        <v>1</v>
      </c>
      <c r="F6" s="590" t="s">
        <v>1318</v>
      </c>
      <c r="G6" s="588"/>
      <c r="H6" s="588"/>
      <c r="I6" s="588"/>
      <c r="J6" s="588"/>
    </row>
    <row r="7" spans="1:10" ht="15.75" thickBot="1" x14ac:dyDescent="0.3">
      <c r="A7" s="71"/>
      <c r="B7" s="71"/>
      <c r="C7" s="71"/>
      <c r="D7" s="71"/>
      <c r="E7" s="71"/>
      <c r="F7" s="71"/>
      <c r="G7" s="71"/>
      <c r="H7" s="71"/>
      <c r="I7" s="71"/>
      <c r="J7" s="71"/>
    </row>
    <row r="8" spans="1:10" ht="15.75" x14ac:dyDescent="0.25">
      <c r="A8" s="1040" t="s">
        <v>2</v>
      </c>
      <c r="B8" s="1040" t="s">
        <v>254</v>
      </c>
      <c r="C8" s="908" t="s">
        <v>255</v>
      </c>
      <c r="D8" s="1042" t="s">
        <v>256</v>
      </c>
      <c r="E8" s="1043"/>
      <c r="F8" s="1044"/>
      <c r="G8" s="1045" t="s">
        <v>257</v>
      </c>
      <c r="H8" s="762" t="s">
        <v>256</v>
      </c>
      <c r="I8" s="762" t="s">
        <v>258</v>
      </c>
      <c r="J8" s="762" t="s">
        <v>259</v>
      </c>
    </row>
    <row r="9" spans="1:10" ht="15.75" x14ac:dyDescent="0.25">
      <c r="A9" s="1040"/>
      <c r="B9" s="1040"/>
      <c r="C9" s="908" t="s">
        <v>260</v>
      </c>
      <c r="D9" s="1047" t="s">
        <v>261</v>
      </c>
      <c r="E9" s="1047" t="s">
        <v>262</v>
      </c>
      <c r="F9" s="1048" t="s">
        <v>263</v>
      </c>
      <c r="G9" s="1045"/>
      <c r="H9" s="762" t="s">
        <v>264</v>
      </c>
      <c r="I9" s="762" t="s">
        <v>265</v>
      </c>
      <c r="J9" s="762" t="s">
        <v>266</v>
      </c>
    </row>
    <row r="10" spans="1:10" ht="18.75" x14ac:dyDescent="0.25">
      <c r="A10" s="1041"/>
      <c r="B10" s="1041"/>
      <c r="C10" s="764" t="s">
        <v>1263</v>
      </c>
      <c r="D10" s="1041"/>
      <c r="E10" s="1041"/>
      <c r="F10" s="1046"/>
      <c r="G10" s="1046"/>
      <c r="H10" s="767" t="s">
        <v>267</v>
      </c>
      <c r="I10" s="767" t="s">
        <v>267</v>
      </c>
      <c r="J10" s="767" t="s">
        <v>1264</v>
      </c>
    </row>
    <row r="11" spans="1:10" s="911" customFormat="1" ht="12" customHeight="1" x14ac:dyDescent="0.25">
      <c r="A11" s="909">
        <v>1</v>
      </c>
      <c r="B11" s="909">
        <v>2</v>
      </c>
      <c r="C11" s="910">
        <v>3</v>
      </c>
      <c r="D11" s="909">
        <v>4</v>
      </c>
      <c r="E11" s="909">
        <v>5</v>
      </c>
      <c r="F11" s="910">
        <v>6</v>
      </c>
      <c r="G11" s="909">
        <v>7</v>
      </c>
      <c r="H11" s="909">
        <v>8</v>
      </c>
      <c r="I11" s="910">
        <v>9</v>
      </c>
      <c r="J11" s="909">
        <v>10</v>
      </c>
    </row>
    <row r="12" spans="1:10" x14ac:dyDescent="0.25">
      <c r="A12" s="557">
        <v>1</v>
      </c>
      <c r="B12" s="72"/>
      <c r="C12" s="73"/>
      <c r="D12" s="72"/>
      <c r="E12" s="72"/>
      <c r="F12" s="72">
        <f t="shared" ref="F12:F31" si="0">E12+D12</f>
        <v>0</v>
      </c>
      <c r="G12" s="74"/>
      <c r="H12" s="74"/>
      <c r="I12" s="75" t="e">
        <f>G12/H12</f>
        <v>#DIV/0!</v>
      </c>
      <c r="J12" s="75" t="e">
        <f t="shared" ref="J12:J23" si="1">G12/C12</f>
        <v>#DIV/0!</v>
      </c>
    </row>
    <row r="13" spans="1:10" x14ac:dyDescent="0.25">
      <c r="A13" s="557">
        <v>2</v>
      </c>
      <c r="B13" s="72"/>
      <c r="C13" s="76"/>
      <c r="D13" s="72"/>
      <c r="E13" s="72"/>
      <c r="F13" s="72">
        <f t="shared" si="0"/>
        <v>0</v>
      </c>
      <c r="G13" s="74"/>
      <c r="H13" s="74"/>
      <c r="I13" s="75" t="e">
        <f>G13/H13</f>
        <v>#DIV/0!</v>
      </c>
      <c r="J13" s="75" t="e">
        <f>G13/C13</f>
        <v>#DIV/0!</v>
      </c>
    </row>
    <row r="14" spans="1:10" x14ac:dyDescent="0.25">
      <c r="A14" s="557">
        <v>3</v>
      </c>
      <c r="B14" s="72"/>
      <c r="C14" s="76"/>
      <c r="D14" s="72"/>
      <c r="E14" s="72"/>
      <c r="F14" s="72">
        <f t="shared" si="0"/>
        <v>0</v>
      </c>
      <c r="G14" s="74"/>
      <c r="H14" s="74"/>
      <c r="I14" s="75" t="e">
        <f t="shared" ref="I14:I23" si="2">G14/H14</f>
        <v>#DIV/0!</v>
      </c>
      <c r="J14" s="75" t="e">
        <f t="shared" si="1"/>
        <v>#DIV/0!</v>
      </c>
    </row>
    <row r="15" spans="1:10" x14ac:dyDescent="0.25">
      <c r="A15" s="557">
        <v>4</v>
      </c>
      <c r="B15" s="72"/>
      <c r="C15" s="76"/>
      <c r="D15" s="72"/>
      <c r="E15" s="72"/>
      <c r="F15" s="72">
        <f>E15+D15</f>
        <v>0</v>
      </c>
      <c r="G15" s="74"/>
      <c r="H15" s="74"/>
      <c r="I15" s="75" t="e">
        <f t="shared" si="2"/>
        <v>#DIV/0!</v>
      </c>
      <c r="J15" s="75" t="e">
        <f t="shared" si="1"/>
        <v>#DIV/0!</v>
      </c>
    </row>
    <row r="16" spans="1:10" x14ac:dyDescent="0.25">
      <c r="A16" s="557">
        <v>5</v>
      </c>
      <c r="B16" s="72"/>
      <c r="C16" s="76"/>
      <c r="D16" s="72"/>
      <c r="E16" s="72"/>
      <c r="F16" s="72">
        <f t="shared" si="0"/>
        <v>0</v>
      </c>
      <c r="G16" s="74"/>
      <c r="H16" s="74"/>
      <c r="I16" s="75" t="e">
        <f t="shared" si="2"/>
        <v>#DIV/0!</v>
      </c>
      <c r="J16" s="75" t="e">
        <f t="shared" si="1"/>
        <v>#DIV/0!</v>
      </c>
    </row>
    <row r="17" spans="1:10" x14ac:dyDescent="0.25">
      <c r="A17" s="557">
        <v>6</v>
      </c>
      <c r="B17" s="72"/>
      <c r="C17" s="76"/>
      <c r="D17" s="72"/>
      <c r="E17" s="72"/>
      <c r="F17" s="72">
        <f t="shared" si="0"/>
        <v>0</v>
      </c>
      <c r="G17" s="74"/>
      <c r="H17" s="74"/>
      <c r="I17" s="75" t="e">
        <f t="shared" si="2"/>
        <v>#DIV/0!</v>
      </c>
      <c r="J17" s="75" t="e">
        <f t="shared" si="1"/>
        <v>#DIV/0!</v>
      </c>
    </row>
    <row r="18" spans="1:10" x14ac:dyDescent="0.25">
      <c r="A18" s="557">
        <v>7</v>
      </c>
      <c r="B18" s="72"/>
      <c r="C18" s="76"/>
      <c r="D18" s="72"/>
      <c r="E18" s="72"/>
      <c r="F18" s="72">
        <f t="shared" si="0"/>
        <v>0</v>
      </c>
      <c r="G18" s="74"/>
      <c r="H18" s="74"/>
      <c r="I18" s="75" t="e">
        <f t="shared" si="2"/>
        <v>#DIV/0!</v>
      </c>
      <c r="J18" s="75" t="e">
        <f t="shared" si="1"/>
        <v>#DIV/0!</v>
      </c>
    </row>
    <row r="19" spans="1:10" x14ac:dyDescent="0.25">
      <c r="A19" s="557">
        <v>8</v>
      </c>
      <c r="B19" s="72"/>
      <c r="C19" s="76"/>
      <c r="D19" s="72"/>
      <c r="E19" s="72"/>
      <c r="F19" s="72">
        <f t="shared" si="0"/>
        <v>0</v>
      </c>
      <c r="G19" s="74"/>
      <c r="H19" s="74"/>
      <c r="I19" s="75" t="e">
        <f>G19/H19</f>
        <v>#DIV/0!</v>
      </c>
      <c r="J19" s="75" t="e">
        <f t="shared" si="1"/>
        <v>#DIV/0!</v>
      </c>
    </row>
    <row r="20" spans="1:10" x14ac:dyDescent="0.25">
      <c r="A20" s="557">
        <v>9</v>
      </c>
      <c r="B20" s="72"/>
      <c r="C20" s="76"/>
      <c r="D20" s="72"/>
      <c r="E20" s="72"/>
      <c r="F20" s="72">
        <f t="shared" si="0"/>
        <v>0</v>
      </c>
      <c r="G20" s="74"/>
      <c r="H20" s="74"/>
      <c r="I20" s="75" t="e">
        <f t="shared" si="2"/>
        <v>#DIV/0!</v>
      </c>
      <c r="J20" s="75" t="e">
        <f t="shared" si="1"/>
        <v>#DIV/0!</v>
      </c>
    </row>
    <row r="21" spans="1:10" x14ac:dyDescent="0.2">
      <c r="A21" s="557">
        <v>10</v>
      </c>
      <c r="B21" s="72"/>
      <c r="C21" s="77"/>
      <c r="D21" s="72"/>
      <c r="E21" s="72"/>
      <c r="F21" s="72">
        <f t="shared" si="0"/>
        <v>0</v>
      </c>
      <c r="G21" s="74"/>
      <c r="H21" s="74"/>
      <c r="I21" s="75" t="e">
        <f t="shared" si="2"/>
        <v>#DIV/0!</v>
      </c>
      <c r="J21" s="75" t="e">
        <f t="shared" si="1"/>
        <v>#DIV/0!</v>
      </c>
    </row>
    <row r="22" spans="1:10" x14ac:dyDescent="0.25">
      <c r="A22" s="557">
        <v>11</v>
      </c>
      <c r="B22" s="72"/>
      <c r="C22" s="76"/>
      <c r="D22" s="72"/>
      <c r="E22" s="72"/>
      <c r="F22" s="72">
        <f t="shared" si="0"/>
        <v>0</v>
      </c>
      <c r="G22" s="74"/>
      <c r="H22" s="74"/>
      <c r="I22" s="75" t="e">
        <f t="shared" si="2"/>
        <v>#DIV/0!</v>
      </c>
      <c r="J22" s="75" t="e">
        <f t="shared" si="1"/>
        <v>#DIV/0!</v>
      </c>
    </row>
    <row r="23" spans="1:10" x14ac:dyDescent="0.25">
      <c r="A23" s="557">
        <v>12</v>
      </c>
      <c r="B23" s="72"/>
      <c r="C23" s="76"/>
      <c r="D23" s="72"/>
      <c r="E23" s="72"/>
      <c r="F23" s="72">
        <f t="shared" si="0"/>
        <v>0</v>
      </c>
      <c r="G23" s="74"/>
      <c r="H23" s="74"/>
      <c r="I23" s="75" t="e">
        <f t="shared" si="2"/>
        <v>#DIV/0!</v>
      </c>
      <c r="J23" s="75" t="e">
        <f t="shared" si="1"/>
        <v>#DIV/0!</v>
      </c>
    </row>
    <row r="24" spans="1:10" x14ac:dyDescent="0.25">
      <c r="A24" s="557">
        <v>13</v>
      </c>
      <c r="B24" s="72"/>
      <c r="C24" s="76"/>
      <c r="D24" s="72"/>
      <c r="E24" s="72"/>
      <c r="F24" s="72">
        <f t="shared" si="0"/>
        <v>0</v>
      </c>
      <c r="G24" s="74"/>
      <c r="H24" s="74"/>
      <c r="I24" s="75" t="e">
        <f>G24/H24</f>
        <v>#DIV/0!</v>
      </c>
      <c r="J24" s="75" t="e">
        <f>G24/C24</f>
        <v>#DIV/0!</v>
      </c>
    </row>
    <row r="25" spans="1:10" x14ac:dyDescent="0.25">
      <c r="A25" s="557">
        <v>14</v>
      </c>
      <c r="B25" s="72"/>
      <c r="C25" s="76"/>
      <c r="D25" s="72"/>
      <c r="E25" s="72"/>
      <c r="F25" s="72">
        <f t="shared" si="0"/>
        <v>0</v>
      </c>
      <c r="G25" s="74"/>
      <c r="H25" s="74"/>
      <c r="I25" s="75" t="e">
        <f t="shared" ref="I25:I31" si="3">G25/H25</f>
        <v>#DIV/0!</v>
      </c>
      <c r="J25" s="75" t="e">
        <f t="shared" ref="J25:J31" si="4">G25/C25</f>
        <v>#DIV/0!</v>
      </c>
    </row>
    <row r="26" spans="1:10" x14ac:dyDescent="0.25">
      <c r="A26" s="557">
        <v>15</v>
      </c>
      <c r="B26" s="72"/>
      <c r="C26" s="76"/>
      <c r="D26" s="72"/>
      <c r="E26" s="72"/>
      <c r="F26" s="72">
        <f t="shared" si="0"/>
        <v>0</v>
      </c>
      <c r="G26" s="74"/>
      <c r="H26" s="74"/>
      <c r="I26" s="75" t="e">
        <f t="shared" si="3"/>
        <v>#DIV/0!</v>
      </c>
      <c r="J26" s="75" t="e">
        <f t="shared" si="4"/>
        <v>#DIV/0!</v>
      </c>
    </row>
    <row r="27" spans="1:10" x14ac:dyDescent="0.25">
      <c r="A27" s="557">
        <v>16</v>
      </c>
      <c r="B27" s="72"/>
      <c r="C27" s="76"/>
      <c r="D27" s="72"/>
      <c r="E27" s="72"/>
      <c r="F27" s="72">
        <f t="shared" si="0"/>
        <v>0</v>
      </c>
      <c r="G27" s="74"/>
      <c r="H27" s="74"/>
      <c r="I27" s="75" t="e">
        <f t="shared" si="3"/>
        <v>#DIV/0!</v>
      </c>
      <c r="J27" s="75" t="e">
        <f t="shared" si="4"/>
        <v>#DIV/0!</v>
      </c>
    </row>
    <row r="28" spans="1:10" x14ac:dyDescent="0.25">
      <c r="A28" s="557">
        <v>17</v>
      </c>
      <c r="B28" s="72"/>
      <c r="C28" s="76"/>
      <c r="D28" s="72"/>
      <c r="E28" s="72"/>
      <c r="F28" s="72">
        <f>E28+D28</f>
        <v>0</v>
      </c>
      <c r="G28" s="74"/>
      <c r="H28" s="74"/>
      <c r="I28" s="75" t="e">
        <f t="shared" si="3"/>
        <v>#DIV/0!</v>
      </c>
      <c r="J28" s="75" t="e">
        <f>G28/C28</f>
        <v>#DIV/0!</v>
      </c>
    </row>
    <row r="29" spans="1:10" x14ac:dyDescent="0.25">
      <c r="A29" s="557">
        <v>18</v>
      </c>
      <c r="B29" s="72"/>
      <c r="C29" s="76"/>
      <c r="D29" s="72"/>
      <c r="E29" s="72"/>
      <c r="F29" s="72">
        <f t="shared" si="0"/>
        <v>0</v>
      </c>
      <c r="G29" s="74"/>
      <c r="H29" s="74"/>
      <c r="I29" s="75" t="e">
        <f t="shared" si="3"/>
        <v>#DIV/0!</v>
      </c>
      <c r="J29" s="75" t="e">
        <f t="shared" si="4"/>
        <v>#DIV/0!</v>
      </c>
    </row>
    <row r="30" spans="1:10" x14ac:dyDescent="0.25">
      <c r="A30" s="557">
        <v>19</v>
      </c>
      <c r="B30" s="72"/>
      <c r="C30" s="76"/>
      <c r="D30" s="72"/>
      <c r="E30" s="72"/>
      <c r="F30" s="72">
        <f t="shared" si="0"/>
        <v>0</v>
      </c>
      <c r="G30" s="74"/>
      <c r="H30" s="74"/>
      <c r="I30" s="75" t="e">
        <f t="shared" si="3"/>
        <v>#DIV/0!</v>
      </c>
      <c r="J30" s="75" t="e">
        <f t="shared" si="4"/>
        <v>#DIV/0!</v>
      </c>
    </row>
    <row r="31" spans="1:10" x14ac:dyDescent="0.25">
      <c r="A31" s="557">
        <v>20</v>
      </c>
      <c r="B31" s="72"/>
      <c r="C31" s="76"/>
      <c r="D31" s="72"/>
      <c r="E31" s="72"/>
      <c r="F31" s="72">
        <f t="shared" si="0"/>
        <v>0</v>
      </c>
      <c r="G31" s="74"/>
      <c r="H31" s="74"/>
      <c r="I31" s="75" t="e">
        <f t="shared" si="3"/>
        <v>#DIV/0!</v>
      </c>
      <c r="J31" s="75" t="e">
        <f t="shared" si="4"/>
        <v>#DIV/0!</v>
      </c>
    </row>
    <row r="32" spans="1:10" x14ac:dyDescent="0.25">
      <c r="A32" s="557">
        <v>21</v>
      </c>
      <c r="B32" s="72"/>
      <c r="C32" s="76"/>
      <c r="D32" s="72"/>
      <c r="E32" s="72"/>
      <c r="F32" s="72">
        <f t="shared" ref="F32:F38" si="5">E32+D32</f>
        <v>0</v>
      </c>
      <c r="G32" s="74"/>
      <c r="H32" s="74"/>
      <c r="I32" s="75" t="e">
        <f t="shared" ref="I32:I38" si="6">G32/H32</f>
        <v>#DIV/0!</v>
      </c>
      <c r="J32" s="75" t="e">
        <f t="shared" ref="J32:J38" si="7">G32/C32</f>
        <v>#DIV/0!</v>
      </c>
    </row>
    <row r="33" spans="1:10" x14ac:dyDescent="0.25">
      <c r="A33" s="557">
        <v>22</v>
      </c>
      <c r="B33" s="72"/>
      <c r="C33" s="76"/>
      <c r="D33" s="72"/>
      <c r="E33" s="72"/>
      <c r="F33" s="72">
        <f t="shared" si="5"/>
        <v>0</v>
      </c>
      <c r="G33" s="74"/>
      <c r="H33" s="74"/>
      <c r="I33" s="75" t="e">
        <f t="shared" si="6"/>
        <v>#DIV/0!</v>
      </c>
      <c r="J33" s="75" t="e">
        <f t="shared" si="7"/>
        <v>#DIV/0!</v>
      </c>
    </row>
    <row r="34" spans="1:10" x14ac:dyDescent="0.25">
      <c r="A34" s="557">
        <v>23</v>
      </c>
      <c r="B34" s="72"/>
      <c r="C34" s="76"/>
      <c r="D34" s="72"/>
      <c r="E34" s="72"/>
      <c r="F34" s="72">
        <f t="shared" si="5"/>
        <v>0</v>
      </c>
      <c r="G34" s="74"/>
      <c r="H34" s="74"/>
      <c r="I34" s="75" t="e">
        <f t="shared" si="6"/>
        <v>#DIV/0!</v>
      </c>
      <c r="J34" s="75" t="e">
        <f t="shared" si="7"/>
        <v>#DIV/0!</v>
      </c>
    </row>
    <row r="35" spans="1:10" x14ac:dyDescent="0.25">
      <c r="A35" s="557">
        <v>24</v>
      </c>
      <c r="B35" s="72"/>
      <c r="C35" s="76"/>
      <c r="D35" s="72"/>
      <c r="E35" s="72"/>
      <c r="F35" s="72">
        <f t="shared" si="5"/>
        <v>0</v>
      </c>
      <c r="G35" s="74"/>
      <c r="H35" s="74"/>
      <c r="I35" s="75" t="e">
        <f t="shared" si="6"/>
        <v>#DIV/0!</v>
      </c>
      <c r="J35" s="75" t="e">
        <f t="shared" si="7"/>
        <v>#DIV/0!</v>
      </c>
    </row>
    <row r="36" spans="1:10" x14ac:dyDescent="0.25">
      <c r="A36" s="557">
        <v>25</v>
      </c>
      <c r="B36" s="72"/>
      <c r="C36" s="76"/>
      <c r="D36" s="72"/>
      <c r="E36" s="72"/>
      <c r="F36" s="72">
        <f t="shared" si="5"/>
        <v>0</v>
      </c>
      <c r="G36" s="74"/>
      <c r="H36" s="74"/>
      <c r="I36" s="75" t="e">
        <f t="shared" si="6"/>
        <v>#DIV/0!</v>
      </c>
      <c r="J36" s="75" t="e">
        <f t="shared" si="7"/>
        <v>#DIV/0!</v>
      </c>
    </row>
    <row r="37" spans="1:10" x14ac:dyDescent="0.25">
      <c r="A37" s="557">
        <v>26</v>
      </c>
      <c r="B37" s="72"/>
      <c r="C37" s="76"/>
      <c r="D37" s="72"/>
      <c r="E37" s="72"/>
      <c r="F37" s="72">
        <f t="shared" si="5"/>
        <v>0</v>
      </c>
      <c r="G37" s="74"/>
      <c r="H37" s="74"/>
      <c r="I37" s="75" t="e">
        <f t="shared" si="6"/>
        <v>#DIV/0!</v>
      </c>
      <c r="J37" s="75" t="e">
        <f t="shared" si="7"/>
        <v>#DIV/0!</v>
      </c>
    </row>
    <row r="38" spans="1:10" x14ac:dyDescent="0.25">
      <c r="A38" s="557">
        <v>27</v>
      </c>
      <c r="B38" s="72"/>
      <c r="C38" s="76"/>
      <c r="D38" s="72"/>
      <c r="E38" s="72"/>
      <c r="F38" s="72">
        <f t="shared" si="5"/>
        <v>0</v>
      </c>
      <c r="G38" s="74"/>
      <c r="H38" s="74"/>
      <c r="I38" s="75" t="e">
        <f t="shared" si="6"/>
        <v>#DIV/0!</v>
      </c>
      <c r="J38" s="75" t="e">
        <f t="shared" si="7"/>
        <v>#DIV/0!</v>
      </c>
    </row>
    <row r="39" spans="1:10" ht="16.5" thickBot="1" x14ac:dyDescent="0.3">
      <c r="A39" s="81" t="s">
        <v>253</v>
      </c>
      <c r="B39" s="81"/>
      <c r="C39" s="82">
        <f>SUM(C12:C38)</f>
        <v>0</v>
      </c>
      <c r="D39" s="83">
        <f>SUM(D12:D38)</f>
        <v>0</v>
      </c>
      <c r="E39" s="83">
        <f>SUM(E12:E38)</f>
        <v>0</v>
      </c>
      <c r="F39" s="84">
        <f>E39+D39</f>
        <v>0</v>
      </c>
      <c r="G39" s="85">
        <f>SUM(G12:G38)</f>
        <v>0</v>
      </c>
      <c r="H39" s="85">
        <f>SUM(H12:H38)</f>
        <v>0</v>
      </c>
      <c r="I39" s="86" t="e">
        <f>G39/H39</f>
        <v>#DIV/0!</v>
      </c>
      <c r="J39" s="86" t="e">
        <f>G39/C39</f>
        <v>#DIV/0!</v>
      </c>
    </row>
    <row r="41" spans="1:10" x14ac:dyDescent="0.25">
      <c r="A41" s="724" t="s">
        <v>268</v>
      </c>
      <c r="B41" s="724"/>
      <c r="C41" s="724"/>
      <c r="D41" s="724"/>
    </row>
    <row r="42" spans="1:10" x14ac:dyDescent="0.25">
      <c r="A42" s="724" t="s">
        <v>269</v>
      </c>
      <c r="B42" s="724"/>
      <c r="C42" s="724"/>
      <c r="D42" s="724"/>
    </row>
    <row r="43" spans="1:10" x14ac:dyDescent="0.25">
      <c r="A43" s="724"/>
      <c r="B43" s="724"/>
      <c r="C43" s="724"/>
      <c r="D43" s="724"/>
    </row>
  </sheetData>
  <mergeCells count="7">
    <mergeCell ref="A8:A10"/>
    <mergeCell ref="B8:B10"/>
    <mergeCell ref="D8:F8"/>
    <mergeCell ref="G8:G10"/>
    <mergeCell ref="D9:D10"/>
    <mergeCell ref="E9:E10"/>
    <mergeCell ref="F9:F10"/>
  </mergeCells>
  <printOptions horizontalCentered="1"/>
  <pageMargins left="1" right="0.9" top="1.1499999999999999" bottom="0.9" header="0" footer="0"/>
  <pageSetup paperSize="9" scale="7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F9AE-CBE4-42E8-A933-C73A8BFE4578}">
  <sheetPr codeName="Sheet4">
    <tabColor rgb="FFFFC000"/>
    <pageSetUpPr fitToPage="1"/>
  </sheetPr>
  <dimension ref="A1:F33"/>
  <sheetViews>
    <sheetView zoomScale="75" zoomScaleNormal="60" workbookViewId="0">
      <selection activeCell="V4" sqref="V4"/>
    </sheetView>
  </sheetViews>
  <sheetFormatPr defaultColWidth="16.28515625" defaultRowHeight="15" x14ac:dyDescent="0.25"/>
  <cols>
    <col min="1" max="1" width="5.7109375" style="70" customWidth="1"/>
    <col min="2" max="2" width="30.7109375" style="70" customWidth="1"/>
    <col min="3" max="3" width="29.7109375" style="70" customWidth="1"/>
    <col min="4" max="5" width="30.7109375" style="70" customWidth="1"/>
    <col min="6" max="6" width="28" style="70" customWidth="1"/>
    <col min="7" max="256" width="16.28515625" style="70"/>
    <col min="257" max="257" width="5.7109375" style="70" customWidth="1"/>
    <col min="258" max="258" width="30.7109375" style="70" customWidth="1"/>
    <col min="259" max="259" width="29.7109375" style="70" customWidth="1"/>
    <col min="260" max="261" width="30.7109375" style="70" customWidth="1"/>
    <col min="262" max="262" width="28" style="70" customWidth="1"/>
    <col min="263" max="512" width="16.28515625" style="70"/>
    <col min="513" max="513" width="5.7109375" style="70" customWidth="1"/>
    <col min="514" max="514" width="30.7109375" style="70" customWidth="1"/>
    <col min="515" max="515" width="29.7109375" style="70" customWidth="1"/>
    <col min="516" max="517" width="30.7109375" style="70" customWidth="1"/>
    <col min="518" max="518" width="28" style="70" customWidth="1"/>
    <col min="519" max="768" width="16.28515625" style="70"/>
    <col min="769" max="769" width="5.7109375" style="70" customWidth="1"/>
    <col min="770" max="770" width="30.7109375" style="70" customWidth="1"/>
    <col min="771" max="771" width="29.7109375" style="70" customWidth="1"/>
    <col min="772" max="773" width="30.7109375" style="70" customWidth="1"/>
    <col min="774" max="774" width="28" style="70" customWidth="1"/>
    <col min="775" max="1024" width="16.28515625" style="70"/>
    <col min="1025" max="1025" width="5.7109375" style="70" customWidth="1"/>
    <col min="1026" max="1026" width="30.7109375" style="70" customWidth="1"/>
    <col min="1027" max="1027" width="29.7109375" style="70" customWidth="1"/>
    <col min="1028" max="1029" width="30.7109375" style="70" customWidth="1"/>
    <col min="1030" max="1030" width="28" style="70" customWidth="1"/>
    <col min="1031" max="1280" width="16.28515625" style="70"/>
    <col min="1281" max="1281" width="5.7109375" style="70" customWidth="1"/>
    <col min="1282" max="1282" width="30.7109375" style="70" customWidth="1"/>
    <col min="1283" max="1283" width="29.7109375" style="70" customWidth="1"/>
    <col min="1284" max="1285" width="30.7109375" style="70" customWidth="1"/>
    <col min="1286" max="1286" width="28" style="70" customWidth="1"/>
    <col min="1287" max="1536" width="16.28515625" style="70"/>
    <col min="1537" max="1537" width="5.7109375" style="70" customWidth="1"/>
    <col min="1538" max="1538" width="30.7109375" style="70" customWidth="1"/>
    <col min="1539" max="1539" width="29.7109375" style="70" customWidth="1"/>
    <col min="1540" max="1541" width="30.7109375" style="70" customWidth="1"/>
    <col min="1542" max="1542" width="28" style="70" customWidth="1"/>
    <col min="1543" max="1792" width="16.28515625" style="70"/>
    <col min="1793" max="1793" width="5.7109375" style="70" customWidth="1"/>
    <col min="1794" max="1794" width="30.7109375" style="70" customWidth="1"/>
    <col min="1795" max="1795" width="29.7109375" style="70" customWidth="1"/>
    <col min="1796" max="1797" width="30.7109375" style="70" customWidth="1"/>
    <col min="1798" max="1798" width="28" style="70" customWidth="1"/>
    <col min="1799" max="2048" width="16.28515625" style="70"/>
    <col min="2049" max="2049" width="5.7109375" style="70" customWidth="1"/>
    <col min="2050" max="2050" width="30.7109375" style="70" customWidth="1"/>
    <col min="2051" max="2051" width="29.7109375" style="70" customWidth="1"/>
    <col min="2052" max="2053" width="30.7109375" style="70" customWidth="1"/>
    <col min="2054" max="2054" width="28" style="70" customWidth="1"/>
    <col min="2055" max="2304" width="16.28515625" style="70"/>
    <col min="2305" max="2305" width="5.7109375" style="70" customWidth="1"/>
    <col min="2306" max="2306" width="30.7109375" style="70" customWidth="1"/>
    <col min="2307" max="2307" width="29.7109375" style="70" customWidth="1"/>
    <col min="2308" max="2309" width="30.7109375" style="70" customWidth="1"/>
    <col min="2310" max="2310" width="28" style="70" customWidth="1"/>
    <col min="2311" max="2560" width="16.28515625" style="70"/>
    <col min="2561" max="2561" width="5.7109375" style="70" customWidth="1"/>
    <col min="2562" max="2562" width="30.7109375" style="70" customWidth="1"/>
    <col min="2563" max="2563" width="29.7109375" style="70" customWidth="1"/>
    <col min="2564" max="2565" width="30.7109375" style="70" customWidth="1"/>
    <col min="2566" max="2566" width="28" style="70" customWidth="1"/>
    <col min="2567" max="2816" width="16.28515625" style="70"/>
    <col min="2817" max="2817" width="5.7109375" style="70" customWidth="1"/>
    <col min="2818" max="2818" width="30.7109375" style="70" customWidth="1"/>
    <col min="2819" max="2819" width="29.7109375" style="70" customWidth="1"/>
    <col min="2820" max="2821" width="30.7109375" style="70" customWidth="1"/>
    <col min="2822" max="2822" width="28" style="70" customWidth="1"/>
    <col min="2823" max="3072" width="16.28515625" style="70"/>
    <col min="3073" max="3073" width="5.7109375" style="70" customWidth="1"/>
    <col min="3074" max="3074" width="30.7109375" style="70" customWidth="1"/>
    <col min="3075" max="3075" width="29.7109375" style="70" customWidth="1"/>
    <col min="3076" max="3077" width="30.7109375" style="70" customWidth="1"/>
    <col min="3078" max="3078" width="28" style="70" customWidth="1"/>
    <col min="3079" max="3328" width="16.28515625" style="70"/>
    <col min="3329" max="3329" width="5.7109375" style="70" customWidth="1"/>
    <col min="3330" max="3330" width="30.7109375" style="70" customWidth="1"/>
    <col min="3331" max="3331" width="29.7109375" style="70" customWidth="1"/>
    <col min="3332" max="3333" width="30.7109375" style="70" customWidth="1"/>
    <col min="3334" max="3334" width="28" style="70" customWidth="1"/>
    <col min="3335" max="3584" width="16.28515625" style="70"/>
    <col min="3585" max="3585" width="5.7109375" style="70" customWidth="1"/>
    <col min="3586" max="3586" width="30.7109375" style="70" customWidth="1"/>
    <col min="3587" max="3587" width="29.7109375" style="70" customWidth="1"/>
    <col min="3588" max="3589" width="30.7109375" style="70" customWidth="1"/>
    <col min="3590" max="3590" width="28" style="70" customWidth="1"/>
    <col min="3591" max="3840" width="16.28515625" style="70"/>
    <col min="3841" max="3841" width="5.7109375" style="70" customWidth="1"/>
    <col min="3842" max="3842" width="30.7109375" style="70" customWidth="1"/>
    <col min="3843" max="3843" width="29.7109375" style="70" customWidth="1"/>
    <col min="3844" max="3845" width="30.7109375" style="70" customWidth="1"/>
    <col min="3846" max="3846" width="28" style="70" customWidth="1"/>
    <col min="3847" max="4096" width="16.28515625" style="70"/>
    <col min="4097" max="4097" width="5.7109375" style="70" customWidth="1"/>
    <col min="4098" max="4098" width="30.7109375" style="70" customWidth="1"/>
    <col min="4099" max="4099" width="29.7109375" style="70" customWidth="1"/>
    <col min="4100" max="4101" width="30.7109375" style="70" customWidth="1"/>
    <col min="4102" max="4102" width="28" style="70" customWidth="1"/>
    <col min="4103" max="4352" width="16.28515625" style="70"/>
    <col min="4353" max="4353" width="5.7109375" style="70" customWidth="1"/>
    <col min="4354" max="4354" width="30.7109375" style="70" customWidth="1"/>
    <col min="4355" max="4355" width="29.7109375" style="70" customWidth="1"/>
    <col min="4356" max="4357" width="30.7109375" style="70" customWidth="1"/>
    <col min="4358" max="4358" width="28" style="70" customWidth="1"/>
    <col min="4359" max="4608" width="16.28515625" style="70"/>
    <col min="4609" max="4609" width="5.7109375" style="70" customWidth="1"/>
    <col min="4610" max="4610" width="30.7109375" style="70" customWidth="1"/>
    <col min="4611" max="4611" width="29.7109375" style="70" customWidth="1"/>
    <col min="4612" max="4613" width="30.7109375" style="70" customWidth="1"/>
    <col min="4614" max="4614" width="28" style="70" customWidth="1"/>
    <col min="4615" max="4864" width="16.28515625" style="70"/>
    <col min="4865" max="4865" width="5.7109375" style="70" customWidth="1"/>
    <col min="4866" max="4866" width="30.7109375" style="70" customWidth="1"/>
    <col min="4867" max="4867" width="29.7109375" style="70" customWidth="1"/>
    <col min="4868" max="4869" width="30.7109375" style="70" customWidth="1"/>
    <col min="4870" max="4870" width="28" style="70" customWidth="1"/>
    <col min="4871" max="5120" width="16.28515625" style="70"/>
    <col min="5121" max="5121" width="5.7109375" style="70" customWidth="1"/>
    <col min="5122" max="5122" width="30.7109375" style="70" customWidth="1"/>
    <col min="5123" max="5123" width="29.7109375" style="70" customWidth="1"/>
    <col min="5124" max="5125" width="30.7109375" style="70" customWidth="1"/>
    <col min="5126" max="5126" width="28" style="70" customWidth="1"/>
    <col min="5127" max="5376" width="16.28515625" style="70"/>
    <col min="5377" max="5377" width="5.7109375" style="70" customWidth="1"/>
    <col min="5378" max="5378" width="30.7109375" style="70" customWidth="1"/>
    <col min="5379" max="5379" width="29.7109375" style="70" customWidth="1"/>
    <col min="5380" max="5381" width="30.7109375" style="70" customWidth="1"/>
    <col min="5382" max="5382" width="28" style="70" customWidth="1"/>
    <col min="5383" max="5632" width="16.28515625" style="70"/>
    <col min="5633" max="5633" width="5.7109375" style="70" customWidth="1"/>
    <col min="5634" max="5634" width="30.7109375" style="70" customWidth="1"/>
    <col min="5635" max="5635" width="29.7109375" style="70" customWidth="1"/>
    <col min="5636" max="5637" width="30.7109375" style="70" customWidth="1"/>
    <col min="5638" max="5638" width="28" style="70" customWidth="1"/>
    <col min="5639" max="5888" width="16.28515625" style="70"/>
    <col min="5889" max="5889" width="5.7109375" style="70" customWidth="1"/>
    <col min="5890" max="5890" width="30.7109375" style="70" customWidth="1"/>
    <col min="5891" max="5891" width="29.7109375" style="70" customWidth="1"/>
    <col min="5892" max="5893" width="30.7109375" style="70" customWidth="1"/>
    <col min="5894" max="5894" width="28" style="70" customWidth="1"/>
    <col min="5895" max="6144" width="16.28515625" style="70"/>
    <col min="6145" max="6145" width="5.7109375" style="70" customWidth="1"/>
    <col min="6146" max="6146" width="30.7109375" style="70" customWidth="1"/>
    <col min="6147" max="6147" width="29.7109375" style="70" customWidth="1"/>
    <col min="6148" max="6149" width="30.7109375" style="70" customWidth="1"/>
    <col min="6150" max="6150" width="28" style="70" customWidth="1"/>
    <col min="6151" max="6400" width="16.28515625" style="70"/>
    <col min="6401" max="6401" width="5.7109375" style="70" customWidth="1"/>
    <col min="6402" max="6402" width="30.7109375" style="70" customWidth="1"/>
    <col min="6403" max="6403" width="29.7109375" style="70" customWidth="1"/>
    <col min="6404" max="6405" width="30.7109375" style="70" customWidth="1"/>
    <col min="6406" max="6406" width="28" style="70" customWidth="1"/>
    <col min="6407" max="6656" width="16.28515625" style="70"/>
    <col min="6657" max="6657" width="5.7109375" style="70" customWidth="1"/>
    <col min="6658" max="6658" width="30.7109375" style="70" customWidth="1"/>
    <col min="6659" max="6659" width="29.7109375" style="70" customWidth="1"/>
    <col min="6660" max="6661" width="30.7109375" style="70" customWidth="1"/>
    <col min="6662" max="6662" width="28" style="70" customWidth="1"/>
    <col min="6663" max="6912" width="16.28515625" style="70"/>
    <col min="6913" max="6913" width="5.7109375" style="70" customWidth="1"/>
    <col min="6914" max="6914" width="30.7109375" style="70" customWidth="1"/>
    <col min="6915" max="6915" width="29.7109375" style="70" customWidth="1"/>
    <col min="6916" max="6917" width="30.7109375" style="70" customWidth="1"/>
    <col min="6918" max="6918" width="28" style="70" customWidth="1"/>
    <col min="6919" max="7168" width="16.28515625" style="70"/>
    <col min="7169" max="7169" width="5.7109375" style="70" customWidth="1"/>
    <col min="7170" max="7170" width="30.7109375" style="70" customWidth="1"/>
    <col min="7171" max="7171" width="29.7109375" style="70" customWidth="1"/>
    <col min="7172" max="7173" width="30.7109375" style="70" customWidth="1"/>
    <col min="7174" max="7174" width="28" style="70" customWidth="1"/>
    <col min="7175" max="7424" width="16.28515625" style="70"/>
    <col min="7425" max="7425" width="5.7109375" style="70" customWidth="1"/>
    <col min="7426" max="7426" width="30.7109375" style="70" customWidth="1"/>
    <col min="7427" max="7427" width="29.7109375" style="70" customWidth="1"/>
    <col min="7428" max="7429" width="30.7109375" style="70" customWidth="1"/>
    <col min="7430" max="7430" width="28" style="70" customWidth="1"/>
    <col min="7431" max="7680" width="16.28515625" style="70"/>
    <col min="7681" max="7681" width="5.7109375" style="70" customWidth="1"/>
    <col min="7682" max="7682" width="30.7109375" style="70" customWidth="1"/>
    <col min="7683" max="7683" width="29.7109375" style="70" customWidth="1"/>
    <col min="7684" max="7685" width="30.7109375" style="70" customWidth="1"/>
    <col min="7686" max="7686" width="28" style="70" customWidth="1"/>
    <col min="7687" max="7936" width="16.28515625" style="70"/>
    <col min="7937" max="7937" width="5.7109375" style="70" customWidth="1"/>
    <col min="7938" max="7938" width="30.7109375" style="70" customWidth="1"/>
    <col min="7939" max="7939" width="29.7109375" style="70" customWidth="1"/>
    <col min="7940" max="7941" width="30.7109375" style="70" customWidth="1"/>
    <col min="7942" max="7942" width="28" style="70" customWidth="1"/>
    <col min="7943" max="8192" width="16.28515625" style="70"/>
    <col min="8193" max="8193" width="5.7109375" style="70" customWidth="1"/>
    <col min="8194" max="8194" width="30.7109375" style="70" customWidth="1"/>
    <col min="8195" max="8195" width="29.7109375" style="70" customWidth="1"/>
    <col min="8196" max="8197" width="30.7109375" style="70" customWidth="1"/>
    <col min="8198" max="8198" width="28" style="70" customWidth="1"/>
    <col min="8199" max="8448" width="16.28515625" style="70"/>
    <col min="8449" max="8449" width="5.7109375" style="70" customWidth="1"/>
    <col min="8450" max="8450" width="30.7109375" style="70" customWidth="1"/>
    <col min="8451" max="8451" width="29.7109375" style="70" customWidth="1"/>
    <col min="8452" max="8453" width="30.7109375" style="70" customWidth="1"/>
    <col min="8454" max="8454" width="28" style="70" customWidth="1"/>
    <col min="8455" max="8704" width="16.28515625" style="70"/>
    <col min="8705" max="8705" width="5.7109375" style="70" customWidth="1"/>
    <col min="8706" max="8706" width="30.7109375" style="70" customWidth="1"/>
    <col min="8707" max="8707" width="29.7109375" style="70" customWidth="1"/>
    <col min="8708" max="8709" width="30.7109375" style="70" customWidth="1"/>
    <col min="8710" max="8710" width="28" style="70" customWidth="1"/>
    <col min="8711" max="8960" width="16.28515625" style="70"/>
    <col min="8961" max="8961" width="5.7109375" style="70" customWidth="1"/>
    <col min="8962" max="8962" width="30.7109375" style="70" customWidth="1"/>
    <col min="8963" max="8963" width="29.7109375" style="70" customWidth="1"/>
    <col min="8964" max="8965" width="30.7109375" style="70" customWidth="1"/>
    <col min="8966" max="8966" width="28" style="70" customWidth="1"/>
    <col min="8967" max="9216" width="16.28515625" style="70"/>
    <col min="9217" max="9217" width="5.7109375" style="70" customWidth="1"/>
    <col min="9218" max="9218" width="30.7109375" style="70" customWidth="1"/>
    <col min="9219" max="9219" width="29.7109375" style="70" customWidth="1"/>
    <col min="9220" max="9221" width="30.7109375" style="70" customWidth="1"/>
    <col min="9222" max="9222" width="28" style="70" customWidth="1"/>
    <col min="9223" max="9472" width="16.28515625" style="70"/>
    <col min="9473" max="9473" width="5.7109375" style="70" customWidth="1"/>
    <col min="9474" max="9474" width="30.7109375" style="70" customWidth="1"/>
    <col min="9475" max="9475" width="29.7109375" style="70" customWidth="1"/>
    <col min="9476" max="9477" width="30.7109375" style="70" customWidth="1"/>
    <col min="9478" max="9478" width="28" style="70" customWidth="1"/>
    <col min="9479" max="9728" width="16.28515625" style="70"/>
    <col min="9729" max="9729" width="5.7109375" style="70" customWidth="1"/>
    <col min="9730" max="9730" width="30.7109375" style="70" customWidth="1"/>
    <col min="9731" max="9731" width="29.7109375" style="70" customWidth="1"/>
    <col min="9732" max="9733" width="30.7109375" style="70" customWidth="1"/>
    <col min="9734" max="9734" width="28" style="70" customWidth="1"/>
    <col min="9735" max="9984" width="16.28515625" style="70"/>
    <col min="9985" max="9985" width="5.7109375" style="70" customWidth="1"/>
    <col min="9986" max="9986" width="30.7109375" style="70" customWidth="1"/>
    <col min="9987" max="9987" width="29.7109375" style="70" customWidth="1"/>
    <col min="9988" max="9989" width="30.7109375" style="70" customWidth="1"/>
    <col min="9990" max="9990" width="28" style="70" customWidth="1"/>
    <col min="9991" max="10240" width="16.28515625" style="70"/>
    <col min="10241" max="10241" width="5.7109375" style="70" customWidth="1"/>
    <col min="10242" max="10242" width="30.7109375" style="70" customWidth="1"/>
    <col min="10243" max="10243" width="29.7109375" style="70" customWidth="1"/>
    <col min="10244" max="10245" width="30.7109375" style="70" customWidth="1"/>
    <col min="10246" max="10246" width="28" style="70" customWidth="1"/>
    <col min="10247" max="10496" width="16.28515625" style="70"/>
    <col min="10497" max="10497" width="5.7109375" style="70" customWidth="1"/>
    <col min="10498" max="10498" width="30.7109375" style="70" customWidth="1"/>
    <col min="10499" max="10499" width="29.7109375" style="70" customWidth="1"/>
    <col min="10500" max="10501" width="30.7109375" style="70" customWidth="1"/>
    <col min="10502" max="10502" width="28" style="70" customWidth="1"/>
    <col min="10503" max="10752" width="16.28515625" style="70"/>
    <col min="10753" max="10753" width="5.7109375" style="70" customWidth="1"/>
    <col min="10754" max="10754" width="30.7109375" style="70" customWidth="1"/>
    <col min="10755" max="10755" width="29.7109375" style="70" customWidth="1"/>
    <col min="10756" max="10757" width="30.7109375" style="70" customWidth="1"/>
    <col min="10758" max="10758" width="28" style="70" customWidth="1"/>
    <col min="10759" max="11008" width="16.28515625" style="70"/>
    <col min="11009" max="11009" width="5.7109375" style="70" customWidth="1"/>
    <col min="11010" max="11010" width="30.7109375" style="70" customWidth="1"/>
    <col min="11011" max="11011" width="29.7109375" style="70" customWidth="1"/>
    <col min="11012" max="11013" width="30.7109375" style="70" customWidth="1"/>
    <col min="11014" max="11014" width="28" style="70" customWidth="1"/>
    <col min="11015" max="11264" width="16.28515625" style="70"/>
    <col min="11265" max="11265" width="5.7109375" style="70" customWidth="1"/>
    <col min="11266" max="11266" width="30.7109375" style="70" customWidth="1"/>
    <col min="11267" max="11267" width="29.7109375" style="70" customWidth="1"/>
    <col min="11268" max="11269" width="30.7109375" style="70" customWidth="1"/>
    <col min="11270" max="11270" width="28" style="70" customWidth="1"/>
    <col min="11271" max="11520" width="16.28515625" style="70"/>
    <col min="11521" max="11521" width="5.7109375" style="70" customWidth="1"/>
    <col min="11522" max="11522" width="30.7109375" style="70" customWidth="1"/>
    <col min="11523" max="11523" width="29.7109375" style="70" customWidth="1"/>
    <col min="11524" max="11525" width="30.7109375" style="70" customWidth="1"/>
    <col min="11526" max="11526" width="28" style="70" customWidth="1"/>
    <col min="11527" max="11776" width="16.28515625" style="70"/>
    <col min="11777" max="11777" width="5.7109375" style="70" customWidth="1"/>
    <col min="11778" max="11778" width="30.7109375" style="70" customWidth="1"/>
    <col min="11779" max="11779" width="29.7109375" style="70" customWidth="1"/>
    <col min="11780" max="11781" width="30.7109375" style="70" customWidth="1"/>
    <col min="11782" max="11782" width="28" style="70" customWidth="1"/>
    <col min="11783" max="12032" width="16.28515625" style="70"/>
    <col min="12033" max="12033" width="5.7109375" style="70" customWidth="1"/>
    <col min="12034" max="12034" width="30.7109375" style="70" customWidth="1"/>
    <col min="12035" max="12035" width="29.7109375" style="70" customWidth="1"/>
    <col min="12036" max="12037" width="30.7109375" style="70" customWidth="1"/>
    <col min="12038" max="12038" width="28" style="70" customWidth="1"/>
    <col min="12039" max="12288" width="16.28515625" style="70"/>
    <col min="12289" max="12289" width="5.7109375" style="70" customWidth="1"/>
    <col min="12290" max="12290" width="30.7109375" style="70" customWidth="1"/>
    <col min="12291" max="12291" width="29.7109375" style="70" customWidth="1"/>
    <col min="12292" max="12293" width="30.7109375" style="70" customWidth="1"/>
    <col min="12294" max="12294" width="28" style="70" customWidth="1"/>
    <col min="12295" max="12544" width="16.28515625" style="70"/>
    <col min="12545" max="12545" width="5.7109375" style="70" customWidth="1"/>
    <col min="12546" max="12546" width="30.7109375" style="70" customWidth="1"/>
    <col min="12547" max="12547" width="29.7109375" style="70" customWidth="1"/>
    <col min="12548" max="12549" width="30.7109375" style="70" customWidth="1"/>
    <col min="12550" max="12550" width="28" style="70" customWidth="1"/>
    <col min="12551" max="12800" width="16.28515625" style="70"/>
    <col min="12801" max="12801" width="5.7109375" style="70" customWidth="1"/>
    <col min="12802" max="12802" width="30.7109375" style="70" customWidth="1"/>
    <col min="12803" max="12803" width="29.7109375" style="70" customWidth="1"/>
    <col min="12804" max="12805" width="30.7109375" style="70" customWidth="1"/>
    <col min="12806" max="12806" width="28" style="70" customWidth="1"/>
    <col min="12807" max="13056" width="16.28515625" style="70"/>
    <col min="13057" max="13057" width="5.7109375" style="70" customWidth="1"/>
    <col min="13058" max="13058" width="30.7109375" style="70" customWidth="1"/>
    <col min="13059" max="13059" width="29.7109375" style="70" customWidth="1"/>
    <col min="13060" max="13061" width="30.7109375" style="70" customWidth="1"/>
    <col min="13062" max="13062" width="28" style="70" customWidth="1"/>
    <col min="13063" max="13312" width="16.28515625" style="70"/>
    <col min="13313" max="13313" width="5.7109375" style="70" customWidth="1"/>
    <col min="13314" max="13314" width="30.7109375" style="70" customWidth="1"/>
    <col min="13315" max="13315" width="29.7109375" style="70" customWidth="1"/>
    <col min="13316" max="13317" width="30.7109375" style="70" customWidth="1"/>
    <col min="13318" max="13318" width="28" style="70" customWidth="1"/>
    <col min="13319" max="13568" width="16.28515625" style="70"/>
    <col min="13569" max="13569" width="5.7109375" style="70" customWidth="1"/>
    <col min="13570" max="13570" width="30.7109375" style="70" customWidth="1"/>
    <col min="13571" max="13571" width="29.7109375" style="70" customWidth="1"/>
    <col min="13572" max="13573" width="30.7109375" style="70" customWidth="1"/>
    <col min="13574" max="13574" width="28" style="70" customWidth="1"/>
    <col min="13575" max="13824" width="16.28515625" style="70"/>
    <col min="13825" max="13825" width="5.7109375" style="70" customWidth="1"/>
    <col min="13826" max="13826" width="30.7109375" style="70" customWidth="1"/>
    <col min="13827" max="13827" width="29.7109375" style="70" customWidth="1"/>
    <col min="13828" max="13829" width="30.7109375" style="70" customWidth="1"/>
    <col min="13830" max="13830" width="28" style="70" customWidth="1"/>
    <col min="13831" max="14080" width="16.28515625" style="70"/>
    <col min="14081" max="14081" width="5.7109375" style="70" customWidth="1"/>
    <col min="14082" max="14082" width="30.7109375" style="70" customWidth="1"/>
    <col min="14083" max="14083" width="29.7109375" style="70" customWidth="1"/>
    <col min="14084" max="14085" width="30.7109375" style="70" customWidth="1"/>
    <col min="14086" max="14086" width="28" style="70" customWidth="1"/>
    <col min="14087" max="14336" width="16.28515625" style="70"/>
    <col min="14337" max="14337" width="5.7109375" style="70" customWidth="1"/>
    <col min="14338" max="14338" width="30.7109375" style="70" customWidth="1"/>
    <col min="14339" max="14339" width="29.7109375" style="70" customWidth="1"/>
    <col min="14340" max="14341" width="30.7109375" style="70" customWidth="1"/>
    <col min="14342" max="14342" width="28" style="70" customWidth="1"/>
    <col min="14343" max="14592" width="16.28515625" style="70"/>
    <col min="14593" max="14593" width="5.7109375" style="70" customWidth="1"/>
    <col min="14594" max="14594" width="30.7109375" style="70" customWidth="1"/>
    <col min="14595" max="14595" width="29.7109375" style="70" customWidth="1"/>
    <col min="14596" max="14597" width="30.7109375" style="70" customWidth="1"/>
    <col min="14598" max="14598" width="28" style="70" customWidth="1"/>
    <col min="14599" max="14848" width="16.28515625" style="70"/>
    <col min="14849" max="14849" width="5.7109375" style="70" customWidth="1"/>
    <col min="14850" max="14850" width="30.7109375" style="70" customWidth="1"/>
    <col min="14851" max="14851" width="29.7109375" style="70" customWidth="1"/>
    <col min="14852" max="14853" width="30.7109375" style="70" customWidth="1"/>
    <col min="14854" max="14854" width="28" style="70" customWidth="1"/>
    <col min="14855" max="15104" width="16.28515625" style="70"/>
    <col min="15105" max="15105" width="5.7109375" style="70" customWidth="1"/>
    <col min="15106" max="15106" width="30.7109375" style="70" customWidth="1"/>
    <col min="15107" max="15107" width="29.7109375" style="70" customWidth="1"/>
    <col min="15108" max="15109" width="30.7109375" style="70" customWidth="1"/>
    <col min="15110" max="15110" width="28" style="70" customWidth="1"/>
    <col min="15111" max="15360" width="16.28515625" style="70"/>
    <col min="15361" max="15361" width="5.7109375" style="70" customWidth="1"/>
    <col min="15362" max="15362" width="30.7109375" style="70" customWidth="1"/>
    <col min="15363" max="15363" width="29.7109375" style="70" customWidth="1"/>
    <col min="15364" max="15365" width="30.7109375" style="70" customWidth="1"/>
    <col min="15366" max="15366" width="28" style="70" customWidth="1"/>
    <col min="15367" max="15616" width="16.28515625" style="70"/>
    <col min="15617" max="15617" width="5.7109375" style="70" customWidth="1"/>
    <col min="15618" max="15618" width="30.7109375" style="70" customWidth="1"/>
    <col min="15619" max="15619" width="29.7109375" style="70" customWidth="1"/>
    <col min="15620" max="15621" width="30.7109375" style="70" customWidth="1"/>
    <col min="15622" max="15622" width="28" style="70" customWidth="1"/>
    <col min="15623" max="15872" width="16.28515625" style="70"/>
    <col min="15873" max="15873" width="5.7109375" style="70" customWidth="1"/>
    <col min="15874" max="15874" width="30.7109375" style="70" customWidth="1"/>
    <col min="15875" max="15875" width="29.7109375" style="70" customWidth="1"/>
    <col min="15876" max="15877" width="30.7109375" style="70" customWidth="1"/>
    <col min="15878" max="15878" width="28" style="70" customWidth="1"/>
    <col min="15879" max="16128" width="16.28515625" style="70"/>
    <col min="16129" max="16129" width="5.7109375" style="70" customWidth="1"/>
    <col min="16130" max="16130" width="30.7109375" style="70" customWidth="1"/>
    <col min="16131" max="16131" width="29.7109375" style="70" customWidth="1"/>
    <col min="16132" max="16133" width="30.7109375" style="70" customWidth="1"/>
    <col min="16134" max="16134" width="28" style="70" customWidth="1"/>
    <col min="16135" max="16384" width="16.28515625" style="70"/>
  </cols>
  <sheetData>
    <row r="1" spans="1:6" ht="15.75" x14ac:dyDescent="0.25">
      <c r="A1" s="290" t="s">
        <v>270</v>
      </c>
    </row>
    <row r="3" spans="1:6" ht="15.75" x14ac:dyDescent="0.25">
      <c r="A3" s="588" t="s">
        <v>271</v>
      </c>
      <c r="B3" s="588"/>
      <c r="C3" s="588"/>
      <c r="D3" s="588"/>
      <c r="E3" s="588"/>
      <c r="F3" s="588"/>
    </row>
    <row r="4" spans="1:6" ht="15.75" x14ac:dyDescent="0.25">
      <c r="A4" s="217"/>
      <c r="B4" s="217"/>
      <c r="C4" s="589" t="str">
        <f>'1'!E5</f>
        <v>KABUPATEN/KOTA</v>
      </c>
      <c r="D4" s="590">
        <f>'1'!F5</f>
        <v>2022</v>
      </c>
      <c r="E4" s="217"/>
      <c r="F4" s="217"/>
    </row>
    <row r="5" spans="1:6" ht="15.75" x14ac:dyDescent="0.25">
      <c r="A5" s="217"/>
      <c r="B5" s="217"/>
      <c r="C5" s="589" t="str">
        <f>'1'!E6</f>
        <v>TAHUN</v>
      </c>
      <c r="D5" s="590" t="str">
        <f>'1'!F6</f>
        <v>BANYUMAS</v>
      </c>
      <c r="E5" s="217"/>
      <c r="F5" s="217"/>
    </row>
    <row r="6" spans="1:6" ht="15.75" thickBot="1" x14ac:dyDescent="0.3">
      <c r="A6" s="71"/>
      <c r="B6" s="71"/>
      <c r="C6" s="71"/>
      <c r="D6" s="71"/>
      <c r="E6" s="71"/>
      <c r="F6" s="71"/>
    </row>
    <row r="7" spans="1:6" ht="20.100000000000001" customHeight="1" x14ac:dyDescent="0.25">
      <c r="A7" s="1040" t="s">
        <v>2</v>
      </c>
      <c r="B7" s="1049" t="s">
        <v>272</v>
      </c>
      <c r="C7" s="764" t="s">
        <v>257</v>
      </c>
      <c r="D7" s="765"/>
      <c r="E7" s="858"/>
      <c r="F7" s="858"/>
    </row>
    <row r="8" spans="1:6" ht="20.100000000000001" customHeight="1" x14ac:dyDescent="0.25">
      <c r="A8" s="1041"/>
      <c r="B8" s="1050"/>
      <c r="C8" s="806" t="s">
        <v>273</v>
      </c>
      <c r="D8" s="806" t="s">
        <v>274</v>
      </c>
      <c r="E8" s="757" t="s">
        <v>275</v>
      </c>
      <c r="F8" s="757" t="s">
        <v>276</v>
      </c>
    </row>
    <row r="9" spans="1:6" s="911" customFormat="1" ht="12" x14ac:dyDescent="0.25">
      <c r="A9" s="909">
        <v>1</v>
      </c>
      <c r="B9" s="910">
        <v>2</v>
      </c>
      <c r="C9" s="909">
        <v>3</v>
      </c>
      <c r="D9" s="909">
        <v>4</v>
      </c>
      <c r="E9" s="909">
        <v>5</v>
      </c>
      <c r="F9" s="909">
        <v>6</v>
      </c>
    </row>
    <row r="10" spans="1:6" x14ac:dyDescent="0.25">
      <c r="A10" s="557"/>
      <c r="B10" s="561"/>
      <c r="C10" s="87"/>
      <c r="D10" s="87"/>
      <c r="E10" s="87"/>
      <c r="F10" s="87"/>
    </row>
    <row r="11" spans="1:6" x14ac:dyDescent="0.25">
      <c r="A11" s="557">
        <v>1</v>
      </c>
      <c r="B11" s="88" t="s">
        <v>277</v>
      </c>
      <c r="C11" s="89"/>
      <c r="D11" s="89"/>
      <c r="E11" s="89">
        <f>SUM(C11:D11)</f>
        <v>0</v>
      </c>
      <c r="F11" s="90" t="e">
        <f>C11/D11*100</f>
        <v>#DIV/0!</v>
      </c>
    </row>
    <row r="12" spans="1:6" x14ac:dyDescent="0.25">
      <c r="A12" s="557">
        <v>2</v>
      </c>
      <c r="B12" s="88" t="s">
        <v>278</v>
      </c>
      <c r="C12" s="89"/>
      <c r="D12" s="89"/>
      <c r="E12" s="89">
        <f>SUM(C12:D12)</f>
        <v>0</v>
      </c>
      <c r="F12" s="90" t="e">
        <f t="shared" ref="F12:F25" si="0">C12/D12*100</f>
        <v>#DIV/0!</v>
      </c>
    </row>
    <row r="13" spans="1:6" x14ac:dyDescent="0.25">
      <c r="A13" s="557">
        <v>3</v>
      </c>
      <c r="B13" s="88" t="s">
        <v>279</v>
      </c>
      <c r="C13" s="89"/>
      <c r="D13" s="89"/>
      <c r="E13" s="89">
        <f t="shared" ref="E13:E26" si="1">SUM(C13:D13)</f>
        <v>0</v>
      </c>
      <c r="F13" s="90" t="e">
        <f t="shared" si="0"/>
        <v>#DIV/0!</v>
      </c>
    </row>
    <row r="14" spans="1:6" x14ac:dyDescent="0.25">
      <c r="A14" s="557">
        <v>4</v>
      </c>
      <c r="B14" s="575" t="s">
        <v>280</v>
      </c>
      <c r="C14" s="89"/>
      <c r="D14" s="89"/>
      <c r="E14" s="89">
        <f t="shared" si="1"/>
        <v>0</v>
      </c>
      <c r="F14" s="90" t="e">
        <f t="shared" si="0"/>
        <v>#DIV/0!</v>
      </c>
    </row>
    <row r="15" spans="1:6" x14ac:dyDescent="0.25">
      <c r="A15" s="557">
        <v>5</v>
      </c>
      <c r="B15" s="575" t="s">
        <v>281</v>
      </c>
      <c r="C15" s="89"/>
      <c r="D15" s="89"/>
      <c r="E15" s="89">
        <f t="shared" si="1"/>
        <v>0</v>
      </c>
      <c r="F15" s="90" t="e">
        <f>C15/D15*100</f>
        <v>#DIV/0!</v>
      </c>
    </row>
    <row r="16" spans="1:6" x14ac:dyDescent="0.25">
      <c r="A16" s="557">
        <v>6</v>
      </c>
      <c r="B16" s="575" t="s">
        <v>282</v>
      </c>
      <c r="C16" s="89"/>
      <c r="D16" s="89"/>
      <c r="E16" s="89">
        <f>SUM(C16:D16)</f>
        <v>0</v>
      </c>
      <c r="F16" s="90" t="e">
        <f t="shared" si="0"/>
        <v>#DIV/0!</v>
      </c>
    </row>
    <row r="17" spans="1:6" x14ac:dyDescent="0.25">
      <c r="A17" s="557">
        <v>7</v>
      </c>
      <c r="B17" s="575" t="s">
        <v>283</v>
      </c>
      <c r="C17" s="89"/>
      <c r="D17" s="89"/>
      <c r="E17" s="89">
        <f t="shared" si="1"/>
        <v>0</v>
      </c>
      <c r="F17" s="90" t="e">
        <f t="shared" si="0"/>
        <v>#DIV/0!</v>
      </c>
    </row>
    <row r="18" spans="1:6" x14ac:dyDescent="0.25">
      <c r="A18" s="557">
        <v>8</v>
      </c>
      <c r="B18" s="575" t="s">
        <v>284</v>
      </c>
      <c r="C18" s="89"/>
      <c r="D18" s="89"/>
      <c r="E18" s="89">
        <f t="shared" si="1"/>
        <v>0</v>
      </c>
      <c r="F18" s="90" t="e">
        <f>C18/D18*100</f>
        <v>#DIV/0!</v>
      </c>
    </row>
    <row r="19" spans="1:6" x14ac:dyDescent="0.25">
      <c r="A19" s="557">
        <v>9</v>
      </c>
      <c r="B19" s="575" t="s">
        <v>285</v>
      </c>
      <c r="C19" s="89"/>
      <c r="D19" s="89"/>
      <c r="E19" s="89">
        <f t="shared" si="1"/>
        <v>0</v>
      </c>
      <c r="F19" s="90" t="e">
        <f t="shared" si="0"/>
        <v>#DIV/0!</v>
      </c>
    </row>
    <row r="20" spans="1:6" x14ac:dyDescent="0.25">
      <c r="A20" s="557">
        <v>10</v>
      </c>
      <c r="B20" s="575" t="s">
        <v>286</v>
      </c>
      <c r="C20" s="89"/>
      <c r="D20" s="89"/>
      <c r="E20" s="89">
        <f t="shared" si="1"/>
        <v>0</v>
      </c>
      <c r="F20" s="90" t="e">
        <f t="shared" si="0"/>
        <v>#DIV/0!</v>
      </c>
    </row>
    <row r="21" spans="1:6" x14ac:dyDescent="0.25">
      <c r="A21" s="557">
        <v>11</v>
      </c>
      <c r="B21" s="575" t="s">
        <v>287</v>
      </c>
      <c r="C21" s="89"/>
      <c r="D21" s="89"/>
      <c r="E21" s="89">
        <f>SUM(C21:D21)</f>
        <v>0</v>
      </c>
      <c r="F21" s="90" t="e">
        <f t="shared" si="0"/>
        <v>#DIV/0!</v>
      </c>
    </row>
    <row r="22" spans="1:6" x14ac:dyDescent="0.25">
      <c r="A22" s="557">
        <v>12</v>
      </c>
      <c r="B22" s="575" t="s">
        <v>288</v>
      </c>
      <c r="C22" s="89"/>
      <c r="D22" s="89"/>
      <c r="E22" s="89">
        <f t="shared" si="1"/>
        <v>0</v>
      </c>
      <c r="F22" s="90" t="e">
        <f>C22/D22*100</f>
        <v>#DIV/0!</v>
      </c>
    </row>
    <row r="23" spans="1:6" x14ac:dyDescent="0.25">
      <c r="A23" s="557">
        <v>13</v>
      </c>
      <c r="B23" s="575" t="s">
        <v>289</v>
      </c>
      <c r="C23" s="89"/>
      <c r="D23" s="89"/>
      <c r="E23" s="89">
        <f t="shared" si="1"/>
        <v>0</v>
      </c>
      <c r="F23" s="90" t="e">
        <f t="shared" si="0"/>
        <v>#DIV/0!</v>
      </c>
    </row>
    <row r="24" spans="1:6" x14ac:dyDescent="0.25">
      <c r="A24" s="557">
        <v>14</v>
      </c>
      <c r="B24" s="575" t="s">
        <v>290</v>
      </c>
      <c r="C24" s="89"/>
      <c r="D24" s="89"/>
      <c r="E24" s="89">
        <f t="shared" si="1"/>
        <v>0</v>
      </c>
      <c r="F24" s="90" t="e">
        <f t="shared" si="0"/>
        <v>#DIV/0!</v>
      </c>
    </row>
    <row r="25" spans="1:6" x14ac:dyDescent="0.25">
      <c r="A25" s="557">
        <v>15</v>
      </c>
      <c r="B25" s="575" t="s">
        <v>291</v>
      </c>
      <c r="C25" s="89"/>
      <c r="D25" s="89"/>
      <c r="E25" s="89">
        <f t="shared" si="1"/>
        <v>0</v>
      </c>
      <c r="F25" s="90" t="e">
        <f t="shared" si="0"/>
        <v>#DIV/0!</v>
      </c>
    </row>
    <row r="26" spans="1:6" x14ac:dyDescent="0.25">
      <c r="A26" s="557">
        <v>16</v>
      </c>
      <c r="B26" s="575" t="s">
        <v>292</v>
      </c>
      <c r="C26" s="89"/>
      <c r="D26" s="89"/>
      <c r="E26" s="89">
        <f t="shared" si="1"/>
        <v>0</v>
      </c>
      <c r="F26" s="90" t="e">
        <f>C26/D26*100</f>
        <v>#DIV/0!</v>
      </c>
    </row>
    <row r="27" spans="1:6" x14ac:dyDescent="0.25">
      <c r="A27" s="559"/>
      <c r="B27" s="558"/>
      <c r="C27" s="91"/>
      <c r="D27" s="91"/>
      <c r="E27" s="91"/>
      <c r="F27" s="92"/>
    </row>
    <row r="28" spans="1:6" ht="19.5" customHeight="1" x14ac:dyDescent="0.25">
      <c r="A28" s="93" t="s">
        <v>253</v>
      </c>
      <c r="B28" s="94"/>
      <c r="C28" s="95">
        <f>SUM(C11:C26)</f>
        <v>0</v>
      </c>
      <c r="D28" s="95">
        <f>SUM(D11:D26)</f>
        <v>0</v>
      </c>
      <c r="E28" s="96">
        <f>SUM(E11:E26)</f>
        <v>0</v>
      </c>
      <c r="F28" s="97" t="e">
        <f>C28/D28*100</f>
        <v>#DIV/0!</v>
      </c>
    </row>
    <row r="29" spans="1:6" ht="20.25" customHeight="1" thickBot="1" x14ac:dyDescent="0.3">
      <c r="A29" s="568" t="s">
        <v>293</v>
      </c>
      <c r="B29" s="569"/>
      <c r="C29" s="98"/>
      <c r="D29" s="99"/>
      <c r="E29" s="100" t="e">
        <f>SUM(E11:E13,E24:E26)/SUM(E14:E23)*100</f>
        <v>#DIV/0!</v>
      </c>
      <c r="F29" s="101"/>
    </row>
    <row r="30" spans="1:6" x14ac:dyDescent="0.25">
      <c r="A30" s="564"/>
      <c r="B30" s="564"/>
      <c r="C30" s="564"/>
      <c r="E30" s="102"/>
      <c r="F30" s="102"/>
    </row>
    <row r="31" spans="1:6" x14ac:dyDescent="0.25">
      <c r="A31" s="724" t="s">
        <v>294</v>
      </c>
      <c r="B31" s="724"/>
    </row>
    <row r="32" spans="1:6" x14ac:dyDescent="0.25">
      <c r="A32" s="724" t="s">
        <v>295</v>
      </c>
      <c r="B32" s="724"/>
    </row>
    <row r="33" spans="5:6" x14ac:dyDescent="0.25">
      <c r="E33" s="103"/>
      <c r="F33" s="103"/>
    </row>
  </sheetData>
  <mergeCells count="2">
    <mergeCell ref="A7:A8"/>
    <mergeCell ref="B7:B8"/>
  </mergeCells>
  <printOptions horizontalCentered="1"/>
  <pageMargins left="1.35" right="1.1200000000000001" top="1.1499999999999999" bottom="0.9" header="0" footer="0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07F5-4220-44DC-B020-0D3D244D3614}">
  <sheetPr codeName="Sheet14">
    <tabColor rgb="FFFFC000"/>
    <pageSetUpPr fitToPage="1"/>
  </sheetPr>
  <dimension ref="A1:H27"/>
  <sheetViews>
    <sheetView zoomScale="80" zoomScaleNormal="80" workbookViewId="0">
      <selection activeCell="V4" sqref="V4"/>
    </sheetView>
  </sheetViews>
  <sheetFormatPr defaultColWidth="9.140625" defaultRowHeight="15" x14ac:dyDescent="0.2"/>
  <cols>
    <col min="1" max="1" width="5.7109375" style="106" customWidth="1"/>
    <col min="2" max="2" width="67.5703125" style="106" customWidth="1"/>
    <col min="3" max="6" width="15.7109375" style="106" customWidth="1"/>
    <col min="7" max="7" width="17.85546875" style="106" customWidth="1"/>
    <col min="8" max="8" width="15.7109375" style="106" customWidth="1"/>
    <col min="9" max="256" width="9.140625" style="106"/>
    <col min="257" max="257" width="5.7109375" style="106" customWidth="1"/>
    <col min="258" max="258" width="67.5703125" style="106" customWidth="1"/>
    <col min="259" max="264" width="15.7109375" style="106" customWidth="1"/>
    <col min="265" max="512" width="9.140625" style="106"/>
    <col min="513" max="513" width="5.7109375" style="106" customWidth="1"/>
    <col min="514" max="514" width="67.5703125" style="106" customWidth="1"/>
    <col min="515" max="520" width="15.7109375" style="106" customWidth="1"/>
    <col min="521" max="768" width="9.140625" style="106"/>
    <col min="769" max="769" width="5.7109375" style="106" customWidth="1"/>
    <col min="770" max="770" width="67.5703125" style="106" customWidth="1"/>
    <col min="771" max="776" width="15.7109375" style="106" customWidth="1"/>
    <col min="777" max="1024" width="9.140625" style="106"/>
    <col min="1025" max="1025" width="5.7109375" style="106" customWidth="1"/>
    <col min="1026" max="1026" width="67.5703125" style="106" customWidth="1"/>
    <col min="1027" max="1032" width="15.7109375" style="106" customWidth="1"/>
    <col min="1033" max="1280" width="9.140625" style="106"/>
    <col min="1281" max="1281" width="5.7109375" style="106" customWidth="1"/>
    <col min="1282" max="1282" width="67.5703125" style="106" customWidth="1"/>
    <col min="1283" max="1288" width="15.7109375" style="106" customWidth="1"/>
    <col min="1289" max="1536" width="9.140625" style="106"/>
    <col min="1537" max="1537" width="5.7109375" style="106" customWidth="1"/>
    <col min="1538" max="1538" width="67.5703125" style="106" customWidth="1"/>
    <col min="1539" max="1544" width="15.7109375" style="106" customWidth="1"/>
    <col min="1545" max="1792" width="9.140625" style="106"/>
    <col min="1793" max="1793" width="5.7109375" style="106" customWidth="1"/>
    <col min="1794" max="1794" width="67.5703125" style="106" customWidth="1"/>
    <col min="1795" max="1800" width="15.7109375" style="106" customWidth="1"/>
    <col min="1801" max="2048" width="9.140625" style="106"/>
    <col min="2049" max="2049" width="5.7109375" style="106" customWidth="1"/>
    <col min="2050" max="2050" width="67.5703125" style="106" customWidth="1"/>
    <col min="2051" max="2056" width="15.7109375" style="106" customWidth="1"/>
    <col min="2057" max="2304" width="9.140625" style="106"/>
    <col min="2305" max="2305" width="5.7109375" style="106" customWidth="1"/>
    <col min="2306" max="2306" width="67.5703125" style="106" customWidth="1"/>
    <col min="2307" max="2312" width="15.7109375" style="106" customWidth="1"/>
    <col min="2313" max="2560" width="9.140625" style="106"/>
    <col min="2561" max="2561" width="5.7109375" style="106" customWidth="1"/>
    <col min="2562" max="2562" width="67.5703125" style="106" customWidth="1"/>
    <col min="2563" max="2568" width="15.7109375" style="106" customWidth="1"/>
    <col min="2569" max="2816" width="9.140625" style="106"/>
    <col min="2817" max="2817" width="5.7109375" style="106" customWidth="1"/>
    <col min="2818" max="2818" width="67.5703125" style="106" customWidth="1"/>
    <col min="2819" max="2824" width="15.7109375" style="106" customWidth="1"/>
    <col min="2825" max="3072" width="9.140625" style="106"/>
    <col min="3073" max="3073" width="5.7109375" style="106" customWidth="1"/>
    <col min="3074" max="3074" width="67.5703125" style="106" customWidth="1"/>
    <col min="3075" max="3080" width="15.7109375" style="106" customWidth="1"/>
    <col min="3081" max="3328" width="9.140625" style="106"/>
    <col min="3329" max="3329" width="5.7109375" style="106" customWidth="1"/>
    <col min="3330" max="3330" width="67.5703125" style="106" customWidth="1"/>
    <col min="3331" max="3336" width="15.7109375" style="106" customWidth="1"/>
    <col min="3337" max="3584" width="9.140625" style="106"/>
    <col min="3585" max="3585" width="5.7109375" style="106" customWidth="1"/>
    <col min="3586" max="3586" width="67.5703125" style="106" customWidth="1"/>
    <col min="3587" max="3592" width="15.7109375" style="106" customWidth="1"/>
    <col min="3593" max="3840" width="9.140625" style="106"/>
    <col min="3841" max="3841" width="5.7109375" style="106" customWidth="1"/>
    <col min="3842" max="3842" width="67.5703125" style="106" customWidth="1"/>
    <col min="3843" max="3848" width="15.7109375" style="106" customWidth="1"/>
    <col min="3849" max="4096" width="9.140625" style="106"/>
    <col min="4097" max="4097" width="5.7109375" style="106" customWidth="1"/>
    <col min="4098" max="4098" width="67.5703125" style="106" customWidth="1"/>
    <col min="4099" max="4104" width="15.7109375" style="106" customWidth="1"/>
    <col min="4105" max="4352" width="9.140625" style="106"/>
    <col min="4353" max="4353" width="5.7109375" style="106" customWidth="1"/>
    <col min="4354" max="4354" width="67.5703125" style="106" customWidth="1"/>
    <col min="4355" max="4360" width="15.7109375" style="106" customWidth="1"/>
    <col min="4361" max="4608" width="9.140625" style="106"/>
    <col min="4609" max="4609" width="5.7109375" style="106" customWidth="1"/>
    <col min="4610" max="4610" width="67.5703125" style="106" customWidth="1"/>
    <col min="4611" max="4616" width="15.7109375" style="106" customWidth="1"/>
    <col min="4617" max="4864" width="9.140625" style="106"/>
    <col min="4865" max="4865" width="5.7109375" style="106" customWidth="1"/>
    <col min="4866" max="4866" width="67.5703125" style="106" customWidth="1"/>
    <col min="4867" max="4872" width="15.7109375" style="106" customWidth="1"/>
    <col min="4873" max="5120" width="9.140625" style="106"/>
    <col min="5121" max="5121" width="5.7109375" style="106" customWidth="1"/>
    <col min="5122" max="5122" width="67.5703125" style="106" customWidth="1"/>
    <col min="5123" max="5128" width="15.7109375" style="106" customWidth="1"/>
    <col min="5129" max="5376" width="9.140625" style="106"/>
    <col min="5377" max="5377" width="5.7109375" style="106" customWidth="1"/>
    <col min="5378" max="5378" width="67.5703125" style="106" customWidth="1"/>
    <col min="5379" max="5384" width="15.7109375" style="106" customWidth="1"/>
    <col min="5385" max="5632" width="9.140625" style="106"/>
    <col min="5633" max="5633" width="5.7109375" style="106" customWidth="1"/>
    <col min="5634" max="5634" width="67.5703125" style="106" customWidth="1"/>
    <col min="5635" max="5640" width="15.7109375" style="106" customWidth="1"/>
    <col min="5641" max="5888" width="9.140625" style="106"/>
    <col min="5889" max="5889" width="5.7109375" style="106" customWidth="1"/>
    <col min="5890" max="5890" width="67.5703125" style="106" customWidth="1"/>
    <col min="5891" max="5896" width="15.7109375" style="106" customWidth="1"/>
    <col min="5897" max="6144" width="9.140625" style="106"/>
    <col min="6145" max="6145" width="5.7109375" style="106" customWidth="1"/>
    <col min="6146" max="6146" width="67.5703125" style="106" customWidth="1"/>
    <col min="6147" max="6152" width="15.7109375" style="106" customWidth="1"/>
    <col min="6153" max="6400" width="9.140625" style="106"/>
    <col min="6401" max="6401" width="5.7109375" style="106" customWidth="1"/>
    <col min="6402" max="6402" width="67.5703125" style="106" customWidth="1"/>
    <col min="6403" max="6408" width="15.7109375" style="106" customWidth="1"/>
    <col min="6409" max="6656" width="9.140625" style="106"/>
    <col min="6657" max="6657" width="5.7109375" style="106" customWidth="1"/>
    <col min="6658" max="6658" width="67.5703125" style="106" customWidth="1"/>
    <col min="6659" max="6664" width="15.7109375" style="106" customWidth="1"/>
    <col min="6665" max="6912" width="9.140625" style="106"/>
    <col min="6913" max="6913" width="5.7109375" style="106" customWidth="1"/>
    <col min="6914" max="6914" width="67.5703125" style="106" customWidth="1"/>
    <col min="6915" max="6920" width="15.7109375" style="106" customWidth="1"/>
    <col min="6921" max="7168" width="9.140625" style="106"/>
    <col min="7169" max="7169" width="5.7109375" style="106" customWidth="1"/>
    <col min="7170" max="7170" width="67.5703125" style="106" customWidth="1"/>
    <col min="7171" max="7176" width="15.7109375" style="106" customWidth="1"/>
    <col min="7177" max="7424" width="9.140625" style="106"/>
    <col min="7425" max="7425" width="5.7109375" style="106" customWidth="1"/>
    <col min="7426" max="7426" width="67.5703125" style="106" customWidth="1"/>
    <col min="7427" max="7432" width="15.7109375" style="106" customWidth="1"/>
    <col min="7433" max="7680" width="9.140625" style="106"/>
    <col min="7681" max="7681" width="5.7109375" style="106" customWidth="1"/>
    <col min="7682" max="7682" width="67.5703125" style="106" customWidth="1"/>
    <col min="7683" max="7688" width="15.7109375" style="106" customWidth="1"/>
    <col min="7689" max="7936" width="9.140625" style="106"/>
    <col min="7937" max="7937" width="5.7109375" style="106" customWidth="1"/>
    <col min="7938" max="7938" width="67.5703125" style="106" customWidth="1"/>
    <col min="7939" max="7944" width="15.7109375" style="106" customWidth="1"/>
    <col min="7945" max="8192" width="9.140625" style="106"/>
    <col min="8193" max="8193" width="5.7109375" style="106" customWidth="1"/>
    <col min="8194" max="8194" width="67.5703125" style="106" customWidth="1"/>
    <col min="8195" max="8200" width="15.7109375" style="106" customWidth="1"/>
    <col min="8201" max="8448" width="9.140625" style="106"/>
    <col min="8449" max="8449" width="5.7109375" style="106" customWidth="1"/>
    <col min="8450" max="8450" width="67.5703125" style="106" customWidth="1"/>
    <col min="8451" max="8456" width="15.7109375" style="106" customWidth="1"/>
    <col min="8457" max="8704" width="9.140625" style="106"/>
    <col min="8705" max="8705" width="5.7109375" style="106" customWidth="1"/>
    <col min="8706" max="8706" width="67.5703125" style="106" customWidth="1"/>
    <col min="8707" max="8712" width="15.7109375" style="106" customWidth="1"/>
    <col min="8713" max="8960" width="9.140625" style="106"/>
    <col min="8961" max="8961" width="5.7109375" style="106" customWidth="1"/>
    <col min="8962" max="8962" width="67.5703125" style="106" customWidth="1"/>
    <col min="8963" max="8968" width="15.7109375" style="106" customWidth="1"/>
    <col min="8969" max="9216" width="9.140625" style="106"/>
    <col min="9217" max="9217" width="5.7109375" style="106" customWidth="1"/>
    <col min="9218" max="9218" width="67.5703125" style="106" customWidth="1"/>
    <col min="9219" max="9224" width="15.7109375" style="106" customWidth="1"/>
    <col min="9225" max="9472" width="9.140625" style="106"/>
    <col min="9473" max="9473" width="5.7109375" style="106" customWidth="1"/>
    <col min="9474" max="9474" width="67.5703125" style="106" customWidth="1"/>
    <col min="9475" max="9480" width="15.7109375" style="106" customWidth="1"/>
    <col min="9481" max="9728" width="9.140625" style="106"/>
    <col min="9729" max="9729" width="5.7109375" style="106" customWidth="1"/>
    <col min="9730" max="9730" width="67.5703125" style="106" customWidth="1"/>
    <col min="9731" max="9736" width="15.7109375" style="106" customWidth="1"/>
    <col min="9737" max="9984" width="9.140625" style="106"/>
    <col min="9985" max="9985" width="5.7109375" style="106" customWidth="1"/>
    <col min="9986" max="9986" width="67.5703125" style="106" customWidth="1"/>
    <col min="9987" max="9992" width="15.7109375" style="106" customWidth="1"/>
    <col min="9993" max="10240" width="9.140625" style="106"/>
    <col min="10241" max="10241" width="5.7109375" style="106" customWidth="1"/>
    <col min="10242" max="10242" width="67.5703125" style="106" customWidth="1"/>
    <col min="10243" max="10248" width="15.7109375" style="106" customWidth="1"/>
    <col min="10249" max="10496" width="9.140625" style="106"/>
    <col min="10497" max="10497" width="5.7109375" style="106" customWidth="1"/>
    <col min="10498" max="10498" width="67.5703125" style="106" customWidth="1"/>
    <col min="10499" max="10504" width="15.7109375" style="106" customWidth="1"/>
    <col min="10505" max="10752" width="9.140625" style="106"/>
    <col min="10753" max="10753" width="5.7109375" style="106" customWidth="1"/>
    <col min="10754" max="10754" width="67.5703125" style="106" customWidth="1"/>
    <col min="10755" max="10760" width="15.7109375" style="106" customWidth="1"/>
    <col min="10761" max="11008" width="9.140625" style="106"/>
    <col min="11009" max="11009" width="5.7109375" style="106" customWidth="1"/>
    <col min="11010" max="11010" width="67.5703125" style="106" customWidth="1"/>
    <col min="11011" max="11016" width="15.7109375" style="106" customWidth="1"/>
    <col min="11017" max="11264" width="9.140625" style="106"/>
    <col min="11265" max="11265" width="5.7109375" style="106" customWidth="1"/>
    <col min="11266" max="11266" width="67.5703125" style="106" customWidth="1"/>
    <col min="11267" max="11272" width="15.7109375" style="106" customWidth="1"/>
    <col min="11273" max="11520" width="9.140625" style="106"/>
    <col min="11521" max="11521" width="5.7109375" style="106" customWidth="1"/>
    <col min="11522" max="11522" width="67.5703125" style="106" customWidth="1"/>
    <col min="11523" max="11528" width="15.7109375" style="106" customWidth="1"/>
    <col min="11529" max="11776" width="9.140625" style="106"/>
    <col min="11777" max="11777" width="5.7109375" style="106" customWidth="1"/>
    <col min="11778" max="11778" width="67.5703125" style="106" customWidth="1"/>
    <col min="11779" max="11784" width="15.7109375" style="106" customWidth="1"/>
    <col min="11785" max="12032" width="9.140625" style="106"/>
    <col min="12033" max="12033" width="5.7109375" style="106" customWidth="1"/>
    <col min="12034" max="12034" width="67.5703125" style="106" customWidth="1"/>
    <col min="12035" max="12040" width="15.7109375" style="106" customWidth="1"/>
    <col min="12041" max="12288" width="9.140625" style="106"/>
    <col min="12289" max="12289" width="5.7109375" style="106" customWidth="1"/>
    <col min="12290" max="12290" width="67.5703125" style="106" customWidth="1"/>
    <col min="12291" max="12296" width="15.7109375" style="106" customWidth="1"/>
    <col min="12297" max="12544" width="9.140625" style="106"/>
    <col min="12545" max="12545" width="5.7109375" style="106" customWidth="1"/>
    <col min="12546" max="12546" width="67.5703125" style="106" customWidth="1"/>
    <col min="12547" max="12552" width="15.7109375" style="106" customWidth="1"/>
    <col min="12553" max="12800" width="9.140625" style="106"/>
    <col min="12801" max="12801" width="5.7109375" style="106" customWidth="1"/>
    <col min="12802" max="12802" width="67.5703125" style="106" customWidth="1"/>
    <col min="12803" max="12808" width="15.7109375" style="106" customWidth="1"/>
    <col min="12809" max="13056" width="9.140625" style="106"/>
    <col min="13057" max="13057" width="5.7109375" style="106" customWidth="1"/>
    <col min="13058" max="13058" width="67.5703125" style="106" customWidth="1"/>
    <col min="13059" max="13064" width="15.7109375" style="106" customWidth="1"/>
    <col min="13065" max="13312" width="9.140625" style="106"/>
    <col min="13313" max="13313" width="5.7109375" style="106" customWidth="1"/>
    <col min="13314" max="13314" width="67.5703125" style="106" customWidth="1"/>
    <col min="13315" max="13320" width="15.7109375" style="106" customWidth="1"/>
    <col min="13321" max="13568" width="9.140625" style="106"/>
    <col min="13569" max="13569" width="5.7109375" style="106" customWidth="1"/>
    <col min="13570" max="13570" width="67.5703125" style="106" customWidth="1"/>
    <col min="13571" max="13576" width="15.7109375" style="106" customWidth="1"/>
    <col min="13577" max="13824" width="9.140625" style="106"/>
    <col min="13825" max="13825" width="5.7109375" style="106" customWidth="1"/>
    <col min="13826" max="13826" width="67.5703125" style="106" customWidth="1"/>
    <col min="13827" max="13832" width="15.7109375" style="106" customWidth="1"/>
    <col min="13833" max="14080" width="9.140625" style="106"/>
    <col min="14081" max="14081" width="5.7109375" style="106" customWidth="1"/>
    <col min="14082" max="14082" width="67.5703125" style="106" customWidth="1"/>
    <col min="14083" max="14088" width="15.7109375" style="106" customWidth="1"/>
    <col min="14089" max="14336" width="9.140625" style="106"/>
    <col min="14337" max="14337" width="5.7109375" style="106" customWidth="1"/>
    <col min="14338" max="14338" width="67.5703125" style="106" customWidth="1"/>
    <col min="14339" max="14344" width="15.7109375" style="106" customWidth="1"/>
    <col min="14345" max="14592" width="9.140625" style="106"/>
    <col min="14593" max="14593" width="5.7109375" style="106" customWidth="1"/>
    <col min="14594" max="14594" width="67.5703125" style="106" customWidth="1"/>
    <col min="14595" max="14600" width="15.7109375" style="106" customWidth="1"/>
    <col min="14601" max="14848" width="9.140625" style="106"/>
    <col min="14849" max="14849" width="5.7109375" style="106" customWidth="1"/>
    <col min="14850" max="14850" width="67.5703125" style="106" customWidth="1"/>
    <col min="14851" max="14856" width="15.7109375" style="106" customWidth="1"/>
    <col min="14857" max="15104" width="9.140625" style="106"/>
    <col min="15105" max="15105" width="5.7109375" style="106" customWidth="1"/>
    <col min="15106" max="15106" width="67.5703125" style="106" customWidth="1"/>
    <col min="15107" max="15112" width="15.7109375" style="106" customWidth="1"/>
    <col min="15113" max="15360" width="9.140625" style="106"/>
    <col min="15361" max="15361" width="5.7109375" style="106" customWidth="1"/>
    <col min="15362" max="15362" width="67.5703125" style="106" customWidth="1"/>
    <col min="15363" max="15368" width="15.7109375" style="106" customWidth="1"/>
    <col min="15369" max="15616" width="9.140625" style="106"/>
    <col min="15617" max="15617" width="5.7109375" style="106" customWidth="1"/>
    <col min="15618" max="15618" width="67.5703125" style="106" customWidth="1"/>
    <col min="15619" max="15624" width="15.7109375" style="106" customWidth="1"/>
    <col min="15625" max="15872" width="9.140625" style="106"/>
    <col min="15873" max="15873" width="5.7109375" style="106" customWidth="1"/>
    <col min="15874" max="15874" width="67.5703125" style="106" customWidth="1"/>
    <col min="15875" max="15880" width="15.7109375" style="106" customWidth="1"/>
    <col min="15881" max="16128" width="9.140625" style="106"/>
    <col min="16129" max="16129" width="5.7109375" style="106" customWidth="1"/>
    <col min="16130" max="16130" width="67.5703125" style="106" customWidth="1"/>
    <col min="16131" max="16136" width="15.7109375" style="106" customWidth="1"/>
    <col min="16137" max="16384" width="9.140625" style="106"/>
  </cols>
  <sheetData>
    <row r="1" spans="1:8" ht="15.75" x14ac:dyDescent="0.2">
      <c r="A1" s="1052" t="s">
        <v>296</v>
      </c>
      <c r="B1" s="1053"/>
      <c r="C1" s="104"/>
      <c r="D1" s="105"/>
    </row>
    <row r="2" spans="1:8" ht="15.75" x14ac:dyDescent="0.2">
      <c r="A2" s="562"/>
      <c r="B2" s="563"/>
      <c r="C2" s="104"/>
      <c r="D2" s="105"/>
    </row>
    <row r="3" spans="1:8" ht="15" customHeight="1" x14ac:dyDescent="0.25">
      <c r="A3" s="1054" t="s">
        <v>297</v>
      </c>
      <c r="B3" s="1054"/>
      <c r="C3" s="1054"/>
      <c r="D3" s="1054"/>
      <c r="E3" s="1054"/>
      <c r="F3" s="1054"/>
      <c r="G3" s="1054"/>
      <c r="H3" s="1054"/>
    </row>
    <row r="4" spans="1:8" ht="15.75" x14ac:dyDescent="0.25">
      <c r="A4" s="855" t="s">
        <v>298</v>
      </c>
      <c r="B4" s="855"/>
      <c r="C4" s="855"/>
      <c r="D4" s="855"/>
      <c r="E4" s="855"/>
      <c r="F4" s="855"/>
      <c r="G4" s="855"/>
      <c r="H4" s="855"/>
    </row>
    <row r="5" spans="1:8" ht="15.75" x14ac:dyDescent="0.25">
      <c r="A5" s="856"/>
      <c r="B5" s="217"/>
      <c r="C5" s="589" t="str">
        <f>'1'!E5</f>
        <v>KABUPATEN/KOTA</v>
      </c>
      <c r="D5" s="590">
        <f>'1'!F5</f>
        <v>2022</v>
      </c>
      <c r="E5" s="856"/>
      <c r="F5" s="856"/>
      <c r="G5" s="856"/>
      <c r="H5" s="856"/>
    </row>
    <row r="6" spans="1:8" ht="15.75" x14ac:dyDescent="0.25">
      <c r="A6" s="856"/>
      <c r="B6" s="217"/>
      <c r="C6" s="589" t="str">
        <f>'1'!E6</f>
        <v>TAHUN</v>
      </c>
      <c r="D6" s="590" t="str">
        <f>'1'!F6</f>
        <v>BANYUMAS</v>
      </c>
      <c r="E6" s="856"/>
      <c r="F6" s="856"/>
      <c r="G6" s="856"/>
      <c r="H6" s="856"/>
    </row>
    <row r="7" spans="1:8" ht="15.75" thickBot="1" x14ac:dyDescent="0.25">
      <c r="A7" s="107"/>
      <c r="B7" s="108"/>
      <c r="C7" s="108"/>
      <c r="D7" s="108"/>
      <c r="E7" s="108"/>
    </row>
    <row r="8" spans="1:8" ht="23.25" customHeight="1" x14ac:dyDescent="0.2">
      <c r="A8" s="1055" t="s">
        <v>2</v>
      </c>
      <c r="B8" s="1055" t="s">
        <v>299</v>
      </c>
      <c r="C8" s="1056" t="s">
        <v>256</v>
      </c>
      <c r="D8" s="1057"/>
      <c r="E8" s="1058"/>
      <c r="F8" s="1056" t="s">
        <v>300</v>
      </c>
      <c r="G8" s="1057"/>
      <c r="H8" s="1058"/>
    </row>
    <row r="9" spans="1:8" ht="35.25" customHeight="1" x14ac:dyDescent="0.2">
      <c r="A9" s="1046"/>
      <c r="B9" s="1046"/>
      <c r="C9" s="769" t="s">
        <v>273</v>
      </c>
      <c r="D9" s="769" t="s">
        <v>274</v>
      </c>
      <c r="E9" s="760" t="s">
        <v>301</v>
      </c>
      <c r="F9" s="857" t="s">
        <v>273</v>
      </c>
      <c r="G9" s="769" t="s">
        <v>302</v>
      </c>
      <c r="H9" s="760" t="s">
        <v>301</v>
      </c>
    </row>
    <row r="10" spans="1:8" s="912" customFormat="1" ht="12" x14ac:dyDescent="0.2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</row>
    <row r="11" spans="1:8" ht="24.95" customHeight="1" x14ac:dyDescent="0.2">
      <c r="A11" s="557">
        <v>1</v>
      </c>
      <c r="B11" s="128" t="s">
        <v>303</v>
      </c>
      <c r="C11" s="109">
        <f>SUM('2'!C14:C26)</f>
        <v>0</v>
      </c>
      <c r="D11" s="109">
        <f>SUM('2'!D14:D26)</f>
        <v>0</v>
      </c>
      <c r="E11" s="110">
        <f>SUM(C11:D11)</f>
        <v>0</v>
      </c>
      <c r="F11" s="111"/>
      <c r="G11" s="111"/>
      <c r="H11" s="111"/>
    </row>
    <row r="12" spans="1:8" ht="24.95" customHeight="1" x14ac:dyDescent="0.2">
      <c r="A12" s="560">
        <v>2</v>
      </c>
      <c r="B12" s="595" t="s">
        <v>304</v>
      </c>
      <c r="C12" s="112"/>
      <c r="D12" s="112"/>
      <c r="E12" s="113">
        <f>SUM(C12:D12)</f>
        <v>0</v>
      </c>
      <c r="F12" s="114" t="e">
        <f>C12/$C$11*100</f>
        <v>#DIV/0!</v>
      </c>
      <c r="G12" s="114" t="e">
        <f>D12/$D$11*100</f>
        <v>#DIV/0!</v>
      </c>
      <c r="H12" s="114" t="e">
        <f>E12/$E$11*100</f>
        <v>#DIV/0!</v>
      </c>
    </row>
    <row r="13" spans="1:8" ht="24.95" customHeight="1" x14ac:dyDescent="0.2">
      <c r="A13" s="560">
        <v>3</v>
      </c>
      <c r="B13" s="595" t="s">
        <v>305</v>
      </c>
      <c r="C13" s="115"/>
      <c r="D13" s="115"/>
      <c r="E13" s="116"/>
      <c r="F13" s="117"/>
      <c r="G13" s="117"/>
      <c r="H13" s="117"/>
    </row>
    <row r="14" spans="1:8" s="118" customFormat="1" ht="20.100000000000001" customHeight="1" x14ac:dyDescent="0.2">
      <c r="A14" s="560"/>
      <c r="B14" s="119" t="s">
        <v>306</v>
      </c>
      <c r="C14" s="112"/>
      <c r="D14" s="112"/>
      <c r="E14" s="116">
        <f t="shared" ref="E14:E22" si="0">SUM(C14:D14)</f>
        <v>0</v>
      </c>
      <c r="F14" s="117" t="e">
        <f t="shared" ref="F14:F22" si="1">C14/$C$11*100</f>
        <v>#DIV/0!</v>
      </c>
      <c r="G14" s="117" t="e">
        <f>D14/$D$11*100</f>
        <v>#DIV/0!</v>
      </c>
      <c r="H14" s="117" t="e">
        <f t="shared" ref="H14:H22" si="2">E14/$E$11*100</f>
        <v>#DIV/0!</v>
      </c>
    </row>
    <row r="15" spans="1:8" s="118" customFormat="1" ht="20.100000000000001" customHeight="1" x14ac:dyDescent="0.2">
      <c r="A15" s="560"/>
      <c r="B15" s="119" t="s">
        <v>307</v>
      </c>
      <c r="C15" s="112"/>
      <c r="D15" s="112"/>
      <c r="E15" s="116">
        <f t="shared" si="0"/>
        <v>0</v>
      </c>
      <c r="F15" s="117" t="e">
        <f t="shared" si="1"/>
        <v>#DIV/0!</v>
      </c>
      <c r="G15" s="117" t="e">
        <f t="shared" ref="G15:G22" si="3">D15/$D$11*100</f>
        <v>#DIV/0!</v>
      </c>
      <c r="H15" s="117" t="e">
        <f t="shared" si="2"/>
        <v>#DIV/0!</v>
      </c>
    </row>
    <row r="16" spans="1:8" s="118" customFormat="1" ht="20.100000000000001" customHeight="1" x14ac:dyDescent="0.2">
      <c r="A16" s="560"/>
      <c r="B16" s="119" t="s">
        <v>308</v>
      </c>
      <c r="C16" s="112"/>
      <c r="D16" s="112"/>
      <c r="E16" s="116">
        <f t="shared" si="0"/>
        <v>0</v>
      </c>
      <c r="F16" s="117" t="e">
        <f t="shared" si="1"/>
        <v>#DIV/0!</v>
      </c>
      <c r="G16" s="117" t="e">
        <f t="shared" si="3"/>
        <v>#DIV/0!</v>
      </c>
      <c r="H16" s="117" t="e">
        <f t="shared" si="2"/>
        <v>#DIV/0!</v>
      </c>
    </row>
    <row r="17" spans="1:8" s="118" customFormat="1" ht="20.100000000000001" customHeight="1" x14ac:dyDescent="0.2">
      <c r="A17" s="560"/>
      <c r="B17" s="119" t="s">
        <v>309</v>
      </c>
      <c r="C17" s="112"/>
      <c r="D17" s="112"/>
      <c r="E17" s="116">
        <f t="shared" si="0"/>
        <v>0</v>
      </c>
      <c r="F17" s="117" t="e">
        <f t="shared" si="1"/>
        <v>#DIV/0!</v>
      </c>
      <c r="G17" s="117" t="e">
        <f t="shared" si="3"/>
        <v>#DIV/0!</v>
      </c>
      <c r="H17" s="117" t="e">
        <f t="shared" si="2"/>
        <v>#DIV/0!</v>
      </c>
    </row>
    <row r="18" spans="1:8" s="118" customFormat="1" ht="20.100000000000001" customHeight="1" x14ac:dyDescent="0.2">
      <c r="A18" s="560"/>
      <c r="B18" s="119" t="s">
        <v>310</v>
      </c>
      <c r="C18" s="112"/>
      <c r="D18" s="112"/>
      <c r="E18" s="116">
        <f t="shared" si="0"/>
        <v>0</v>
      </c>
      <c r="F18" s="117" t="e">
        <f t="shared" si="1"/>
        <v>#DIV/0!</v>
      </c>
      <c r="G18" s="117" t="e">
        <f>D18/$D$11*100</f>
        <v>#DIV/0!</v>
      </c>
      <c r="H18" s="117" t="e">
        <f t="shared" si="2"/>
        <v>#DIV/0!</v>
      </c>
    </row>
    <row r="19" spans="1:8" s="118" customFormat="1" ht="20.100000000000001" customHeight="1" x14ac:dyDescent="0.2">
      <c r="A19" s="560"/>
      <c r="B19" s="119" t="s">
        <v>311</v>
      </c>
      <c r="C19" s="112"/>
      <c r="D19" s="112"/>
      <c r="E19" s="116">
        <f t="shared" si="0"/>
        <v>0</v>
      </c>
      <c r="F19" s="117" t="e">
        <f t="shared" si="1"/>
        <v>#DIV/0!</v>
      </c>
      <c r="G19" s="117" t="e">
        <f t="shared" si="3"/>
        <v>#DIV/0!</v>
      </c>
      <c r="H19" s="117" t="e">
        <f t="shared" si="2"/>
        <v>#DIV/0!</v>
      </c>
    </row>
    <row r="20" spans="1:8" s="118" customFormat="1" ht="20.100000000000001" customHeight="1" x14ac:dyDescent="0.2">
      <c r="A20" s="560"/>
      <c r="B20" s="119" t="s">
        <v>312</v>
      </c>
      <c r="C20" s="112"/>
      <c r="D20" s="112"/>
      <c r="E20" s="116">
        <f t="shared" si="0"/>
        <v>0</v>
      </c>
      <c r="F20" s="117" t="e">
        <f t="shared" si="1"/>
        <v>#DIV/0!</v>
      </c>
      <c r="G20" s="117" t="e">
        <f t="shared" si="3"/>
        <v>#DIV/0!</v>
      </c>
      <c r="H20" s="117" t="e">
        <f t="shared" si="2"/>
        <v>#DIV/0!</v>
      </c>
    </row>
    <row r="21" spans="1:8" s="118" customFormat="1" ht="20.100000000000001" customHeight="1" x14ac:dyDescent="0.2">
      <c r="A21" s="560"/>
      <c r="B21" s="119" t="s">
        <v>313</v>
      </c>
      <c r="C21" s="112"/>
      <c r="D21" s="112"/>
      <c r="E21" s="116">
        <f t="shared" si="0"/>
        <v>0</v>
      </c>
      <c r="F21" s="117" t="e">
        <f t="shared" si="1"/>
        <v>#DIV/0!</v>
      </c>
      <c r="G21" s="117" t="e">
        <f t="shared" si="3"/>
        <v>#DIV/0!</v>
      </c>
      <c r="H21" s="117" t="e">
        <f t="shared" si="2"/>
        <v>#DIV/0!</v>
      </c>
    </row>
    <row r="22" spans="1:8" s="118" customFormat="1" ht="20.100000000000001" customHeight="1" thickBot="1" x14ac:dyDescent="0.25">
      <c r="A22" s="120"/>
      <c r="B22" s="121" t="s">
        <v>314</v>
      </c>
      <c r="C22" s="122"/>
      <c r="D22" s="122"/>
      <c r="E22" s="123">
        <f t="shared" si="0"/>
        <v>0</v>
      </c>
      <c r="F22" s="124" t="e">
        <f t="shared" si="1"/>
        <v>#DIV/0!</v>
      </c>
      <c r="G22" s="124" t="e">
        <f t="shared" si="3"/>
        <v>#DIV/0!</v>
      </c>
      <c r="H22" s="124" t="e">
        <f t="shared" si="2"/>
        <v>#DIV/0!</v>
      </c>
    </row>
    <row r="24" spans="1:8" ht="14.25" customHeight="1" x14ac:dyDescent="0.2">
      <c r="A24" s="1051" t="s">
        <v>315</v>
      </c>
      <c r="B24" s="1051"/>
      <c r="C24" s="1051"/>
      <c r="D24" s="563"/>
    </row>
    <row r="27" spans="1:8" x14ac:dyDescent="0.2">
      <c r="C27" s="106" t="s">
        <v>316</v>
      </c>
    </row>
  </sheetData>
  <mergeCells count="7">
    <mergeCell ref="A24:C24"/>
    <mergeCell ref="A1:B1"/>
    <mergeCell ref="A3:H3"/>
    <mergeCell ref="A8:A9"/>
    <mergeCell ref="B8:B9"/>
    <mergeCell ref="C8:E8"/>
    <mergeCell ref="F8:H8"/>
  </mergeCells>
  <printOptions horizontalCentered="1"/>
  <pageMargins left="1.21" right="0.9" top="1.1499999999999999" bottom="0.9" header="0" footer="0"/>
  <pageSetup paperSize="9" scale="7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FB2D2-3694-4D38-B03B-FA9DE2DD8EC0}">
  <sheetPr codeName="Sheet89">
    <tabColor rgb="FFFFC000"/>
    <pageSetUpPr fitToPage="1"/>
  </sheetPr>
  <dimension ref="A1:O44"/>
  <sheetViews>
    <sheetView zoomScale="80" zoomScaleNormal="80" workbookViewId="0">
      <pane xSplit="2" ySplit="10" topLeftCell="C11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5" x14ac:dyDescent="0.25"/>
  <cols>
    <col min="1" max="1" width="5.7109375" style="70" customWidth="1"/>
    <col min="2" max="2" width="71.7109375" style="70" customWidth="1"/>
    <col min="3" max="4" width="16.7109375" style="70" customWidth="1"/>
    <col min="5" max="6" width="20.7109375" style="70" customWidth="1"/>
    <col min="7" max="8" width="16.7109375" style="70" customWidth="1"/>
    <col min="9" max="9" width="22.28515625" style="70" customWidth="1"/>
    <col min="10" max="10" width="16.7109375" style="70" customWidth="1"/>
    <col min="11" max="11" width="15.7109375" style="70" customWidth="1"/>
    <col min="12" max="256" width="9.140625" style="70"/>
    <col min="257" max="257" width="5.7109375" style="70" customWidth="1"/>
    <col min="258" max="258" width="71.7109375" style="70" customWidth="1"/>
    <col min="259" max="264" width="16.7109375" style="70" customWidth="1"/>
    <col min="265" max="265" width="37.28515625" style="70" bestFit="1" customWidth="1"/>
    <col min="266" max="266" width="16.7109375" style="70" customWidth="1"/>
    <col min="267" max="267" width="15.7109375" style="70" customWidth="1"/>
    <col min="268" max="512" width="9.140625" style="70"/>
    <col min="513" max="513" width="5.7109375" style="70" customWidth="1"/>
    <col min="514" max="514" width="71.7109375" style="70" customWidth="1"/>
    <col min="515" max="520" width="16.7109375" style="70" customWidth="1"/>
    <col min="521" max="521" width="37.28515625" style="70" bestFit="1" customWidth="1"/>
    <col min="522" max="522" width="16.7109375" style="70" customWidth="1"/>
    <col min="523" max="523" width="15.7109375" style="70" customWidth="1"/>
    <col min="524" max="768" width="9.140625" style="70"/>
    <col min="769" max="769" width="5.7109375" style="70" customWidth="1"/>
    <col min="770" max="770" width="71.7109375" style="70" customWidth="1"/>
    <col min="771" max="776" width="16.7109375" style="70" customWidth="1"/>
    <col min="777" max="777" width="37.28515625" style="70" bestFit="1" customWidth="1"/>
    <col min="778" max="778" width="16.7109375" style="70" customWidth="1"/>
    <col min="779" max="779" width="15.7109375" style="70" customWidth="1"/>
    <col min="780" max="1024" width="9.140625" style="70"/>
    <col min="1025" max="1025" width="5.7109375" style="70" customWidth="1"/>
    <col min="1026" max="1026" width="71.7109375" style="70" customWidth="1"/>
    <col min="1027" max="1032" width="16.7109375" style="70" customWidth="1"/>
    <col min="1033" max="1033" width="37.28515625" style="70" bestFit="1" customWidth="1"/>
    <col min="1034" max="1034" width="16.7109375" style="70" customWidth="1"/>
    <col min="1035" max="1035" width="15.7109375" style="70" customWidth="1"/>
    <col min="1036" max="1280" width="9.140625" style="70"/>
    <col min="1281" max="1281" width="5.7109375" style="70" customWidth="1"/>
    <col min="1282" max="1282" width="71.7109375" style="70" customWidth="1"/>
    <col min="1283" max="1288" width="16.7109375" style="70" customWidth="1"/>
    <col min="1289" max="1289" width="37.28515625" style="70" bestFit="1" customWidth="1"/>
    <col min="1290" max="1290" width="16.7109375" style="70" customWidth="1"/>
    <col min="1291" max="1291" width="15.7109375" style="70" customWidth="1"/>
    <col min="1292" max="1536" width="9.140625" style="70"/>
    <col min="1537" max="1537" width="5.7109375" style="70" customWidth="1"/>
    <col min="1538" max="1538" width="71.7109375" style="70" customWidth="1"/>
    <col min="1539" max="1544" width="16.7109375" style="70" customWidth="1"/>
    <col min="1545" max="1545" width="37.28515625" style="70" bestFit="1" customWidth="1"/>
    <col min="1546" max="1546" width="16.7109375" style="70" customWidth="1"/>
    <col min="1547" max="1547" width="15.7109375" style="70" customWidth="1"/>
    <col min="1548" max="1792" width="9.140625" style="70"/>
    <col min="1793" max="1793" width="5.7109375" style="70" customWidth="1"/>
    <col min="1794" max="1794" width="71.7109375" style="70" customWidth="1"/>
    <col min="1795" max="1800" width="16.7109375" style="70" customWidth="1"/>
    <col min="1801" max="1801" width="37.28515625" style="70" bestFit="1" customWidth="1"/>
    <col min="1802" max="1802" width="16.7109375" style="70" customWidth="1"/>
    <col min="1803" max="1803" width="15.7109375" style="70" customWidth="1"/>
    <col min="1804" max="2048" width="9.140625" style="70"/>
    <col min="2049" max="2049" width="5.7109375" style="70" customWidth="1"/>
    <col min="2050" max="2050" width="71.7109375" style="70" customWidth="1"/>
    <col min="2051" max="2056" width="16.7109375" style="70" customWidth="1"/>
    <col min="2057" max="2057" width="37.28515625" style="70" bestFit="1" customWidth="1"/>
    <col min="2058" max="2058" width="16.7109375" style="70" customWidth="1"/>
    <col min="2059" max="2059" width="15.7109375" style="70" customWidth="1"/>
    <col min="2060" max="2304" width="9.140625" style="70"/>
    <col min="2305" max="2305" width="5.7109375" style="70" customWidth="1"/>
    <col min="2306" max="2306" width="71.7109375" style="70" customWidth="1"/>
    <col min="2307" max="2312" width="16.7109375" style="70" customWidth="1"/>
    <col min="2313" max="2313" width="37.28515625" style="70" bestFit="1" customWidth="1"/>
    <col min="2314" max="2314" width="16.7109375" style="70" customWidth="1"/>
    <col min="2315" max="2315" width="15.7109375" style="70" customWidth="1"/>
    <col min="2316" max="2560" width="9.140625" style="70"/>
    <col min="2561" max="2561" width="5.7109375" style="70" customWidth="1"/>
    <col min="2562" max="2562" width="71.7109375" style="70" customWidth="1"/>
    <col min="2563" max="2568" width="16.7109375" style="70" customWidth="1"/>
    <col min="2569" max="2569" width="37.28515625" style="70" bestFit="1" customWidth="1"/>
    <col min="2570" max="2570" width="16.7109375" style="70" customWidth="1"/>
    <col min="2571" max="2571" width="15.7109375" style="70" customWidth="1"/>
    <col min="2572" max="2816" width="9.140625" style="70"/>
    <col min="2817" max="2817" width="5.7109375" style="70" customWidth="1"/>
    <col min="2818" max="2818" width="71.7109375" style="70" customWidth="1"/>
    <col min="2819" max="2824" width="16.7109375" style="70" customWidth="1"/>
    <col min="2825" max="2825" width="37.28515625" style="70" bestFit="1" customWidth="1"/>
    <col min="2826" max="2826" width="16.7109375" style="70" customWidth="1"/>
    <col min="2827" max="2827" width="15.7109375" style="70" customWidth="1"/>
    <col min="2828" max="3072" width="9.140625" style="70"/>
    <col min="3073" max="3073" width="5.7109375" style="70" customWidth="1"/>
    <col min="3074" max="3074" width="71.7109375" style="70" customWidth="1"/>
    <col min="3075" max="3080" width="16.7109375" style="70" customWidth="1"/>
    <col min="3081" max="3081" width="37.28515625" style="70" bestFit="1" customWidth="1"/>
    <col min="3082" max="3082" width="16.7109375" style="70" customWidth="1"/>
    <col min="3083" max="3083" width="15.7109375" style="70" customWidth="1"/>
    <col min="3084" max="3328" width="9.140625" style="70"/>
    <col min="3329" max="3329" width="5.7109375" style="70" customWidth="1"/>
    <col min="3330" max="3330" width="71.7109375" style="70" customWidth="1"/>
    <col min="3331" max="3336" width="16.7109375" style="70" customWidth="1"/>
    <col min="3337" max="3337" width="37.28515625" style="70" bestFit="1" customWidth="1"/>
    <col min="3338" max="3338" width="16.7109375" style="70" customWidth="1"/>
    <col min="3339" max="3339" width="15.7109375" style="70" customWidth="1"/>
    <col min="3340" max="3584" width="9.140625" style="70"/>
    <col min="3585" max="3585" width="5.7109375" style="70" customWidth="1"/>
    <col min="3586" max="3586" width="71.7109375" style="70" customWidth="1"/>
    <col min="3587" max="3592" width="16.7109375" style="70" customWidth="1"/>
    <col min="3593" max="3593" width="37.28515625" style="70" bestFit="1" customWidth="1"/>
    <col min="3594" max="3594" width="16.7109375" style="70" customWidth="1"/>
    <col min="3595" max="3595" width="15.7109375" style="70" customWidth="1"/>
    <col min="3596" max="3840" width="9.140625" style="70"/>
    <col min="3841" max="3841" width="5.7109375" style="70" customWidth="1"/>
    <col min="3842" max="3842" width="71.7109375" style="70" customWidth="1"/>
    <col min="3843" max="3848" width="16.7109375" style="70" customWidth="1"/>
    <col min="3849" max="3849" width="37.28515625" style="70" bestFit="1" customWidth="1"/>
    <col min="3850" max="3850" width="16.7109375" style="70" customWidth="1"/>
    <col min="3851" max="3851" width="15.7109375" style="70" customWidth="1"/>
    <col min="3852" max="4096" width="9.140625" style="70"/>
    <col min="4097" max="4097" width="5.7109375" style="70" customWidth="1"/>
    <col min="4098" max="4098" width="71.7109375" style="70" customWidth="1"/>
    <col min="4099" max="4104" width="16.7109375" style="70" customWidth="1"/>
    <col min="4105" max="4105" width="37.28515625" style="70" bestFit="1" customWidth="1"/>
    <col min="4106" max="4106" width="16.7109375" style="70" customWidth="1"/>
    <col min="4107" max="4107" width="15.7109375" style="70" customWidth="1"/>
    <col min="4108" max="4352" width="9.140625" style="70"/>
    <col min="4353" max="4353" width="5.7109375" style="70" customWidth="1"/>
    <col min="4354" max="4354" width="71.7109375" style="70" customWidth="1"/>
    <col min="4355" max="4360" width="16.7109375" style="70" customWidth="1"/>
    <col min="4361" max="4361" width="37.28515625" style="70" bestFit="1" customWidth="1"/>
    <col min="4362" max="4362" width="16.7109375" style="70" customWidth="1"/>
    <col min="4363" max="4363" width="15.7109375" style="70" customWidth="1"/>
    <col min="4364" max="4608" width="9.140625" style="70"/>
    <col min="4609" max="4609" width="5.7109375" style="70" customWidth="1"/>
    <col min="4610" max="4610" width="71.7109375" style="70" customWidth="1"/>
    <col min="4611" max="4616" width="16.7109375" style="70" customWidth="1"/>
    <col min="4617" max="4617" width="37.28515625" style="70" bestFit="1" customWidth="1"/>
    <col min="4618" max="4618" width="16.7109375" style="70" customWidth="1"/>
    <col min="4619" max="4619" width="15.7109375" style="70" customWidth="1"/>
    <col min="4620" max="4864" width="9.140625" style="70"/>
    <col min="4865" max="4865" width="5.7109375" style="70" customWidth="1"/>
    <col min="4866" max="4866" width="71.7109375" style="70" customWidth="1"/>
    <col min="4867" max="4872" width="16.7109375" style="70" customWidth="1"/>
    <col min="4873" max="4873" width="37.28515625" style="70" bestFit="1" customWidth="1"/>
    <col min="4874" max="4874" width="16.7109375" style="70" customWidth="1"/>
    <col min="4875" max="4875" width="15.7109375" style="70" customWidth="1"/>
    <col min="4876" max="5120" width="9.140625" style="70"/>
    <col min="5121" max="5121" width="5.7109375" style="70" customWidth="1"/>
    <col min="5122" max="5122" width="71.7109375" style="70" customWidth="1"/>
    <col min="5123" max="5128" width="16.7109375" style="70" customWidth="1"/>
    <col min="5129" max="5129" width="37.28515625" style="70" bestFit="1" customWidth="1"/>
    <col min="5130" max="5130" width="16.7109375" style="70" customWidth="1"/>
    <col min="5131" max="5131" width="15.7109375" style="70" customWidth="1"/>
    <col min="5132" max="5376" width="9.140625" style="70"/>
    <col min="5377" max="5377" width="5.7109375" style="70" customWidth="1"/>
    <col min="5378" max="5378" width="71.7109375" style="70" customWidth="1"/>
    <col min="5379" max="5384" width="16.7109375" style="70" customWidth="1"/>
    <col min="5385" max="5385" width="37.28515625" style="70" bestFit="1" customWidth="1"/>
    <col min="5386" max="5386" width="16.7109375" style="70" customWidth="1"/>
    <col min="5387" max="5387" width="15.7109375" style="70" customWidth="1"/>
    <col min="5388" max="5632" width="9.140625" style="70"/>
    <col min="5633" max="5633" width="5.7109375" style="70" customWidth="1"/>
    <col min="5634" max="5634" width="71.7109375" style="70" customWidth="1"/>
    <col min="5635" max="5640" width="16.7109375" style="70" customWidth="1"/>
    <col min="5641" max="5641" width="37.28515625" style="70" bestFit="1" customWidth="1"/>
    <col min="5642" max="5642" width="16.7109375" style="70" customWidth="1"/>
    <col min="5643" max="5643" width="15.7109375" style="70" customWidth="1"/>
    <col min="5644" max="5888" width="9.140625" style="70"/>
    <col min="5889" max="5889" width="5.7109375" style="70" customWidth="1"/>
    <col min="5890" max="5890" width="71.7109375" style="70" customWidth="1"/>
    <col min="5891" max="5896" width="16.7109375" style="70" customWidth="1"/>
    <col min="5897" max="5897" width="37.28515625" style="70" bestFit="1" customWidth="1"/>
    <col min="5898" max="5898" width="16.7109375" style="70" customWidth="1"/>
    <col min="5899" max="5899" width="15.7109375" style="70" customWidth="1"/>
    <col min="5900" max="6144" width="9.140625" style="70"/>
    <col min="6145" max="6145" width="5.7109375" style="70" customWidth="1"/>
    <col min="6146" max="6146" width="71.7109375" style="70" customWidth="1"/>
    <col min="6147" max="6152" width="16.7109375" style="70" customWidth="1"/>
    <col min="6153" max="6153" width="37.28515625" style="70" bestFit="1" customWidth="1"/>
    <col min="6154" max="6154" width="16.7109375" style="70" customWidth="1"/>
    <col min="6155" max="6155" width="15.7109375" style="70" customWidth="1"/>
    <col min="6156" max="6400" width="9.140625" style="70"/>
    <col min="6401" max="6401" width="5.7109375" style="70" customWidth="1"/>
    <col min="6402" max="6402" width="71.7109375" style="70" customWidth="1"/>
    <col min="6403" max="6408" width="16.7109375" style="70" customWidth="1"/>
    <col min="6409" max="6409" width="37.28515625" style="70" bestFit="1" customWidth="1"/>
    <col min="6410" max="6410" width="16.7109375" style="70" customWidth="1"/>
    <col min="6411" max="6411" width="15.7109375" style="70" customWidth="1"/>
    <col min="6412" max="6656" width="9.140625" style="70"/>
    <col min="6657" max="6657" width="5.7109375" style="70" customWidth="1"/>
    <col min="6658" max="6658" width="71.7109375" style="70" customWidth="1"/>
    <col min="6659" max="6664" width="16.7109375" style="70" customWidth="1"/>
    <col min="6665" max="6665" width="37.28515625" style="70" bestFit="1" customWidth="1"/>
    <col min="6666" max="6666" width="16.7109375" style="70" customWidth="1"/>
    <col min="6667" max="6667" width="15.7109375" style="70" customWidth="1"/>
    <col min="6668" max="6912" width="9.140625" style="70"/>
    <col min="6913" max="6913" width="5.7109375" style="70" customWidth="1"/>
    <col min="6914" max="6914" width="71.7109375" style="70" customWidth="1"/>
    <col min="6915" max="6920" width="16.7109375" style="70" customWidth="1"/>
    <col min="6921" max="6921" width="37.28515625" style="70" bestFit="1" customWidth="1"/>
    <col min="6922" max="6922" width="16.7109375" style="70" customWidth="1"/>
    <col min="6923" max="6923" width="15.7109375" style="70" customWidth="1"/>
    <col min="6924" max="7168" width="9.140625" style="70"/>
    <col min="7169" max="7169" width="5.7109375" style="70" customWidth="1"/>
    <col min="7170" max="7170" width="71.7109375" style="70" customWidth="1"/>
    <col min="7171" max="7176" width="16.7109375" style="70" customWidth="1"/>
    <col min="7177" max="7177" width="37.28515625" style="70" bestFit="1" customWidth="1"/>
    <col min="7178" max="7178" width="16.7109375" style="70" customWidth="1"/>
    <col min="7179" max="7179" width="15.7109375" style="70" customWidth="1"/>
    <col min="7180" max="7424" width="9.140625" style="70"/>
    <col min="7425" max="7425" width="5.7109375" style="70" customWidth="1"/>
    <col min="7426" max="7426" width="71.7109375" style="70" customWidth="1"/>
    <col min="7427" max="7432" width="16.7109375" style="70" customWidth="1"/>
    <col min="7433" max="7433" width="37.28515625" style="70" bestFit="1" customWidth="1"/>
    <col min="7434" max="7434" width="16.7109375" style="70" customWidth="1"/>
    <col min="7435" max="7435" width="15.7109375" style="70" customWidth="1"/>
    <col min="7436" max="7680" width="9.140625" style="70"/>
    <col min="7681" max="7681" width="5.7109375" style="70" customWidth="1"/>
    <col min="7682" max="7682" width="71.7109375" style="70" customWidth="1"/>
    <col min="7683" max="7688" width="16.7109375" style="70" customWidth="1"/>
    <col min="7689" max="7689" width="37.28515625" style="70" bestFit="1" customWidth="1"/>
    <col min="7690" max="7690" width="16.7109375" style="70" customWidth="1"/>
    <col min="7691" max="7691" width="15.7109375" style="70" customWidth="1"/>
    <col min="7692" max="7936" width="9.140625" style="70"/>
    <col min="7937" max="7937" width="5.7109375" style="70" customWidth="1"/>
    <col min="7938" max="7938" width="71.7109375" style="70" customWidth="1"/>
    <col min="7939" max="7944" width="16.7109375" style="70" customWidth="1"/>
    <col min="7945" max="7945" width="37.28515625" style="70" bestFit="1" customWidth="1"/>
    <col min="7946" max="7946" width="16.7109375" style="70" customWidth="1"/>
    <col min="7947" max="7947" width="15.7109375" style="70" customWidth="1"/>
    <col min="7948" max="8192" width="9.140625" style="70"/>
    <col min="8193" max="8193" width="5.7109375" style="70" customWidth="1"/>
    <col min="8194" max="8194" width="71.7109375" style="70" customWidth="1"/>
    <col min="8195" max="8200" width="16.7109375" style="70" customWidth="1"/>
    <col min="8201" max="8201" width="37.28515625" style="70" bestFit="1" customWidth="1"/>
    <col min="8202" max="8202" width="16.7109375" style="70" customWidth="1"/>
    <col min="8203" max="8203" width="15.7109375" style="70" customWidth="1"/>
    <col min="8204" max="8448" width="9.140625" style="70"/>
    <col min="8449" max="8449" width="5.7109375" style="70" customWidth="1"/>
    <col min="8450" max="8450" width="71.7109375" style="70" customWidth="1"/>
    <col min="8451" max="8456" width="16.7109375" style="70" customWidth="1"/>
    <col min="8457" max="8457" width="37.28515625" style="70" bestFit="1" customWidth="1"/>
    <col min="8458" max="8458" width="16.7109375" style="70" customWidth="1"/>
    <col min="8459" max="8459" width="15.7109375" style="70" customWidth="1"/>
    <col min="8460" max="8704" width="9.140625" style="70"/>
    <col min="8705" max="8705" width="5.7109375" style="70" customWidth="1"/>
    <col min="8706" max="8706" width="71.7109375" style="70" customWidth="1"/>
    <col min="8707" max="8712" width="16.7109375" style="70" customWidth="1"/>
    <col min="8713" max="8713" width="37.28515625" style="70" bestFit="1" customWidth="1"/>
    <col min="8714" max="8714" width="16.7109375" style="70" customWidth="1"/>
    <col min="8715" max="8715" width="15.7109375" style="70" customWidth="1"/>
    <col min="8716" max="8960" width="9.140625" style="70"/>
    <col min="8961" max="8961" width="5.7109375" style="70" customWidth="1"/>
    <col min="8962" max="8962" width="71.7109375" style="70" customWidth="1"/>
    <col min="8963" max="8968" width="16.7109375" style="70" customWidth="1"/>
    <col min="8969" max="8969" width="37.28515625" style="70" bestFit="1" customWidth="1"/>
    <col min="8970" max="8970" width="16.7109375" style="70" customWidth="1"/>
    <col min="8971" max="8971" width="15.7109375" style="70" customWidth="1"/>
    <col min="8972" max="9216" width="9.140625" style="70"/>
    <col min="9217" max="9217" width="5.7109375" style="70" customWidth="1"/>
    <col min="9218" max="9218" width="71.7109375" style="70" customWidth="1"/>
    <col min="9219" max="9224" width="16.7109375" style="70" customWidth="1"/>
    <col min="9225" max="9225" width="37.28515625" style="70" bestFit="1" customWidth="1"/>
    <col min="9226" max="9226" width="16.7109375" style="70" customWidth="1"/>
    <col min="9227" max="9227" width="15.7109375" style="70" customWidth="1"/>
    <col min="9228" max="9472" width="9.140625" style="70"/>
    <col min="9473" max="9473" width="5.7109375" style="70" customWidth="1"/>
    <col min="9474" max="9474" width="71.7109375" style="70" customWidth="1"/>
    <col min="9475" max="9480" width="16.7109375" style="70" customWidth="1"/>
    <col min="9481" max="9481" width="37.28515625" style="70" bestFit="1" customWidth="1"/>
    <col min="9482" max="9482" width="16.7109375" style="70" customWidth="1"/>
    <col min="9483" max="9483" width="15.7109375" style="70" customWidth="1"/>
    <col min="9484" max="9728" width="9.140625" style="70"/>
    <col min="9729" max="9729" width="5.7109375" style="70" customWidth="1"/>
    <col min="9730" max="9730" width="71.7109375" style="70" customWidth="1"/>
    <col min="9731" max="9736" width="16.7109375" style="70" customWidth="1"/>
    <col min="9737" max="9737" width="37.28515625" style="70" bestFit="1" customWidth="1"/>
    <col min="9738" max="9738" width="16.7109375" style="70" customWidth="1"/>
    <col min="9739" max="9739" width="15.7109375" style="70" customWidth="1"/>
    <col min="9740" max="9984" width="9.140625" style="70"/>
    <col min="9985" max="9985" width="5.7109375" style="70" customWidth="1"/>
    <col min="9986" max="9986" width="71.7109375" style="70" customWidth="1"/>
    <col min="9987" max="9992" width="16.7109375" style="70" customWidth="1"/>
    <col min="9993" max="9993" width="37.28515625" style="70" bestFit="1" customWidth="1"/>
    <col min="9994" max="9994" width="16.7109375" style="70" customWidth="1"/>
    <col min="9995" max="9995" width="15.7109375" style="70" customWidth="1"/>
    <col min="9996" max="10240" width="9.140625" style="70"/>
    <col min="10241" max="10241" width="5.7109375" style="70" customWidth="1"/>
    <col min="10242" max="10242" width="71.7109375" style="70" customWidth="1"/>
    <col min="10243" max="10248" width="16.7109375" style="70" customWidth="1"/>
    <col min="10249" max="10249" width="37.28515625" style="70" bestFit="1" customWidth="1"/>
    <col min="10250" max="10250" width="16.7109375" style="70" customWidth="1"/>
    <col min="10251" max="10251" width="15.7109375" style="70" customWidth="1"/>
    <col min="10252" max="10496" width="9.140625" style="70"/>
    <col min="10497" max="10497" width="5.7109375" style="70" customWidth="1"/>
    <col min="10498" max="10498" width="71.7109375" style="70" customWidth="1"/>
    <col min="10499" max="10504" width="16.7109375" style="70" customWidth="1"/>
    <col min="10505" max="10505" width="37.28515625" style="70" bestFit="1" customWidth="1"/>
    <col min="10506" max="10506" width="16.7109375" style="70" customWidth="1"/>
    <col min="10507" max="10507" width="15.7109375" style="70" customWidth="1"/>
    <col min="10508" max="10752" width="9.140625" style="70"/>
    <col min="10753" max="10753" width="5.7109375" style="70" customWidth="1"/>
    <col min="10754" max="10754" width="71.7109375" style="70" customWidth="1"/>
    <col min="10755" max="10760" width="16.7109375" style="70" customWidth="1"/>
    <col min="10761" max="10761" width="37.28515625" style="70" bestFit="1" customWidth="1"/>
    <col min="10762" max="10762" width="16.7109375" style="70" customWidth="1"/>
    <col min="10763" max="10763" width="15.7109375" style="70" customWidth="1"/>
    <col min="10764" max="11008" width="9.140625" style="70"/>
    <col min="11009" max="11009" width="5.7109375" style="70" customWidth="1"/>
    <col min="11010" max="11010" width="71.7109375" style="70" customWidth="1"/>
    <col min="11011" max="11016" width="16.7109375" style="70" customWidth="1"/>
    <col min="11017" max="11017" width="37.28515625" style="70" bestFit="1" customWidth="1"/>
    <col min="11018" max="11018" width="16.7109375" style="70" customWidth="1"/>
    <col min="11019" max="11019" width="15.7109375" style="70" customWidth="1"/>
    <col min="11020" max="11264" width="9.140625" style="70"/>
    <col min="11265" max="11265" width="5.7109375" style="70" customWidth="1"/>
    <col min="11266" max="11266" width="71.7109375" style="70" customWidth="1"/>
    <col min="11267" max="11272" width="16.7109375" style="70" customWidth="1"/>
    <col min="11273" max="11273" width="37.28515625" style="70" bestFit="1" customWidth="1"/>
    <col min="11274" max="11274" width="16.7109375" style="70" customWidth="1"/>
    <col min="11275" max="11275" width="15.7109375" style="70" customWidth="1"/>
    <col min="11276" max="11520" width="9.140625" style="70"/>
    <col min="11521" max="11521" width="5.7109375" style="70" customWidth="1"/>
    <col min="11522" max="11522" width="71.7109375" style="70" customWidth="1"/>
    <col min="11523" max="11528" width="16.7109375" style="70" customWidth="1"/>
    <col min="11529" max="11529" width="37.28515625" style="70" bestFit="1" customWidth="1"/>
    <col min="11530" max="11530" width="16.7109375" style="70" customWidth="1"/>
    <col min="11531" max="11531" width="15.7109375" style="70" customWidth="1"/>
    <col min="11532" max="11776" width="9.140625" style="70"/>
    <col min="11777" max="11777" width="5.7109375" style="70" customWidth="1"/>
    <col min="11778" max="11778" width="71.7109375" style="70" customWidth="1"/>
    <col min="11779" max="11784" width="16.7109375" style="70" customWidth="1"/>
    <col min="11785" max="11785" width="37.28515625" style="70" bestFit="1" customWidth="1"/>
    <col min="11786" max="11786" width="16.7109375" style="70" customWidth="1"/>
    <col min="11787" max="11787" width="15.7109375" style="70" customWidth="1"/>
    <col min="11788" max="12032" width="9.140625" style="70"/>
    <col min="12033" max="12033" width="5.7109375" style="70" customWidth="1"/>
    <col min="12034" max="12034" width="71.7109375" style="70" customWidth="1"/>
    <col min="12035" max="12040" width="16.7109375" style="70" customWidth="1"/>
    <col min="12041" max="12041" width="37.28515625" style="70" bestFit="1" customWidth="1"/>
    <col min="12042" max="12042" width="16.7109375" style="70" customWidth="1"/>
    <col min="12043" max="12043" width="15.7109375" style="70" customWidth="1"/>
    <col min="12044" max="12288" width="9.140625" style="70"/>
    <col min="12289" max="12289" width="5.7109375" style="70" customWidth="1"/>
    <col min="12290" max="12290" width="71.7109375" style="70" customWidth="1"/>
    <col min="12291" max="12296" width="16.7109375" style="70" customWidth="1"/>
    <col min="12297" max="12297" width="37.28515625" style="70" bestFit="1" customWidth="1"/>
    <col min="12298" max="12298" width="16.7109375" style="70" customWidth="1"/>
    <col min="12299" max="12299" width="15.7109375" style="70" customWidth="1"/>
    <col min="12300" max="12544" width="9.140625" style="70"/>
    <col min="12545" max="12545" width="5.7109375" style="70" customWidth="1"/>
    <col min="12546" max="12546" width="71.7109375" style="70" customWidth="1"/>
    <col min="12547" max="12552" width="16.7109375" style="70" customWidth="1"/>
    <col min="12553" max="12553" width="37.28515625" style="70" bestFit="1" customWidth="1"/>
    <col min="12554" max="12554" width="16.7109375" style="70" customWidth="1"/>
    <col min="12555" max="12555" width="15.7109375" style="70" customWidth="1"/>
    <col min="12556" max="12800" width="9.140625" style="70"/>
    <col min="12801" max="12801" width="5.7109375" style="70" customWidth="1"/>
    <col min="12802" max="12802" width="71.7109375" style="70" customWidth="1"/>
    <col min="12803" max="12808" width="16.7109375" style="70" customWidth="1"/>
    <col min="12809" max="12809" width="37.28515625" style="70" bestFit="1" customWidth="1"/>
    <col min="12810" max="12810" width="16.7109375" style="70" customWidth="1"/>
    <col min="12811" max="12811" width="15.7109375" style="70" customWidth="1"/>
    <col min="12812" max="13056" width="9.140625" style="70"/>
    <col min="13057" max="13057" width="5.7109375" style="70" customWidth="1"/>
    <col min="13058" max="13058" width="71.7109375" style="70" customWidth="1"/>
    <col min="13059" max="13064" width="16.7109375" style="70" customWidth="1"/>
    <col min="13065" max="13065" width="37.28515625" style="70" bestFit="1" customWidth="1"/>
    <col min="13066" max="13066" width="16.7109375" style="70" customWidth="1"/>
    <col min="13067" max="13067" width="15.7109375" style="70" customWidth="1"/>
    <col min="13068" max="13312" width="9.140625" style="70"/>
    <col min="13313" max="13313" width="5.7109375" style="70" customWidth="1"/>
    <col min="13314" max="13314" width="71.7109375" style="70" customWidth="1"/>
    <col min="13315" max="13320" width="16.7109375" style="70" customWidth="1"/>
    <col min="13321" max="13321" width="37.28515625" style="70" bestFit="1" customWidth="1"/>
    <col min="13322" max="13322" width="16.7109375" style="70" customWidth="1"/>
    <col min="13323" max="13323" width="15.7109375" style="70" customWidth="1"/>
    <col min="13324" max="13568" width="9.140625" style="70"/>
    <col min="13569" max="13569" width="5.7109375" style="70" customWidth="1"/>
    <col min="13570" max="13570" width="71.7109375" style="70" customWidth="1"/>
    <col min="13571" max="13576" width="16.7109375" style="70" customWidth="1"/>
    <col min="13577" max="13577" width="37.28515625" style="70" bestFit="1" customWidth="1"/>
    <col min="13578" max="13578" width="16.7109375" style="70" customWidth="1"/>
    <col min="13579" max="13579" width="15.7109375" style="70" customWidth="1"/>
    <col min="13580" max="13824" width="9.140625" style="70"/>
    <col min="13825" max="13825" width="5.7109375" style="70" customWidth="1"/>
    <col min="13826" max="13826" width="71.7109375" style="70" customWidth="1"/>
    <col min="13827" max="13832" width="16.7109375" style="70" customWidth="1"/>
    <col min="13833" max="13833" width="37.28515625" style="70" bestFit="1" customWidth="1"/>
    <col min="13834" max="13834" width="16.7109375" style="70" customWidth="1"/>
    <col min="13835" max="13835" width="15.7109375" style="70" customWidth="1"/>
    <col min="13836" max="14080" width="9.140625" style="70"/>
    <col min="14081" max="14081" width="5.7109375" style="70" customWidth="1"/>
    <col min="14082" max="14082" width="71.7109375" style="70" customWidth="1"/>
    <col min="14083" max="14088" width="16.7109375" style="70" customWidth="1"/>
    <col min="14089" max="14089" width="37.28515625" style="70" bestFit="1" customWidth="1"/>
    <col min="14090" max="14090" width="16.7109375" style="70" customWidth="1"/>
    <col min="14091" max="14091" width="15.7109375" style="70" customWidth="1"/>
    <col min="14092" max="14336" width="9.140625" style="70"/>
    <col min="14337" max="14337" width="5.7109375" style="70" customWidth="1"/>
    <col min="14338" max="14338" width="71.7109375" style="70" customWidth="1"/>
    <col min="14339" max="14344" width="16.7109375" style="70" customWidth="1"/>
    <col min="14345" max="14345" width="37.28515625" style="70" bestFit="1" customWidth="1"/>
    <col min="14346" max="14346" width="16.7109375" style="70" customWidth="1"/>
    <col min="14347" max="14347" width="15.7109375" style="70" customWidth="1"/>
    <col min="14348" max="14592" width="9.140625" style="70"/>
    <col min="14593" max="14593" width="5.7109375" style="70" customWidth="1"/>
    <col min="14594" max="14594" width="71.7109375" style="70" customWidth="1"/>
    <col min="14595" max="14600" width="16.7109375" style="70" customWidth="1"/>
    <col min="14601" max="14601" width="37.28515625" style="70" bestFit="1" customWidth="1"/>
    <col min="14602" max="14602" width="16.7109375" style="70" customWidth="1"/>
    <col min="14603" max="14603" width="15.7109375" style="70" customWidth="1"/>
    <col min="14604" max="14848" width="9.140625" style="70"/>
    <col min="14849" max="14849" width="5.7109375" style="70" customWidth="1"/>
    <col min="14850" max="14850" width="71.7109375" style="70" customWidth="1"/>
    <col min="14851" max="14856" width="16.7109375" style="70" customWidth="1"/>
    <col min="14857" max="14857" width="37.28515625" style="70" bestFit="1" customWidth="1"/>
    <col min="14858" max="14858" width="16.7109375" style="70" customWidth="1"/>
    <col min="14859" max="14859" width="15.7109375" style="70" customWidth="1"/>
    <col min="14860" max="15104" width="9.140625" style="70"/>
    <col min="15105" max="15105" width="5.7109375" style="70" customWidth="1"/>
    <col min="15106" max="15106" width="71.7109375" style="70" customWidth="1"/>
    <col min="15107" max="15112" width="16.7109375" style="70" customWidth="1"/>
    <col min="15113" max="15113" width="37.28515625" style="70" bestFit="1" customWidth="1"/>
    <col min="15114" max="15114" width="16.7109375" style="70" customWidth="1"/>
    <col min="15115" max="15115" width="15.7109375" style="70" customWidth="1"/>
    <col min="15116" max="15360" width="9.140625" style="70"/>
    <col min="15361" max="15361" width="5.7109375" style="70" customWidth="1"/>
    <col min="15362" max="15362" width="71.7109375" style="70" customWidth="1"/>
    <col min="15363" max="15368" width="16.7109375" style="70" customWidth="1"/>
    <col min="15369" max="15369" width="37.28515625" style="70" bestFit="1" customWidth="1"/>
    <col min="15370" max="15370" width="16.7109375" style="70" customWidth="1"/>
    <col min="15371" max="15371" width="15.7109375" style="70" customWidth="1"/>
    <col min="15372" max="15616" width="9.140625" style="70"/>
    <col min="15617" max="15617" width="5.7109375" style="70" customWidth="1"/>
    <col min="15618" max="15618" width="71.7109375" style="70" customWidth="1"/>
    <col min="15619" max="15624" width="16.7109375" style="70" customWidth="1"/>
    <col min="15625" max="15625" width="37.28515625" style="70" bestFit="1" customWidth="1"/>
    <col min="15626" max="15626" width="16.7109375" style="70" customWidth="1"/>
    <col min="15627" max="15627" width="15.7109375" style="70" customWidth="1"/>
    <col min="15628" max="15872" width="9.140625" style="70"/>
    <col min="15873" max="15873" width="5.7109375" style="70" customWidth="1"/>
    <col min="15874" max="15874" width="71.7109375" style="70" customWidth="1"/>
    <col min="15875" max="15880" width="16.7109375" style="70" customWidth="1"/>
    <col min="15881" max="15881" width="37.28515625" style="70" bestFit="1" customWidth="1"/>
    <col min="15882" max="15882" width="16.7109375" style="70" customWidth="1"/>
    <col min="15883" max="15883" width="15.7109375" style="70" customWidth="1"/>
    <col min="15884" max="16128" width="9.140625" style="70"/>
    <col min="16129" max="16129" width="5.7109375" style="70" customWidth="1"/>
    <col min="16130" max="16130" width="71.7109375" style="70" customWidth="1"/>
    <col min="16131" max="16136" width="16.7109375" style="70" customWidth="1"/>
    <col min="16137" max="16137" width="37.28515625" style="70" bestFit="1" customWidth="1"/>
    <col min="16138" max="16138" width="16.7109375" style="70" customWidth="1"/>
    <col min="16139" max="16139" width="15.7109375" style="70" customWidth="1"/>
    <col min="16140" max="16384" width="9.140625" style="70"/>
  </cols>
  <sheetData>
    <row r="1" spans="1:15" ht="15.75" x14ac:dyDescent="0.25">
      <c r="A1" s="290" t="s">
        <v>317</v>
      </c>
      <c r="B1" s="125"/>
      <c r="C1" s="125"/>
      <c r="D1" s="125"/>
      <c r="E1" s="125"/>
      <c r="F1" s="125"/>
      <c r="G1" s="125"/>
    </row>
    <row r="2" spans="1:15" x14ac:dyDescent="0.25">
      <c r="A2" s="69"/>
      <c r="B2" s="125"/>
      <c r="C2" s="125"/>
      <c r="D2" s="125"/>
      <c r="E2" s="125"/>
      <c r="F2" s="125"/>
      <c r="G2" s="125"/>
    </row>
    <row r="3" spans="1:15" ht="15.75" x14ac:dyDescent="0.25">
      <c r="A3" s="588" t="s">
        <v>318</v>
      </c>
      <c r="B3" s="588"/>
      <c r="C3" s="588"/>
      <c r="D3" s="588"/>
      <c r="E3" s="588"/>
      <c r="F3" s="588"/>
      <c r="G3" s="588"/>
      <c r="H3" s="588"/>
      <c r="I3" s="588"/>
      <c r="J3" s="588"/>
    </row>
    <row r="4" spans="1:15" ht="15.75" x14ac:dyDescent="0.25">
      <c r="A4" s="217"/>
      <c r="B4" s="217"/>
      <c r="C4" s="217"/>
      <c r="D4" s="589" t="str">
        <f>'1'!E5</f>
        <v>KABUPATEN/KOTA</v>
      </c>
      <c r="E4" s="590">
        <f>'1'!F5</f>
        <v>2022</v>
      </c>
      <c r="F4" s="217"/>
      <c r="G4" s="588"/>
      <c r="H4" s="588"/>
      <c r="I4" s="588"/>
      <c r="J4" s="588"/>
      <c r="K4" s="105"/>
      <c r="L4" s="105"/>
      <c r="M4" s="105"/>
      <c r="N4" s="105"/>
      <c r="O4" s="105"/>
    </row>
    <row r="5" spans="1:15" ht="15.75" x14ac:dyDescent="0.25">
      <c r="A5" s="217"/>
      <c r="B5" s="217"/>
      <c r="C5" s="217"/>
      <c r="D5" s="589" t="str">
        <f>'1'!E6</f>
        <v>TAHUN</v>
      </c>
      <c r="E5" s="590" t="str">
        <f>'1'!F6</f>
        <v>BANYUMAS</v>
      </c>
      <c r="F5" s="588"/>
      <c r="G5" s="588"/>
      <c r="H5" s="588"/>
      <c r="I5" s="588"/>
      <c r="J5" s="588"/>
    </row>
    <row r="6" spans="1:15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</row>
    <row r="7" spans="1:15" ht="26.25" customHeight="1" x14ac:dyDescent="0.25">
      <c r="A7" s="1040" t="s">
        <v>2</v>
      </c>
      <c r="B7" s="1045" t="s">
        <v>319</v>
      </c>
      <c r="C7" s="852" t="s">
        <v>320</v>
      </c>
      <c r="D7" s="852"/>
      <c r="E7" s="852"/>
      <c r="F7" s="852"/>
      <c r="G7" s="852"/>
      <c r="H7" s="852"/>
      <c r="I7" s="853"/>
      <c r="J7" s="853"/>
    </row>
    <row r="8" spans="1:15" ht="33" customHeight="1" x14ac:dyDescent="0.25">
      <c r="A8" s="1041"/>
      <c r="B8" s="1046"/>
      <c r="C8" s="854" t="s">
        <v>321</v>
      </c>
      <c r="D8" s="854" t="s">
        <v>322</v>
      </c>
      <c r="E8" s="854" t="s">
        <v>323</v>
      </c>
      <c r="F8" s="757" t="s">
        <v>324</v>
      </c>
      <c r="G8" s="757" t="s">
        <v>325</v>
      </c>
      <c r="H8" s="757" t="s">
        <v>326</v>
      </c>
      <c r="I8" s="758" t="s">
        <v>327</v>
      </c>
      <c r="J8" s="757" t="s">
        <v>256</v>
      </c>
    </row>
    <row r="9" spans="1:15" s="911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09">
        <v>7</v>
      </c>
      <c r="H9" s="909">
        <v>8</v>
      </c>
      <c r="I9" s="909">
        <v>9</v>
      </c>
      <c r="J9" s="909">
        <v>10</v>
      </c>
    </row>
    <row r="10" spans="1:15" ht="18.75" customHeight="1" x14ac:dyDescent="0.25">
      <c r="A10" s="1059" t="s">
        <v>328</v>
      </c>
      <c r="B10" s="1059"/>
      <c r="C10" s="1059"/>
      <c r="D10" s="1059"/>
      <c r="E10" s="1059"/>
      <c r="F10" s="1059"/>
      <c r="G10" s="1059"/>
      <c r="H10" s="1059"/>
      <c r="I10" s="1059"/>
      <c r="J10" s="1059"/>
    </row>
    <row r="11" spans="1:15" ht="17.25" customHeight="1" x14ac:dyDescent="0.25">
      <c r="A11" s="72">
        <v>1</v>
      </c>
      <c r="B11" s="72" t="s">
        <v>329</v>
      </c>
      <c r="C11" s="72"/>
      <c r="D11" s="72"/>
      <c r="E11" s="72"/>
      <c r="F11" s="72"/>
      <c r="G11" s="72"/>
      <c r="H11" s="72"/>
      <c r="I11" s="72"/>
      <c r="J11" s="126">
        <f>SUM(C11:I11)</f>
        <v>0</v>
      </c>
    </row>
    <row r="12" spans="1:15" ht="17.25" customHeight="1" x14ac:dyDescent="0.25">
      <c r="A12" s="72">
        <v>2</v>
      </c>
      <c r="B12" s="127" t="s">
        <v>330</v>
      </c>
      <c r="C12" s="72"/>
      <c r="D12" s="72"/>
      <c r="E12" s="72"/>
      <c r="F12" s="72"/>
      <c r="G12" s="72"/>
      <c r="H12" s="72"/>
      <c r="I12" s="72"/>
      <c r="J12" s="126">
        <f>SUM(C12:I12)</f>
        <v>0</v>
      </c>
    </row>
    <row r="13" spans="1:15" ht="16.5" customHeight="1" x14ac:dyDescent="0.25">
      <c r="A13" s="1059" t="s">
        <v>331</v>
      </c>
      <c r="B13" s="1059"/>
      <c r="C13" s="1059"/>
      <c r="D13" s="1059"/>
      <c r="E13" s="1059"/>
      <c r="F13" s="1059"/>
      <c r="G13" s="1059"/>
      <c r="H13" s="1059"/>
      <c r="I13" s="1059"/>
      <c r="J13" s="1059"/>
    </row>
    <row r="14" spans="1:15" ht="17.100000000000001" customHeight="1" x14ac:dyDescent="0.25">
      <c r="A14" s="72">
        <v>1</v>
      </c>
      <c r="B14" s="72" t="s">
        <v>332</v>
      </c>
      <c r="C14" s="72"/>
      <c r="D14" s="72"/>
      <c r="E14" s="72"/>
      <c r="F14" s="72"/>
      <c r="G14" s="72"/>
      <c r="H14" s="72"/>
      <c r="I14" s="72"/>
      <c r="J14" s="126">
        <f t="shared" ref="J14:J42" si="0">SUM(C14:I14)</f>
        <v>0</v>
      </c>
    </row>
    <row r="15" spans="1:15" ht="17.100000000000001" customHeight="1" x14ac:dyDescent="0.25">
      <c r="A15" s="72"/>
      <c r="B15" s="72" t="s">
        <v>333</v>
      </c>
      <c r="C15" s="72"/>
      <c r="D15" s="72"/>
      <c r="E15" s="72"/>
      <c r="F15" s="72"/>
      <c r="G15" s="72"/>
      <c r="H15" s="72"/>
      <c r="I15" s="72"/>
      <c r="J15" s="126">
        <f t="shared" si="0"/>
        <v>0</v>
      </c>
    </row>
    <row r="16" spans="1:15" ht="17.100000000000001" customHeight="1" x14ac:dyDescent="0.25">
      <c r="A16" s="72">
        <v>2</v>
      </c>
      <c r="B16" s="72" t="s">
        <v>334</v>
      </c>
      <c r="C16" s="72"/>
      <c r="D16" s="72"/>
      <c r="E16" s="72"/>
      <c r="F16" s="72"/>
      <c r="G16" s="72"/>
      <c r="H16" s="72"/>
      <c r="I16" s="72"/>
      <c r="J16" s="126">
        <f t="shared" si="0"/>
        <v>0</v>
      </c>
    </row>
    <row r="17" spans="1:10" ht="17.100000000000001" customHeight="1" x14ac:dyDescent="0.25">
      <c r="A17" s="72">
        <v>3</v>
      </c>
      <c r="B17" s="72" t="s">
        <v>335</v>
      </c>
      <c r="C17" s="72"/>
      <c r="D17" s="72"/>
      <c r="E17" s="72"/>
      <c r="F17" s="72"/>
      <c r="G17" s="72"/>
      <c r="H17" s="72"/>
      <c r="I17" s="72"/>
      <c r="J17" s="126">
        <f t="shared" si="0"/>
        <v>0</v>
      </c>
    </row>
    <row r="18" spans="1:10" ht="17.100000000000001" customHeight="1" x14ac:dyDescent="0.25">
      <c r="A18" s="72">
        <v>4</v>
      </c>
      <c r="B18" s="72" t="s">
        <v>336</v>
      </c>
      <c r="C18" s="72"/>
      <c r="D18" s="72"/>
      <c r="E18" s="72"/>
      <c r="F18" s="72"/>
      <c r="G18" s="72"/>
      <c r="H18" s="72"/>
      <c r="I18" s="72"/>
      <c r="J18" s="126">
        <f t="shared" si="0"/>
        <v>0</v>
      </c>
    </row>
    <row r="19" spans="1:10" ht="17.100000000000001" customHeight="1" x14ac:dyDescent="0.25">
      <c r="A19" s="1059" t="s">
        <v>337</v>
      </c>
      <c r="B19" s="1059"/>
      <c r="C19" s="1059"/>
      <c r="D19" s="1059"/>
      <c r="E19" s="1059"/>
      <c r="F19" s="1059"/>
      <c r="G19" s="1059"/>
      <c r="H19" s="1059"/>
      <c r="I19" s="1059"/>
      <c r="J19" s="1059"/>
    </row>
    <row r="20" spans="1:10" ht="17.100000000000001" customHeight="1" x14ac:dyDescent="0.25">
      <c r="A20" s="72">
        <v>1</v>
      </c>
      <c r="B20" s="72" t="s">
        <v>338</v>
      </c>
      <c r="C20" s="72"/>
      <c r="D20" s="72"/>
      <c r="E20" s="72"/>
      <c r="F20" s="72"/>
      <c r="G20" s="72"/>
      <c r="H20" s="72"/>
      <c r="I20" s="72"/>
      <c r="J20" s="126">
        <f t="shared" si="0"/>
        <v>0</v>
      </c>
    </row>
    <row r="21" spans="1:10" ht="17.100000000000001" customHeight="1" x14ac:dyDescent="0.25">
      <c r="A21" s="72">
        <v>2</v>
      </c>
      <c r="B21" s="72" t="s">
        <v>339</v>
      </c>
      <c r="C21" s="72"/>
      <c r="D21" s="72"/>
      <c r="E21" s="72"/>
      <c r="F21" s="72"/>
      <c r="G21" s="72"/>
      <c r="H21" s="72"/>
      <c r="I21" s="72"/>
      <c r="J21" s="126">
        <f t="shared" si="0"/>
        <v>0</v>
      </c>
    </row>
    <row r="22" spans="1:10" ht="17.100000000000001" customHeight="1" x14ac:dyDescent="0.25">
      <c r="A22" s="72">
        <v>3</v>
      </c>
      <c r="B22" s="128" t="s">
        <v>340</v>
      </c>
      <c r="C22" s="72"/>
      <c r="D22" s="72"/>
      <c r="E22" s="72"/>
      <c r="F22" s="72"/>
      <c r="G22" s="72"/>
      <c r="H22" s="72"/>
      <c r="I22" s="72"/>
      <c r="J22" s="126">
        <f t="shared" si="0"/>
        <v>0</v>
      </c>
    </row>
    <row r="23" spans="1:10" ht="17.100000000000001" customHeight="1" x14ac:dyDescent="0.25">
      <c r="A23" s="72">
        <v>4</v>
      </c>
      <c r="B23" s="128" t="s">
        <v>341</v>
      </c>
      <c r="C23" s="72"/>
      <c r="D23" s="72"/>
      <c r="E23" s="72"/>
      <c r="F23" s="72"/>
      <c r="G23" s="72"/>
      <c r="H23" s="72"/>
      <c r="I23" s="72"/>
      <c r="J23" s="126">
        <f t="shared" si="0"/>
        <v>0</v>
      </c>
    </row>
    <row r="24" spans="1:10" ht="17.100000000000001" customHeight="1" x14ac:dyDescent="0.25">
      <c r="A24" s="72">
        <v>5</v>
      </c>
      <c r="B24" s="128" t="s">
        <v>342</v>
      </c>
      <c r="C24" s="72"/>
      <c r="D24" s="72"/>
      <c r="E24" s="72"/>
      <c r="F24" s="72"/>
      <c r="G24" s="72"/>
      <c r="H24" s="72"/>
      <c r="I24" s="72"/>
      <c r="J24" s="126">
        <f t="shared" si="0"/>
        <v>0</v>
      </c>
    </row>
    <row r="25" spans="1:10" ht="17.100000000000001" customHeight="1" x14ac:dyDescent="0.25">
      <c r="A25" s="72">
        <v>6</v>
      </c>
      <c r="B25" s="128" t="s">
        <v>343</v>
      </c>
      <c r="C25" s="72"/>
      <c r="D25" s="72"/>
      <c r="E25" s="72"/>
      <c r="F25" s="72"/>
      <c r="G25" s="72"/>
      <c r="H25" s="72"/>
      <c r="I25" s="72"/>
      <c r="J25" s="126">
        <f t="shared" si="0"/>
        <v>0</v>
      </c>
    </row>
    <row r="26" spans="1:10" ht="17.100000000000001" customHeight="1" x14ac:dyDescent="0.25">
      <c r="A26" s="72">
        <v>7</v>
      </c>
      <c r="B26" s="128" t="s">
        <v>344</v>
      </c>
      <c r="C26" s="72"/>
      <c r="D26" s="72"/>
      <c r="E26" s="72"/>
      <c r="F26" s="72"/>
      <c r="G26" s="72"/>
      <c r="H26" s="72"/>
      <c r="I26" s="72"/>
      <c r="J26" s="126">
        <f t="shared" si="0"/>
        <v>0</v>
      </c>
    </row>
    <row r="27" spans="1:10" ht="17.100000000000001" customHeight="1" x14ac:dyDescent="0.25">
      <c r="A27" s="72">
        <v>8</v>
      </c>
      <c r="B27" s="70" t="s">
        <v>345</v>
      </c>
      <c r="C27" s="72"/>
      <c r="D27" s="72"/>
      <c r="E27" s="72"/>
      <c r="F27" s="72"/>
      <c r="G27" s="72"/>
      <c r="H27" s="72"/>
      <c r="I27" s="72"/>
      <c r="J27" s="126">
        <f t="shared" si="0"/>
        <v>0</v>
      </c>
    </row>
    <row r="28" spans="1:10" ht="17.100000000000001" customHeight="1" x14ac:dyDescent="0.25">
      <c r="A28" s="72">
        <v>9</v>
      </c>
      <c r="B28" s="70" t="s">
        <v>346</v>
      </c>
      <c r="C28" s="72"/>
      <c r="D28" s="72"/>
      <c r="E28" s="72"/>
      <c r="F28" s="72"/>
      <c r="G28" s="72"/>
      <c r="H28" s="72"/>
      <c r="I28" s="72"/>
      <c r="J28" s="126">
        <f t="shared" si="0"/>
        <v>0</v>
      </c>
    </row>
    <row r="29" spans="1:10" ht="17.100000000000001" customHeight="1" x14ac:dyDescent="0.25">
      <c r="A29" s="72">
        <v>10</v>
      </c>
      <c r="B29" s="70" t="s">
        <v>347</v>
      </c>
      <c r="C29" s="72"/>
      <c r="D29" s="72"/>
      <c r="E29" s="72"/>
      <c r="F29" s="72"/>
      <c r="G29" s="72"/>
      <c r="H29" s="72"/>
      <c r="I29" s="72"/>
      <c r="J29" s="126">
        <f t="shared" si="0"/>
        <v>0</v>
      </c>
    </row>
    <row r="30" spans="1:10" ht="17.100000000000001" customHeight="1" x14ac:dyDescent="0.25">
      <c r="A30" s="72">
        <v>11</v>
      </c>
      <c r="B30" s="70" t="s">
        <v>348</v>
      </c>
      <c r="C30" s="72"/>
      <c r="D30" s="72"/>
      <c r="E30" s="72"/>
      <c r="F30" s="72"/>
      <c r="G30" s="72"/>
      <c r="H30" s="72"/>
      <c r="I30" s="72"/>
      <c r="J30" s="126">
        <f t="shared" si="0"/>
        <v>0</v>
      </c>
    </row>
    <row r="31" spans="1:10" ht="17.100000000000001" customHeight="1" x14ac:dyDescent="0.25">
      <c r="A31" s="1059" t="s">
        <v>349</v>
      </c>
      <c r="B31" s="1059"/>
      <c r="C31" s="1059"/>
      <c r="D31" s="1059"/>
      <c r="E31" s="1059"/>
      <c r="F31" s="1059"/>
      <c r="G31" s="1059"/>
      <c r="H31" s="1059"/>
      <c r="I31" s="1059"/>
      <c r="J31" s="1059"/>
    </row>
    <row r="32" spans="1:10" ht="17.100000000000001" customHeight="1" x14ac:dyDescent="0.25">
      <c r="A32" s="129">
        <v>1</v>
      </c>
      <c r="B32" s="128" t="s">
        <v>350</v>
      </c>
      <c r="C32" s="72"/>
      <c r="D32" s="72"/>
      <c r="E32" s="72"/>
      <c r="F32" s="72"/>
      <c r="G32" s="130"/>
      <c r="H32" s="130"/>
      <c r="I32" s="130"/>
      <c r="J32" s="126">
        <f t="shared" si="0"/>
        <v>0</v>
      </c>
    </row>
    <row r="33" spans="1:10" ht="17.100000000000001" customHeight="1" x14ac:dyDescent="0.25">
      <c r="A33" s="129">
        <v>2</v>
      </c>
      <c r="B33" s="128" t="s">
        <v>351</v>
      </c>
      <c r="C33" s="72"/>
      <c r="D33" s="72"/>
      <c r="E33" s="72"/>
      <c r="F33" s="72"/>
      <c r="G33" s="130"/>
      <c r="H33" s="130"/>
      <c r="I33" s="130"/>
      <c r="J33" s="126">
        <f t="shared" si="0"/>
        <v>0</v>
      </c>
    </row>
    <row r="34" spans="1:10" ht="17.100000000000001" customHeight="1" x14ac:dyDescent="0.25">
      <c r="A34" s="129">
        <v>3</v>
      </c>
      <c r="B34" s="128" t="s">
        <v>352</v>
      </c>
      <c r="C34" s="72"/>
      <c r="D34" s="72"/>
      <c r="E34" s="72"/>
      <c r="F34" s="72"/>
      <c r="G34" s="130"/>
      <c r="H34" s="130"/>
      <c r="I34" s="130"/>
      <c r="J34" s="126">
        <f t="shared" si="0"/>
        <v>0</v>
      </c>
    </row>
    <row r="35" spans="1:10" ht="17.100000000000001" customHeight="1" x14ac:dyDescent="0.25">
      <c r="A35" s="129">
        <v>4</v>
      </c>
      <c r="B35" s="128" t="s">
        <v>353</v>
      </c>
      <c r="C35" s="72"/>
      <c r="D35" s="72"/>
      <c r="E35" s="72"/>
      <c r="F35" s="72"/>
      <c r="G35" s="130"/>
      <c r="H35" s="130"/>
      <c r="I35" s="130"/>
      <c r="J35" s="126">
        <f t="shared" si="0"/>
        <v>0</v>
      </c>
    </row>
    <row r="36" spans="1:10" ht="16.5" customHeight="1" x14ac:dyDescent="0.25">
      <c r="A36" s="129">
        <v>5</v>
      </c>
      <c r="B36" s="128" t="s">
        <v>354</v>
      </c>
      <c r="C36" s="72"/>
      <c r="D36" s="72"/>
      <c r="E36" s="72"/>
      <c r="F36" s="72"/>
      <c r="G36" s="130"/>
      <c r="H36" s="130"/>
      <c r="I36" s="130"/>
      <c r="J36" s="126">
        <f t="shared" si="0"/>
        <v>0</v>
      </c>
    </row>
    <row r="37" spans="1:10" ht="17.25" customHeight="1" x14ac:dyDescent="0.25">
      <c r="A37" s="129">
        <v>6</v>
      </c>
      <c r="B37" s="72" t="s">
        <v>355</v>
      </c>
      <c r="C37" s="72"/>
      <c r="D37" s="72"/>
      <c r="E37" s="72"/>
      <c r="F37" s="72"/>
      <c r="G37" s="130"/>
      <c r="H37" s="130"/>
      <c r="I37" s="130"/>
      <c r="J37" s="126">
        <f t="shared" si="0"/>
        <v>0</v>
      </c>
    </row>
    <row r="38" spans="1:10" ht="17.25" customHeight="1" x14ac:dyDescent="0.25">
      <c r="A38" s="129">
        <v>7</v>
      </c>
      <c r="B38" s="72" t="s">
        <v>356</v>
      </c>
      <c r="C38" s="72"/>
      <c r="D38" s="72"/>
      <c r="E38" s="72"/>
      <c r="F38" s="72"/>
      <c r="G38" s="130"/>
      <c r="H38" s="130"/>
      <c r="I38" s="130"/>
      <c r="J38" s="126">
        <f t="shared" si="0"/>
        <v>0</v>
      </c>
    </row>
    <row r="39" spans="1:10" ht="17.25" customHeight="1" x14ac:dyDescent="0.25">
      <c r="A39" s="129">
        <v>8</v>
      </c>
      <c r="B39" s="72" t="s">
        <v>357</v>
      </c>
      <c r="C39" s="72"/>
      <c r="D39" s="72"/>
      <c r="E39" s="72"/>
      <c r="F39" s="72"/>
      <c r="G39" s="130"/>
      <c r="H39" s="130"/>
      <c r="I39" s="130"/>
      <c r="J39" s="126">
        <f t="shared" si="0"/>
        <v>0</v>
      </c>
    </row>
    <row r="40" spans="1:10" ht="17.25" customHeight="1" x14ac:dyDescent="0.25">
      <c r="A40" s="129">
        <v>9</v>
      </c>
      <c r="B40" s="72" t="s">
        <v>358</v>
      </c>
      <c r="C40" s="72"/>
      <c r="D40" s="72"/>
      <c r="E40" s="72"/>
      <c r="F40" s="72"/>
      <c r="G40" s="130"/>
      <c r="H40" s="130"/>
      <c r="I40" s="130"/>
      <c r="J40" s="126">
        <f t="shared" si="0"/>
        <v>0</v>
      </c>
    </row>
    <row r="41" spans="1:10" ht="17.25" customHeight="1" x14ac:dyDescent="0.25">
      <c r="A41" s="129">
        <v>10</v>
      </c>
      <c r="B41" s="72" t="s">
        <v>359</v>
      </c>
      <c r="C41" s="72"/>
      <c r="D41" s="72"/>
      <c r="E41" s="72"/>
      <c r="F41" s="72"/>
      <c r="G41" s="72"/>
      <c r="H41" s="72"/>
      <c r="I41" s="72"/>
      <c r="J41" s="126">
        <f t="shared" si="0"/>
        <v>0</v>
      </c>
    </row>
    <row r="42" spans="1:10" ht="17.25" customHeight="1" thickBot="1" x14ac:dyDescent="0.3">
      <c r="A42" s="129">
        <v>11</v>
      </c>
      <c r="B42" s="72" t="s">
        <v>360</v>
      </c>
      <c r="C42" s="72"/>
      <c r="D42" s="72"/>
      <c r="E42" s="72"/>
      <c r="F42" s="72"/>
      <c r="G42" s="72"/>
      <c r="H42" s="72"/>
      <c r="I42" s="72"/>
      <c r="J42" s="126">
        <f t="shared" si="0"/>
        <v>0</v>
      </c>
    </row>
    <row r="43" spans="1:10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</row>
    <row r="44" spans="1:10" x14ac:dyDescent="0.25">
      <c r="A44" s="724" t="s">
        <v>361</v>
      </c>
      <c r="B44" s="724"/>
    </row>
  </sheetData>
  <mergeCells count="6">
    <mergeCell ref="A31:J31"/>
    <mergeCell ref="A7:A8"/>
    <mergeCell ref="B7:B8"/>
    <mergeCell ref="A10:J10"/>
    <mergeCell ref="A13:J13"/>
    <mergeCell ref="A19:J19"/>
  </mergeCells>
  <printOptions horizontalCentered="1"/>
  <pageMargins left="1.7" right="0.9" top="1.1499999999999999" bottom="0.9" header="0" footer="0"/>
  <pageSetup paperSize="9" scale="5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13732-ECA8-43BB-B836-3BB22AC827A7}">
  <sheetPr codeName="Sheet66">
    <tabColor rgb="FF00B050"/>
    <pageSetUpPr fitToPage="1"/>
  </sheetPr>
  <dimension ref="A1:AV135"/>
  <sheetViews>
    <sheetView zoomScale="75" zoomScaleNormal="100" workbookViewId="0">
      <pane xSplit="1" ySplit="14" topLeftCell="B72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5" x14ac:dyDescent="0.25"/>
  <cols>
    <col min="1" max="1" width="5.7109375" style="70" customWidth="1"/>
    <col min="2" max="2" width="62.85546875" style="70" customWidth="1"/>
    <col min="3" max="11" width="15.7109375" style="70" customWidth="1"/>
    <col min="12" max="256" width="9.140625" style="70"/>
    <col min="257" max="257" width="5.7109375" style="70" customWidth="1"/>
    <col min="258" max="258" width="62.85546875" style="70" customWidth="1"/>
    <col min="259" max="267" width="15.7109375" style="70" customWidth="1"/>
    <col min="268" max="512" width="9.140625" style="70"/>
    <col min="513" max="513" width="5.7109375" style="70" customWidth="1"/>
    <col min="514" max="514" width="62.85546875" style="70" customWidth="1"/>
    <col min="515" max="523" width="15.7109375" style="70" customWidth="1"/>
    <col min="524" max="768" width="9.140625" style="70"/>
    <col min="769" max="769" width="5.7109375" style="70" customWidth="1"/>
    <col min="770" max="770" width="62.85546875" style="70" customWidth="1"/>
    <col min="771" max="779" width="15.7109375" style="70" customWidth="1"/>
    <col min="780" max="1024" width="9.140625" style="70"/>
    <col min="1025" max="1025" width="5.7109375" style="70" customWidth="1"/>
    <col min="1026" max="1026" width="62.85546875" style="70" customWidth="1"/>
    <col min="1027" max="1035" width="15.7109375" style="70" customWidth="1"/>
    <col min="1036" max="1280" width="9.140625" style="70"/>
    <col min="1281" max="1281" width="5.7109375" style="70" customWidth="1"/>
    <col min="1282" max="1282" width="62.85546875" style="70" customWidth="1"/>
    <col min="1283" max="1291" width="15.7109375" style="70" customWidth="1"/>
    <col min="1292" max="1536" width="9.140625" style="70"/>
    <col min="1537" max="1537" width="5.7109375" style="70" customWidth="1"/>
    <col min="1538" max="1538" width="62.85546875" style="70" customWidth="1"/>
    <col min="1539" max="1547" width="15.7109375" style="70" customWidth="1"/>
    <col min="1548" max="1792" width="9.140625" style="70"/>
    <col min="1793" max="1793" width="5.7109375" style="70" customWidth="1"/>
    <col min="1794" max="1794" width="62.85546875" style="70" customWidth="1"/>
    <col min="1795" max="1803" width="15.7109375" style="70" customWidth="1"/>
    <col min="1804" max="2048" width="9.140625" style="70"/>
    <col min="2049" max="2049" width="5.7109375" style="70" customWidth="1"/>
    <col min="2050" max="2050" width="62.85546875" style="70" customWidth="1"/>
    <col min="2051" max="2059" width="15.7109375" style="70" customWidth="1"/>
    <col min="2060" max="2304" width="9.140625" style="70"/>
    <col min="2305" max="2305" width="5.7109375" style="70" customWidth="1"/>
    <col min="2306" max="2306" width="62.85546875" style="70" customWidth="1"/>
    <col min="2307" max="2315" width="15.7109375" style="70" customWidth="1"/>
    <col min="2316" max="2560" width="9.140625" style="70"/>
    <col min="2561" max="2561" width="5.7109375" style="70" customWidth="1"/>
    <col min="2562" max="2562" width="62.85546875" style="70" customWidth="1"/>
    <col min="2563" max="2571" width="15.7109375" style="70" customWidth="1"/>
    <col min="2572" max="2816" width="9.140625" style="70"/>
    <col min="2817" max="2817" width="5.7109375" style="70" customWidth="1"/>
    <col min="2818" max="2818" width="62.85546875" style="70" customWidth="1"/>
    <col min="2819" max="2827" width="15.7109375" style="70" customWidth="1"/>
    <col min="2828" max="3072" width="9.140625" style="70"/>
    <col min="3073" max="3073" width="5.7109375" style="70" customWidth="1"/>
    <col min="3074" max="3074" width="62.85546875" style="70" customWidth="1"/>
    <col min="3075" max="3083" width="15.7109375" style="70" customWidth="1"/>
    <col min="3084" max="3328" width="9.140625" style="70"/>
    <col min="3329" max="3329" width="5.7109375" style="70" customWidth="1"/>
    <col min="3330" max="3330" width="62.85546875" style="70" customWidth="1"/>
    <col min="3331" max="3339" width="15.7109375" style="70" customWidth="1"/>
    <col min="3340" max="3584" width="9.140625" style="70"/>
    <col min="3585" max="3585" width="5.7109375" style="70" customWidth="1"/>
    <col min="3586" max="3586" width="62.85546875" style="70" customWidth="1"/>
    <col min="3587" max="3595" width="15.7109375" style="70" customWidth="1"/>
    <col min="3596" max="3840" width="9.140625" style="70"/>
    <col min="3841" max="3841" width="5.7109375" style="70" customWidth="1"/>
    <col min="3842" max="3842" width="62.85546875" style="70" customWidth="1"/>
    <col min="3843" max="3851" width="15.7109375" style="70" customWidth="1"/>
    <col min="3852" max="4096" width="9.140625" style="70"/>
    <col min="4097" max="4097" width="5.7109375" style="70" customWidth="1"/>
    <col min="4098" max="4098" width="62.85546875" style="70" customWidth="1"/>
    <col min="4099" max="4107" width="15.7109375" style="70" customWidth="1"/>
    <col min="4108" max="4352" width="9.140625" style="70"/>
    <col min="4353" max="4353" width="5.7109375" style="70" customWidth="1"/>
    <col min="4354" max="4354" width="62.85546875" style="70" customWidth="1"/>
    <col min="4355" max="4363" width="15.7109375" style="70" customWidth="1"/>
    <col min="4364" max="4608" width="9.140625" style="70"/>
    <col min="4609" max="4609" width="5.7109375" style="70" customWidth="1"/>
    <col min="4610" max="4610" width="62.85546875" style="70" customWidth="1"/>
    <col min="4611" max="4619" width="15.7109375" style="70" customWidth="1"/>
    <col min="4620" max="4864" width="9.140625" style="70"/>
    <col min="4865" max="4865" width="5.7109375" style="70" customWidth="1"/>
    <col min="4866" max="4866" width="62.85546875" style="70" customWidth="1"/>
    <col min="4867" max="4875" width="15.7109375" style="70" customWidth="1"/>
    <col min="4876" max="5120" width="9.140625" style="70"/>
    <col min="5121" max="5121" width="5.7109375" style="70" customWidth="1"/>
    <col min="5122" max="5122" width="62.85546875" style="70" customWidth="1"/>
    <col min="5123" max="5131" width="15.7109375" style="70" customWidth="1"/>
    <col min="5132" max="5376" width="9.140625" style="70"/>
    <col min="5377" max="5377" width="5.7109375" style="70" customWidth="1"/>
    <col min="5378" max="5378" width="62.85546875" style="70" customWidth="1"/>
    <col min="5379" max="5387" width="15.7109375" style="70" customWidth="1"/>
    <col min="5388" max="5632" width="9.140625" style="70"/>
    <col min="5633" max="5633" width="5.7109375" style="70" customWidth="1"/>
    <col min="5634" max="5634" width="62.85546875" style="70" customWidth="1"/>
    <col min="5635" max="5643" width="15.7109375" style="70" customWidth="1"/>
    <col min="5644" max="5888" width="9.140625" style="70"/>
    <col min="5889" max="5889" width="5.7109375" style="70" customWidth="1"/>
    <col min="5890" max="5890" width="62.85546875" style="70" customWidth="1"/>
    <col min="5891" max="5899" width="15.7109375" style="70" customWidth="1"/>
    <col min="5900" max="6144" width="9.140625" style="70"/>
    <col min="6145" max="6145" width="5.7109375" style="70" customWidth="1"/>
    <col min="6146" max="6146" width="62.85546875" style="70" customWidth="1"/>
    <col min="6147" max="6155" width="15.7109375" style="70" customWidth="1"/>
    <col min="6156" max="6400" width="9.140625" style="70"/>
    <col min="6401" max="6401" width="5.7109375" style="70" customWidth="1"/>
    <col min="6402" max="6402" width="62.85546875" style="70" customWidth="1"/>
    <col min="6403" max="6411" width="15.7109375" style="70" customWidth="1"/>
    <col min="6412" max="6656" width="9.140625" style="70"/>
    <col min="6657" max="6657" width="5.7109375" style="70" customWidth="1"/>
    <col min="6658" max="6658" width="62.85546875" style="70" customWidth="1"/>
    <col min="6659" max="6667" width="15.7109375" style="70" customWidth="1"/>
    <col min="6668" max="6912" width="9.140625" style="70"/>
    <col min="6913" max="6913" width="5.7109375" style="70" customWidth="1"/>
    <col min="6914" max="6914" width="62.85546875" style="70" customWidth="1"/>
    <col min="6915" max="6923" width="15.7109375" style="70" customWidth="1"/>
    <col min="6924" max="7168" width="9.140625" style="70"/>
    <col min="7169" max="7169" width="5.7109375" style="70" customWidth="1"/>
    <col min="7170" max="7170" width="62.85546875" style="70" customWidth="1"/>
    <col min="7171" max="7179" width="15.7109375" style="70" customWidth="1"/>
    <col min="7180" max="7424" width="9.140625" style="70"/>
    <col min="7425" max="7425" width="5.7109375" style="70" customWidth="1"/>
    <col min="7426" max="7426" width="62.85546875" style="70" customWidth="1"/>
    <col min="7427" max="7435" width="15.7109375" style="70" customWidth="1"/>
    <col min="7436" max="7680" width="9.140625" style="70"/>
    <col min="7681" max="7681" width="5.7109375" style="70" customWidth="1"/>
    <col min="7682" max="7682" width="62.85546875" style="70" customWidth="1"/>
    <col min="7683" max="7691" width="15.7109375" style="70" customWidth="1"/>
    <col min="7692" max="7936" width="9.140625" style="70"/>
    <col min="7937" max="7937" width="5.7109375" style="70" customWidth="1"/>
    <col min="7938" max="7938" width="62.85546875" style="70" customWidth="1"/>
    <col min="7939" max="7947" width="15.7109375" style="70" customWidth="1"/>
    <col min="7948" max="8192" width="9.140625" style="70"/>
    <col min="8193" max="8193" width="5.7109375" style="70" customWidth="1"/>
    <col min="8194" max="8194" width="62.85546875" style="70" customWidth="1"/>
    <col min="8195" max="8203" width="15.7109375" style="70" customWidth="1"/>
    <col min="8204" max="8448" width="9.140625" style="70"/>
    <col min="8449" max="8449" width="5.7109375" style="70" customWidth="1"/>
    <col min="8450" max="8450" width="62.85546875" style="70" customWidth="1"/>
    <col min="8451" max="8459" width="15.7109375" style="70" customWidth="1"/>
    <col min="8460" max="8704" width="9.140625" style="70"/>
    <col min="8705" max="8705" width="5.7109375" style="70" customWidth="1"/>
    <col min="8706" max="8706" width="62.85546875" style="70" customWidth="1"/>
    <col min="8707" max="8715" width="15.7109375" style="70" customWidth="1"/>
    <col min="8716" max="8960" width="9.140625" style="70"/>
    <col min="8961" max="8961" width="5.7109375" style="70" customWidth="1"/>
    <col min="8962" max="8962" width="62.85546875" style="70" customWidth="1"/>
    <col min="8963" max="8971" width="15.7109375" style="70" customWidth="1"/>
    <col min="8972" max="9216" width="9.140625" style="70"/>
    <col min="9217" max="9217" width="5.7109375" style="70" customWidth="1"/>
    <col min="9218" max="9218" width="62.85546875" style="70" customWidth="1"/>
    <col min="9219" max="9227" width="15.7109375" style="70" customWidth="1"/>
    <col min="9228" max="9472" width="9.140625" style="70"/>
    <col min="9473" max="9473" width="5.7109375" style="70" customWidth="1"/>
    <col min="9474" max="9474" width="62.85546875" style="70" customWidth="1"/>
    <col min="9475" max="9483" width="15.7109375" style="70" customWidth="1"/>
    <col min="9484" max="9728" width="9.140625" style="70"/>
    <col min="9729" max="9729" width="5.7109375" style="70" customWidth="1"/>
    <col min="9730" max="9730" width="62.85546875" style="70" customWidth="1"/>
    <col min="9731" max="9739" width="15.7109375" style="70" customWidth="1"/>
    <col min="9740" max="9984" width="9.140625" style="70"/>
    <col min="9985" max="9985" width="5.7109375" style="70" customWidth="1"/>
    <col min="9986" max="9986" width="62.85546875" style="70" customWidth="1"/>
    <col min="9987" max="9995" width="15.7109375" style="70" customWidth="1"/>
    <col min="9996" max="10240" width="9.140625" style="70"/>
    <col min="10241" max="10241" width="5.7109375" style="70" customWidth="1"/>
    <col min="10242" max="10242" width="62.85546875" style="70" customWidth="1"/>
    <col min="10243" max="10251" width="15.7109375" style="70" customWidth="1"/>
    <col min="10252" max="10496" width="9.140625" style="70"/>
    <col min="10497" max="10497" width="5.7109375" style="70" customWidth="1"/>
    <col min="10498" max="10498" width="62.85546875" style="70" customWidth="1"/>
    <col min="10499" max="10507" width="15.7109375" style="70" customWidth="1"/>
    <col min="10508" max="10752" width="9.140625" style="70"/>
    <col min="10753" max="10753" width="5.7109375" style="70" customWidth="1"/>
    <col min="10754" max="10754" width="62.85546875" style="70" customWidth="1"/>
    <col min="10755" max="10763" width="15.7109375" style="70" customWidth="1"/>
    <col min="10764" max="11008" width="9.140625" style="70"/>
    <col min="11009" max="11009" width="5.7109375" style="70" customWidth="1"/>
    <col min="11010" max="11010" width="62.85546875" style="70" customWidth="1"/>
    <col min="11011" max="11019" width="15.7109375" style="70" customWidth="1"/>
    <col min="11020" max="11264" width="9.140625" style="70"/>
    <col min="11265" max="11265" width="5.7109375" style="70" customWidth="1"/>
    <col min="11266" max="11266" width="62.85546875" style="70" customWidth="1"/>
    <col min="11267" max="11275" width="15.7109375" style="70" customWidth="1"/>
    <col min="11276" max="11520" width="9.140625" style="70"/>
    <col min="11521" max="11521" width="5.7109375" style="70" customWidth="1"/>
    <col min="11522" max="11522" width="62.85546875" style="70" customWidth="1"/>
    <col min="11523" max="11531" width="15.7109375" style="70" customWidth="1"/>
    <col min="11532" max="11776" width="9.140625" style="70"/>
    <col min="11777" max="11777" width="5.7109375" style="70" customWidth="1"/>
    <col min="11778" max="11778" width="62.85546875" style="70" customWidth="1"/>
    <col min="11779" max="11787" width="15.7109375" style="70" customWidth="1"/>
    <col min="11788" max="12032" width="9.140625" style="70"/>
    <col min="12033" max="12033" width="5.7109375" style="70" customWidth="1"/>
    <col min="12034" max="12034" width="62.85546875" style="70" customWidth="1"/>
    <col min="12035" max="12043" width="15.7109375" style="70" customWidth="1"/>
    <col min="12044" max="12288" width="9.140625" style="70"/>
    <col min="12289" max="12289" width="5.7109375" style="70" customWidth="1"/>
    <col min="12290" max="12290" width="62.85546875" style="70" customWidth="1"/>
    <col min="12291" max="12299" width="15.7109375" style="70" customWidth="1"/>
    <col min="12300" max="12544" width="9.140625" style="70"/>
    <col min="12545" max="12545" width="5.7109375" style="70" customWidth="1"/>
    <col min="12546" max="12546" width="62.85546875" style="70" customWidth="1"/>
    <col min="12547" max="12555" width="15.7109375" style="70" customWidth="1"/>
    <col min="12556" max="12800" width="9.140625" style="70"/>
    <col min="12801" max="12801" width="5.7109375" style="70" customWidth="1"/>
    <col min="12802" max="12802" width="62.85546875" style="70" customWidth="1"/>
    <col min="12803" max="12811" width="15.7109375" style="70" customWidth="1"/>
    <col min="12812" max="13056" width="9.140625" style="70"/>
    <col min="13057" max="13057" width="5.7109375" style="70" customWidth="1"/>
    <col min="13058" max="13058" width="62.85546875" style="70" customWidth="1"/>
    <col min="13059" max="13067" width="15.7109375" style="70" customWidth="1"/>
    <col min="13068" max="13312" width="9.140625" style="70"/>
    <col min="13313" max="13313" width="5.7109375" style="70" customWidth="1"/>
    <col min="13314" max="13314" width="62.85546875" style="70" customWidth="1"/>
    <col min="13315" max="13323" width="15.7109375" style="70" customWidth="1"/>
    <col min="13324" max="13568" width="9.140625" style="70"/>
    <col min="13569" max="13569" width="5.7109375" style="70" customWidth="1"/>
    <col min="13570" max="13570" width="62.85546875" style="70" customWidth="1"/>
    <col min="13571" max="13579" width="15.7109375" style="70" customWidth="1"/>
    <col min="13580" max="13824" width="9.140625" style="70"/>
    <col min="13825" max="13825" width="5.7109375" style="70" customWidth="1"/>
    <col min="13826" max="13826" width="62.85546875" style="70" customWidth="1"/>
    <col min="13827" max="13835" width="15.7109375" style="70" customWidth="1"/>
    <col min="13836" max="14080" width="9.140625" style="70"/>
    <col min="14081" max="14081" width="5.7109375" style="70" customWidth="1"/>
    <col min="14082" max="14082" width="62.85546875" style="70" customWidth="1"/>
    <col min="14083" max="14091" width="15.7109375" style="70" customWidth="1"/>
    <col min="14092" max="14336" width="9.140625" style="70"/>
    <col min="14337" max="14337" width="5.7109375" style="70" customWidth="1"/>
    <col min="14338" max="14338" width="62.85546875" style="70" customWidth="1"/>
    <col min="14339" max="14347" width="15.7109375" style="70" customWidth="1"/>
    <col min="14348" max="14592" width="9.140625" style="70"/>
    <col min="14593" max="14593" width="5.7109375" style="70" customWidth="1"/>
    <col min="14594" max="14594" width="62.85546875" style="70" customWidth="1"/>
    <col min="14595" max="14603" width="15.7109375" style="70" customWidth="1"/>
    <col min="14604" max="14848" width="9.140625" style="70"/>
    <col min="14849" max="14849" width="5.7109375" style="70" customWidth="1"/>
    <col min="14850" max="14850" width="62.85546875" style="70" customWidth="1"/>
    <col min="14851" max="14859" width="15.7109375" style="70" customWidth="1"/>
    <col min="14860" max="15104" width="9.140625" style="70"/>
    <col min="15105" max="15105" width="5.7109375" style="70" customWidth="1"/>
    <col min="15106" max="15106" width="62.85546875" style="70" customWidth="1"/>
    <col min="15107" max="15115" width="15.7109375" style="70" customWidth="1"/>
    <col min="15116" max="15360" width="9.140625" style="70"/>
    <col min="15361" max="15361" width="5.7109375" style="70" customWidth="1"/>
    <col min="15362" max="15362" width="62.85546875" style="70" customWidth="1"/>
    <col min="15363" max="15371" width="15.7109375" style="70" customWidth="1"/>
    <col min="15372" max="15616" width="9.140625" style="70"/>
    <col min="15617" max="15617" width="5.7109375" style="70" customWidth="1"/>
    <col min="15618" max="15618" width="62.85546875" style="70" customWidth="1"/>
    <col min="15619" max="15627" width="15.7109375" style="70" customWidth="1"/>
    <col min="15628" max="15872" width="9.140625" style="70"/>
    <col min="15873" max="15873" width="5.7109375" style="70" customWidth="1"/>
    <col min="15874" max="15874" width="62.85546875" style="70" customWidth="1"/>
    <col min="15875" max="15883" width="15.7109375" style="70" customWidth="1"/>
    <col min="15884" max="16128" width="9.140625" style="70"/>
    <col min="16129" max="16129" width="5.7109375" style="70" customWidth="1"/>
    <col min="16130" max="16130" width="62.85546875" style="70" customWidth="1"/>
    <col min="16131" max="16139" width="15.7109375" style="70" customWidth="1"/>
    <col min="16140" max="16384" width="9.140625" style="70"/>
  </cols>
  <sheetData>
    <row r="1" spans="1:48" ht="15.75" x14ac:dyDescent="0.25">
      <c r="A1" s="290" t="s">
        <v>362</v>
      </c>
      <c r="C1" s="131"/>
    </row>
    <row r="3" spans="1:48" ht="15.75" x14ac:dyDescent="0.25">
      <c r="A3" s="1064" t="s">
        <v>363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5"/>
      <c r="M3" s="105"/>
      <c r="N3" s="105"/>
    </row>
    <row r="4" spans="1:48" ht="15.75" x14ac:dyDescent="0.25">
      <c r="A4" s="217"/>
      <c r="B4" s="217"/>
      <c r="C4" s="217"/>
      <c r="D4" s="217"/>
      <c r="E4" s="589" t="str">
        <f>'1'!E5</f>
        <v>KABUPATEN/KOTA</v>
      </c>
      <c r="F4" s="590">
        <f>'1'!F5</f>
        <v>2022</v>
      </c>
      <c r="G4" s="589"/>
      <c r="H4" s="589"/>
      <c r="I4" s="217"/>
      <c r="J4" s="217"/>
      <c r="K4" s="217"/>
    </row>
    <row r="5" spans="1:48" ht="15.75" x14ac:dyDescent="0.25">
      <c r="A5" s="217"/>
      <c r="B5" s="217"/>
      <c r="C5" s="217"/>
      <c r="D5" s="217"/>
      <c r="E5" s="589" t="str">
        <f>'1'!E6</f>
        <v>TAHUN</v>
      </c>
      <c r="F5" s="590" t="str">
        <f>'1'!F6</f>
        <v>BANYUMAS</v>
      </c>
      <c r="G5" s="589"/>
      <c r="H5" s="589"/>
      <c r="I5" s="588"/>
      <c r="J5" s="588"/>
      <c r="K5" s="588"/>
      <c r="L5" s="564"/>
      <c r="M5" s="564"/>
      <c r="N5" s="564"/>
      <c r="O5" s="564"/>
      <c r="Z5" s="1065" t="s">
        <v>364</v>
      </c>
      <c r="AA5" s="1065"/>
      <c r="AB5" s="1065"/>
      <c r="AC5" s="1065"/>
      <c r="AD5" s="1065"/>
      <c r="AE5" s="1065"/>
      <c r="AF5" s="1065"/>
      <c r="AG5" s="1065"/>
      <c r="AH5" s="1065"/>
      <c r="AI5" s="1065"/>
      <c r="AJ5" s="1065"/>
      <c r="AK5" s="1065"/>
      <c r="AL5" s="1065"/>
      <c r="AM5" s="1065"/>
      <c r="AN5" s="1065"/>
      <c r="AO5" s="1065"/>
      <c r="AP5" s="1065"/>
      <c r="AQ5" s="1065"/>
      <c r="AR5" s="1065"/>
      <c r="AS5" s="1065"/>
      <c r="AT5" s="1065"/>
      <c r="AU5" s="1065"/>
      <c r="AV5" s="1065"/>
    </row>
    <row r="6" spans="1:48" ht="15.75" thickBot="1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564"/>
      <c r="M6" s="564"/>
      <c r="N6" s="564"/>
      <c r="O6" s="564"/>
    </row>
    <row r="7" spans="1:48" ht="19.5" customHeight="1" x14ac:dyDescent="0.25">
      <c r="A7" s="1066" t="s">
        <v>2</v>
      </c>
      <c r="B7" s="1055" t="s">
        <v>365</v>
      </c>
      <c r="C7" s="800" t="s">
        <v>366</v>
      </c>
      <c r="D7" s="800"/>
      <c r="E7" s="800"/>
      <c r="F7" s="800"/>
      <c r="G7" s="800"/>
      <c r="H7" s="800"/>
      <c r="I7" s="845" t="s">
        <v>367</v>
      </c>
      <c r="J7" s="800"/>
      <c r="K7" s="800"/>
      <c r="L7" s="80"/>
    </row>
    <row r="8" spans="1:48" ht="19.5" customHeight="1" x14ac:dyDescent="0.25">
      <c r="A8" s="1040"/>
      <c r="B8" s="1045"/>
      <c r="C8" s="1067" t="s">
        <v>368</v>
      </c>
      <c r="D8" s="1068"/>
      <c r="E8" s="1069"/>
      <c r="F8" s="1067" t="s">
        <v>369</v>
      </c>
      <c r="G8" s="1068"/>
      <c r="H8" s="1069"/>
      <c r="I8" s="1067" t="s">
        <v>256</v>
      </c>
      <c r="J8" s="1068"/>
      <c r="K8" s="1069"/>
      <c r="L8" s="80"/>
    </row>
    <row r="9" spans="1:48" ht="19.5" customHeight="1" x14ac:dyDescent="0.25">
      <c r="A9" s="1041"/>
      <c r="B9" s="1046"/>
      <c r="C9" s="760" t="s">
        <v>6</v>
      </c>
      <c r="D9" s="760" t="s">
        <v>7</v>
      </c>
      <c r="E9" s="760" t="s">
        <v>370</v>
      </c>
      <c r="F9" s="760" t="s">
        <v>6</v>
      </c>
      <c r="G9" s="760" t="s">
        <v>7</v>
      </c>
      <c r="H9" s="760" t="s">
        <v>370</v>
      </c>
      <c r="I9" s="760" t="s">
        <v>6</v>
      </c>
      <c r="J9" s="760" t="s">
        <v>7</v>
      </c>
      <c r="K9" s="760" t="s">
        <v>370</v>
      </c>
      <c r="L9" s="80"/>
    </row>
    <row r="10" spans="1:48" s="911" customFormat="1" ht="12" x14ac:dyDescent="0.25">
      <c r="A10" s="913">
        <v>1</v>
      </c>
      <c r="B10" s="913">
        <v>2</v>
      </c>
      <c r="C10" s="910">
        <v>3</v>
      </c>
      <c r="D10" s="913">
        <v>4</v>
      </c>
      <c r="E10" s="910">
        <v>5</v>
      </c>
      <c r="F10" s="913">
        <v>6</v>
      </c>
      <c r="G10" s="910">
        <v>7</v>
      </c>
      <c r="H10" s="913">
        <v>8</v>
      </c>
      <c r="I10" s="910">
        <v>9</v>
      </c>
      <c r="J10" s="913">
        <v>10</v>
      </c>
      <c r="K10" s="909">
        <v>11</v>
      </c>
      <c r="L10" s="914"/>
    </row>
    <row r="11" spans="1:48" ht="15.75" x14ac:dyDescent="0.25">
      <c r="A11" s="132" t="s">
        <v>366</v>
      </c>
      <c r="B11" s="132"/>
      <c r="C11" s="133">
        <f t="shared" ref="C11:K11" si="0">C81+C129</f>
        <v>0</v>
      </c>
      <c r="D11" s="133">
        <f t="shared" si="0"/>
        <v>0</v>
      </c>
      <c r="E11" s="133">
        <f t="shared" si="0"/>
        <v>0</v>
      </c>
      <c r="F11" s="133">
        <f t="shared" si="0"/>
        <v>0</v>
      </c>
      <c r="G11" s="133">
        <f t="shared" si="0"/>
        <v>0</v>
      </c>
      <c r="H11" s="133">
        <f t="shared" si="0"/>
        <v>0</v>
      </c>
      <c r="I11" s="133">
        <f t="shared" si="0"/>
        <v>0</v>
      </c>
      <c r="J11" s="133">
        <f t="shared" si="0"/>
        <v>0</v>
      </c>
      <c r="K11" s="133">
        <f t="shared" si="0"/>
        <v>0</v>
      </c>
      <c r="L11" s="80"/>
    </row>
    <row r="12" spans="1:48" ht="15.75" x14ac:dyDescent="0.25">
      <c r="A12" s="132" t="s">
        <v>371</v>
      </c>
      <c r="B12" s="132"/>
      <c r="C12" s="133">
        <f>'2'!C28</f>
        <v>0</v>
      </c>
      <c r="D12" s="133">
        <f>'2'!D28</f>
        <v>0</v>
      </c>
      <c r="E12" s="133">
        <f>'2'!E28</f>
        <v>0</v>
      </c>
      <c r="F12" s="133">
        <f>'2'!C28</f>
        <v>0</v>
      </c>
      <c r="G12" s="133">
        <f>'2'!D28</f>
        <v>0</v>
      </c>
      <c r="H12" s="133">
        <f>'2'!HE28</f>
        <v>0</v>
      </c>
      <c r="I12" s="1060"/>
      <c r="J12" s="1060"/>
      <c r="K12" s="1061"/>
      <c r="L12" s="80"/>
    </row>
    <row r="13" spans="1:48" ht="15.75" x14ac:dyDescent="0.25">
      <c r="A13" s="134" t="s">
        <v>372</v>
      </c>
      <c r="B13" s="134"/>
      <c r="C13" s="135" t="e">
        <f t="shared" ref="C13:H13" si="1">C11/C12*100</f>
        <v>#DIV/0!</v>
      </c>
      <c r="D13" s="135" t="e">
        <f t="shared" si="1"/>
        <v>#DIV/0!</v>
      </c>
      <c r="E13" s="135" t="e">
        <f t="shared" si="1"/>
        <v>#DIV/0!</v>
      </c>
      <c r="F13" s="135" t="e">
        <f t="shared" si="1"/>
        <v>#DIV/0!</v>
      </c>
      <c r="G13" s="135" t="e">
        <f t="shared" si="1"/>
        <v>#DIV/0!</v>
      </c>
      <c r="H13" s="135" t="e">
        <f t="shared" si="1"/>
        <v>#DIV/0!</v>
      </c>
      <c r="I13" s="1062"/>
      <c r="J13" s="1062"/>
      <c r="K13" s="1063"/>
      <c r="L13" s="80"/>
    </row>
    <row r="14" spans="1:48" ht="15.75" x14ac:dyDescent="0.25">
      <c r="A14" s="136" t="s">
        <v>373</v>
      </c>
      <c r="B14" s="137" t="s">
        <v>374</v>
      </c>
      <c r="C14" s="593"/>
      <c r="D14" s="594"/>
      <c r="E14" s="593"/>
      <c r="F14" s="594"/>
      <c r="G14" s="593"/>
      <c r="H14" s="594"/>
      <c r="I14" s="593"/>
      <c r="J14" s="594"/>
      <c r="K14" s="594"/>
      <c r="L14" s="80"/>
    </row>
    <row r="15" spans="1:48" x14ac:dyDescent="0.25">
      <c r="A15" s="575">
        <v>1</v>
      </c>
      <c r="B15" s="80" t="s">
        <v>46</v>
      </c>
      <c r="C15" s="138"/>
      <c r="D15" s="138"/>
      <c r="E15" s="138"/>
      <c r="F15" s="138"/>
      <c r="G15" s="138"/>
      <c r="H15" s="138"/>
      <c r="I15" s="138"/>
      <c r="J15" s="138"/>
      <c r="K15" s="138"/>
      <c r="L15" s="80"/>
    </row>
    <row r="16" spans="1:48" ht="12" customHeight="1" x14ac:dyDescent="0.25">
      <c r="A16" s="575"/>
      <c r="B16" s="1030" t="s">
        <v>1419</v>
      </c>
      <c r="C16" s="138"/>
      <c r="D16" s="138"/>
      <c r="E16" s="138">
        <f t="shared" ref="E16:E87" si="2">SUM(C16:D16)</f>
        <v>0</v>
      </c>
      <c r="F16" s="138"/>
      <c r="G16" s="138"/>
      <c r="H16" s="138">
        <f>SUM(F16:G16)</f>
        <v>0</v>
      </c>
      <c r="I16" s="138"/>
      <c r="J16" s="138"/>
      <c r="K16" s="138">
        <f>SUM(I16:J16)</f>
        <v>0</v>
      </c>
      <c r="L16" s="80"/>
    </row>
    <row r="17" spans="1:12" ht="12" customHeight="1" x14ac:dyDescent="0.25">
      <c r="A17" s="575"/>
      <c r="B17" s="1027" t="s">
        <v>1420</v>
      </c>
      <c r="C17" s="138"/>
      <c r="D17" s="138"/>
      <c r="E17" s="138">
        <f t="shared" si="2"/>
        <v>0</v>
      </c>
      <c r="F17" s="138"/>
      <c r="G17" s="138"/>
      <c r="H17" s="138">
        <f>SUM(F17:G17)</f>
        <v>0</v>
      </c>
      <c r="I17" s="138"/>
      <c r="J17" s="138"/>
      <c r="K17" s="138">
        <f>SUM(I17:J17)</f>
        <v>0</v>
      </c>
      <c r="L17" s="80"/>
    </row>
    <row r="18" spans="1:12" ht="12" customHeight="1" x14ac:dyDescent="0.25">
      <c r="A18" s="575"/>
      <c r="B18" s="1027" t="s">
        <v>1421</v>
      </c>
      <c r="C18" s="138"/>
      <c r="D18" s="138"/>
      <c r="E18" s="138">
        <f t="shared" si="2"/>
        <v>0</v>
      </c>
      <c r="F18" s="138"/>
      <c r="G18" s="138"/>
      <c r="H18" s="138">
        <f>SUM(F18:G18)</f>
        <v>0</v>
      </c>
      <c r="I18" s="138"/>
      <c r="J18" s="138"/>
      <c r="K18" s="138">
        <f>SUM(I18:J18)</f>
        <v>0</v>
      </c>
      <c r="L18" s="80"/>
    </row>
    <row r="19" spans="1:12" ht="12" customHeight="1" x14ac:dyDescent="0.25">
      <c r="A19" s="575"/>
      <c r="B19" s="1027" t="s">
        <v>1422</v>
      </c>
      <c r="C19" s="138"/>
      <c r="D19" s="138"/>
      <c r="E19" s="138">
        <f t="shared" ref="E19:E55" si="3">SUM(C19:D19)</f>
        <v>0</v>
      </c>
      <c r="F19" s="138"/>
      <c r="G19" s="138"/>
      <c r="H19" s="138">
        <f t="shared" ref="H19:H55" si="4">SUM(F19:G19)</f>
        <v>0</v>
      </c>
      <c r="I19" s="138"/>
      <c r="J19" s="138"/>
      <c r="K19" s="138">
        <f t="shared" ref="K19:K55" si="5">SUM(I19:J19)</f>
        <v>0</v>
      </c>
      <c r="L19" s="80"/>
    </row>
    <row r="20" spans="1:12" ht="12" customHeight="1" x14ac:dyDescent="0.25">
      <c r="A20" s="575"/>
      <c r="B20" s="1027" t="s">
        <v>1423</v>
      </c>
      <c r="C20" s="138"/>
      <c r="D20" s="138"/>
      <c r="E20" s="138">
        <f t="shared" si="3"/>
        <v>0</v>
      </c>
      <c r="F20" s="138"/>
      <c r="G20" s="138"/>
      <c r="H20" s="138">
        <f t="shared" si="4"/>
        <v>0</v>
      </c>
      <c r="I20" s="138"/>
      <c r="J20" s="138"/>
      <c r="K20" s="138">
        <f t="shared" si="5"/>
        <v>0</v>
      </c>
      <c r="L20" s="80"/>
    </row>
    <row r="21" spans="1:12" ht="12" customHeight="1" x14ac:dyDescent="0.25">
      <c r="A21" s="575"/>
      <c r="B21" s="1027" t="s">
        <v>1424</v>
      </c>
      <c r="C21" s="138"/>
      <c r="D21" s="138"/>
      <c r="E21" s="138">
        <f t="shared" si="3"/>
        <v>0</v>
      </c>
      <c r="F21" s="138"/>
      <c r="G21" s="138"/>
      <c r="H21" s="138">
        <f t="shared" si="4"/>
        <v>0</v>
      </c>
      <c r="I21" s="138"/>
      <c r="J21" s="138"/>
      <c r="K21" s="138">
        <f t="shared" si="5"/>
        <v>0</v>
      </c>
      <c r="L21" s="80"/>
    </row>
    <row r="22" spans="1:12" ht="12" customHeight="1" x14ac:dyDescent="0.25">
      <c r="A22" s="575"/>
      <c r="B22" s="1027" t="s">
        <v>1425</v>
      </c>
      <c r="C22" s="138"/>
      <c r="D22" s="138"/>
      <c r="E22" s="138">
        <f t="shared" si="3"/>
        <v>0</v>
      </c>
      <c r="F22" s="138"/>
      <c r="G22" s="138"/>
      <c r="H22" s="138">
        <f t="shared" si="4"/>
        <v>0</v>
      </c>
      <c r="I22" s="138"/>
      <c r="J22" s="138"/>
      <c r="K22" s="138">
        <f t="shared" si="5"/>
        <v>0</v>
      </c>
      <c r="L22" s="80"/>
    </row>
    <row r="23" spans="1:12" ht="12" customHeight="1" x14ac:dyDescent="0.25">
      <c r="A23" s="575"/>
      <c r="B23" s="1027" t="s">
        <v>1426</v>
      </c>
      <c r="C23" s="138"/>
      <c r="D23" s="138"/>
      <c r="E23" s="138">
        <f t="shared" si="3"/>
        <v>0</v>
      </c>
      <c r="F23" s="138"/>
      <c r="G23" s="138"/>
      <c r="H23" s="138">
        <f t="shared" si="4"/>
        <v>0</v>
      </c>
      <c r="I23" s="138"/>
      <c r="J23" s="138"/>
      <c r="K23" s="138">
        <f t="shared" si="5"/>
        <v>0</v>
      </c>
      <c r="L23" s="80"/>
    </row>
    <row r="24" spans="1:12" ht="12" customHeight="1" x14ac:dyDescent="0.25">
      <c r="A24" s="575"/>
      <c r="B24" s="1027" t="s">
        <v>1427</v>
      </c>
      <c r="C24" s="138"/>
      <c r="D24" s="138"/>
      <c r="E24" s="138">
        <f t="shared" si="3"/>
        <v>0</v>
      </c>
      <c r="F24" s="138"/>
      <c r="G24" s="138"/>
      <c r="H24" s="138">
        <f t="shared" si="4"/>
        <v>0</v>
      </c>
      <c r="I24" s="138"/>
      <c r="J24" s="138"/>
      <c r="K24" s="138">
        <f t="shared" si="5"/>
        <v>0</v>
      </c>
      <c r="L24" s="80"/>
    </row>
    <row r="25" spans="1:12" ht="12" customHeight="1" x14ac:dyDescent="0.25">
      <c r="A25" s="575"/>
      <c r="B25" s="1027" t="s">
        <v>1428</v>
      </c>
      <c r="C25" s="138"/>
      <c r="D25" s="138"/>
      <c r="E25" s="138">
        <f t="shared" si="3"/>
        <v>0</v>
      </c>
      <c r="F25" s="138"/>
      <c r="G25" s="138"/>
      <c r="H25" s="138">
        <f t="shared" si="4"/>
        <v>0</v>
      </c>
      <c r="I25" s="138"/>
      <c r="J25" s="138"/>
      <c r="K25" s="138">
        <f t="shared" si="5"/>
        <v>0</v>
      </c>
      <c r="L25" s="80"/>
    </row>
    <row r="26" spans="1:12" ht="12" customHeight="1" x14ac:dyDescent="0.25">
      <c r="A26" s="575"/>
      <c r="B26" s="1027" t="s">
        <v>1429</v>
      </c>
      <c r="C26" s="138"/>
      <c r="D26" s="138"/>
      <c r="E26" s="138">
        <f t="shared" si="3"/>
        <v>0</v>
      </c>
      <c r="F26" s="138"/>
      <c r="G26" s="138"/>
      <c r="H26" s="138">
        <f t="shared" si="4"/>
        <v>0</v>
      </c>
      <c r="I26" s="138"/>
      <c r="J26" s="138"/>
      <c r="K26" s="138">
        <f t="shared" si="5"/>
        <v>0</v>
      </c>
      <c r="L26" s="80"/>
    </row>
    <row r="27" spans="1:12" ht="12" customHeight="1" x14ac:dyDescent="0.25">
      <c r="A27" s="575"/>
      <c r="B27" s="1027" t="s">
        <v>1430</v>
      </c>
      <c r="C27" s="138"/>
      <c r="D27" s="138"/>
      <c r="E27" s="138">
        <f t="shared" si="3"/>
        <v>0</v>
      </c>
      <c r="F27" s="138"/>
      <c r="G27" s="138"/>
      <c r="H27" s="138">
        <f t="shared" si="4"/>
        <v>0</v>
      </c>
      <c r="I27" s="138"/>
      <c r="J27" s="138"/>
      <c r="K27" s="138">
        <f t="shared" si="5"/>
        <v>0</v>
      </c>
      <c r="L27" s="80"/>
    </row>
    <row r="28" spans="1:12" ht="12" customHeight="1" x14ac:dyDescent="0.25">
      <c r="A28" s="575"/>
      <c r="B28" s="1027" t="s">
        <v>1431</v>
      </c>
      <c r="C28" s="138"/>
      <c r="D28" s="138"/>
      <c r="E28" s="138">
        <f t="shared" si="3"/>
        <v>0</v>
      </c>
      <c r="F28" s="138"/>
      <c r="G28" s="138"/>
      <c r="H28" s="138">
        <f t="shared" si="4"/>
        <v>0</v>
      </c>
      <c r="I28" s="138"/>
      <c r="J28" s="138"/>
      <c r="K28" s="138">
        <f t="shared" si="5"/>
        <v>0</v>
      </c>
      <c r="L28" s="80"/>
    </row>
    <row r="29" spans="1:12" ht="12" customHeight="1" x14ac:dyDescent="0.25">
      <c r="A29" s="575"/>
      <c r="B29" s="1027" t="s">
        <v>1432</v>
      </c>
      <c r="C29" s="138"/>
      <c r="D29" s="138"/>
      <c r="E29" s="138">
        <f t="shared" si="3"/>
        <v>0</v>
      </c>
      <c r="F29" s="138"/>
      <c r="G29" s="138"/>
      <c r="H29" s="138">
        <f t="shared" si="4"/>
        <v>0</v>
      </c>
      <c r="I29" s="138"/>
      <c r="J29" s="138"/>
      <c r="K29" s="138">
        <f t="shared" si="5"/>
        <v>0</v>
      </c>
      <c r="L29" s="80"/>
    </row>
    <row r="30" spans="1:12" ht="12" customHeight="1" x14ac:dyDescent="0.25">
      <c r="A30" s="575"/>
      <c r="B30" s="1027" t="s">
        <v>1433</v>
      </c>
      <c r="C30" s="138"/>
      <c r="D30" s="138"/>
      <c r="E30" s="138">
        <f t="shared" si="3"/>
        <v>0</v>
      </c>
      <c r="F30" s="138"/>
      <c r="G30" s="138"/>
      <c r="H30" s="138">
        <f t="shared" si="4"/>
        <v>0</v>
      </c>
      <c r="I30" s="138"/>
      <c r="J30" s="138"/>
      <c r="K30" s="138">
        <f t="shared" si="5"/>
        <v>0</v>
      </c>
      <c r="L30" s="80"/>
    </row>
    <row r="31" spans="1:12" ht="12" customHeight="1" x14ac:dyDescent="0.25">
      <c r="A31" s="575"/>
      <c r="B31" s="1027" t="s">
        <v>1434</v>
      </c>
      <c r="C31" s="138"/>
      <c r="D31" s="138"/>
      <c r="E31" s="138">
        <f t="shared" si="3"/>
        <v>0</v>
      </c>
      <c r="F31" s="138"/>
      <c r="G31" s="138"/>
      <c r="H31" s="138">
        <f t="shared" si="4"/>
        <v>0</v>
      </c>
      <c r="I31" s="138"/>
      <c r="J31" s="138"/>
      <c r="K31" s="138">
        <f t="shared" si="5"/>
        <v>0</v>
      </c>
      <c r="L31" s="80"/>
    </row>
    <row r="32" spans="1:12" ht="12" customHeight="1" x14ac:dyDescent="0.25">
      <c r="A32" s="575"/>
      <c r="B32" s="1027" t="s">
        <v>1435</v>
      </c>
      <c r="C32" s="138"/>
      <c r="D32" s="138"/>
      <c r="E32" s="138">
        <f t="shared" si="3"/>
        <v>0</v>
      </c>
      <c r="F32" s="138"/>
      <c r="G32" s="138"/>
      <c r="H32" s="138">
        <f t="shared" si="4"/>
        <v>0</v>
      </c>
      <c r="I32" s="138"/>
      <c r="J32" s="138"/>
      <c r="K32" s="138">
        <f t="shared" si="5"/>
        <v>0</v>
      </c>
      <c r="L32" s="80"/>
    </row>
    <row r="33" spans="1:12" ht="12" customHeight="1" x14ac:dyDescent="0.25">
      <c r="A33" s="575"/>
      <c r="B33" s="1027" t="s">
        <v>1436</v>
      </c>
      <c r="C33" s="138"/>
      <c r="D33" s="138"/>
      <c r="E33" s="138">
        <f t="shared" si="3"/>
        <v>0</v>
      </c>
      <c r="F33" s="138"/>
      <c r="G33" s="138"/>
      <c r="H33" s="138">
        <f t="shared" si="4"/>
        <v>0</v>
      </c>
      <c r="I33" s="138"/>
      <c r="J33" s="138"/>
      <c r="K33" s="138">
        <f t="shared" si="5"/>
        <v>0</v>
      </c>
      <c r="L33" s="80"/>
    </row>
    <row r="34" spans="1:12" ht="12" customHeight="1" x14ac:dyDescent="0.25">
      <c r="A34" s="575"/>
      <c r="B34" s="1028" t="s">
        <v>1437</v>
      </c>
      <c r="C34" s="138"/>
      <c r="D34" s="138"/>
      <c r="E34" s="138">
        <f t="shared" si="3"/>
        <v>0</v>
      </c>
      <c r="F34" s="138"/>
      <c r="G34" s="138"/>
      <c r="H34" s="138">
        <f t="shared" si="4"/>
        <v>0</v>
      </c>
      <c r="I34" s="138"/>
      <c r="J34" s="138"/>
      <c r="K34" s="138">
        <f t="shared" si="5"/>
        <v>0</v>
      </c>
      <c r="L34" s="80"/>
    </row>
    <row r="35" spans="1:12" ht="12" customHeight="1" x14ac:dyDescent="0.25">
      <c r="A35" s="575"/>
      <c r="B35" s="1028" t="s">
        <v>1438</v>
      </c>
      <c r="C35" s="138"/>
      <c r="D35" s="138"/>
      <c r="E35" s="138">
        <f t="shared" si="3"/>
        <v>0</v>
      </c>
      <c r="F35" s="138"/>
      <c r="G35" s="138"/>
      <c r="H35" s="138">
        <f t="shared" si="4"/>
        <v>0</v>
      </c>
      <c r="I35" s="138"/>
      <c r="J35" s="138"/>
      <c r="K35" s="138">
        <f t="shared" si="5"/>
        <v>0</v>
      </c>
      <c r="L35" s="80"/>
    </row>
    <row r="36" spans="1:12" ht="12" customHeight="1" x14ac:dyDescent="0.25">
      <c r="A36" s="575"/>
      <c r="B36" s="1027" t="s">
        <v>1439</v>
      </c>
      <c r="C36" s="138"/>
      <c r="D36" s="138"/>
      <c r="E36" s="138">
        <f t="shared" si="3"/>
        <v>0</v>
      </c>
      <c r="F36" s="138"/>
      <c r="G36" s="138"/>
      <c r="H36" s="138">
        <f t="shared" si="4"/>
        <v>0</v>
      </c>
      <c r="I36" s="138"/>
      <c r="J36" s="138"/>
      <c r="K36" s="138">
        <f t="shared" si="5"/>
        <v>0</v>
      </c>
      <c r="L36" s="80"/>
    </row>
    <row r="37" spans="1:12" ht="12" customHeight="1" x14ac:dyDescent="0.25">
      <c r="A37" s="575"/>
      <c r="B37" s="1027" t="s">
        <v>1440</v>
      </c>
      <c r="C37" s="138"/>
      <c r="D37" s="138"/>
      <c r="E37" s="138">
        <f t="shared" si="3"/>
        <v>0</v>
      </c>
      <c r="F37" s="138"/>
      <c r="G37" s="138"/>
      <c r="H37" s="138">
        <f t="shared" si="4"/>
        <v>0</v>
      </c>
      <c r="I37" s="138"/>
      <c r="J37" s="138"/>
      <c r="K37" s="138">
        <f t="shared" si="5"/>
        <v>0</v>
      </c>
      <c r="L37" s="80"/>
    </row>
    <row r="38" spans="1:12" ht="12" customHeight="1" x14ac:dyDescent="0.25">
      <c r="A38" s="575"/>
      <c r="B38" s="1027" t="s">
        <v>1441</v>
      </c>
      <c r="C38" s="138"/>
      <c r="D38" s="138"/>
      <c r="E38" s="138">
        <f t="shared" si="3"/>
        <v>0</v>
      </c>
      <c r="F38" s="138"/>
      <c r="G38" s="138"/>
      <c r="H38" s="138">
        <f t="shared" si="4"/>
        <v>0</v>
      </c>
      <c r="I38" s="138"/>
      <c r="J38" s="138"/>
      <c r="K38" s="138">
        <f t="shared" si="5"/>
        <v>0</v>
      </c>
      <c r="L38" s="80"/>
    </row>
    <row r="39" spans="1:12" ht="12" customHeight="1" x14ac:dyDescent="0.25">
      <c r="A39" s="575"/>
      <c r="B39" s="1027" t="s">
        <v>1442</v>
      </c>
      <c r="C39" s="138"/>
      <c r="D39" s="138"/>
      <c r="E39" s="138">
        <f t="shared" si="3"/>
        <v>0</v>
      </c>
      <c r="F39" s="138"/>
      <c r="G39" s="138"/>
      <c r="H39" s="138">
        <f t="shared" si="4"/>
        <v>0</v>
      </c>
      <c r="I39" s="138"/>
      <c r="J39" s="138"/>
      <c r="K39" s="138">
        <f t="shared" si="5"/>
        <v>0</v>
      </c>
      <c r="L39" s="80"/>
    </row>
    <row r="40" spans="1:12" ht="12" customHeight="1" x14ac:dyDescent="0.25">
      <c r="A40" s="575"/>
      <c r="B40" s="1027" t="s">
        <v>1443</v>
      </c>
      <c r="C40" s="138"/>
      <c r="D40" s="138"/>
      <c r="E40" s="138">
        <f t="shared" si="3"/>
        <v>0</v>
      </c>
      <c r="F40" s="138"/>
      <c r="G40" s="138"/>
      <c r="H40" s="138">
        <f t="shared" si="4"/>
        <v>0</v>
      </c>
      <c r="I40" s="138"/>
      <c r="J40" s="138"/>
      <c r="K40" s="138">
        <f t="shared" si="5"/>
        <v>0</v>
      </c>
      <c r="L40" s="80"/>
    </row>
    <row r="41" spans="1:12" ht="12" customHeight="1" x14ac:dyDescent="0.25">
      <c r="A41" s="575"/>
      <c r="B41" s="1027" t="s">
        <v>1444</v>
      </c>
      <c r="C41" s="138"/>
      <c r="D41" s="138"/>
      <c r="E41" s="138">
        <f t="shared" si="3"/>
        <v>0</v>
      </c>
      <c r="F41" s="138"/>
      <c r="G41" s="138"/>
      <c r="H41" s="138">
        <f t="shared" si="4"/>
        <v>0</v>
      </c>
      <c r="I41" s="138"/>
      <c r="J41" s="138"/>
      <c r="K41" s="138">
        <f t="shared" si="5"/>
        <v>0</v>
      </c>
      <c r="L41" s="80"/>
    </row>
    <row r="42" spans="1:12" ht="12" customHeight="1" x14ac:dyDescent="0.25">
      <c r="A42" s="575"/>
      <c r="B42" s="1027" t="s">
        <v>1445</v>
      </c>
      <c r="C42" s="138"/>
      <c r="D42" s="138"/>
      <c r="E42" s="138">
        <f t="shared" si="3"/>
        <v>0</v>
      </c>
      <c r="F42" s="138"/>
      <c r="G42" s="138"/>
      <c r="H42" s="138">
        <f t="shared" si="4"/>
        <v>0</v>
      </c>
      <c r="I42" s="138"/>
      <c r="J42" s="138"/>
      <c r="K42" s="138">
        <f t="shared" si="5"/>
        <v>0</v>
      </c>
      <c r="L42" s="80"/>
    </row>
    <row r="43" spans="1:12" ht="12" customHeight="1" x14ac:dyDescent="0.25">
      <c r="A43" s="575"/>
      <c r="B43" s="1027" t="s">
        <v>1446</v>
      </c>
      <c r="C43" s="138"/>
      <c r="D43" s="138"/>
      <c r="E43" s="138">
        <f t="shared" si="3"/>
        <v>0</v>
      </c>
      <c r="F43" s="138"/>
      <c r="G43" s="138"/>
      <c r="H43" s="138">
        <f t="shared" si="4"/>
        <v>0</v>
      </c>
      <c r="I43" s="138"/>
      <c r="J43" s="138"/>
      <c r="K43" s="138">
        <f t="shared" si="5"/>
        <v>0</v>
      </c>
      <c r="L43" s="80"/>
    </row>
    <row r="44" spans="1:12" ht="12" customHeight="1" x14ac:dyDescent="0.25">
      <c r="A44" s="575"/>
      <c r="B44" s="1027" t="s">
        <v>1447</v>
      </c>
      <c r="C44" s="138"/>
      <c r="D44" s="138"/>
      <c r="E44" s="138">
        <f t="shared" si="3"/>
        <v>0</v>
      </c>
      <c r="F44" s="138"/>
      <c r="G44" s="138"/>
      <c r="H44" s="138">
        <f t="shared" si="4"/>
        <v>0</v>
      </c>
      <c r="I44" s="138"/>
      <c r="J44" s="138"/>
      <c r="K44" s="138">
        <f t="shared" si="5"/>
        <v>0</v>
      </c>
      <c r="L44" s="80"/>
    </row>
    <row r="45" spans="1:12" ht="12" customHeight="1" x14ac:dyDescent="0.25">
      <c r="A45" s="575"/>
      <c r="B45" s="1027" t="s">
        <v>1448</v>
      </c>
      <c r="C45" s="138"/>
      <c r="D45" s="138"/>
      <c r="E45" s="138">
        <f t="shared" si="3"/>
        <v>0</v>
      </c>
      <c r="F45" s="138"/>
      <c r="G45" s="138"/>
      <c r="H45" s="138">
        <f t="shared" si="4"/>
        <v>0</v>
      </c>
      <c r="I45" s="138"/>
      <c r="J45" s="138"/>
      <c r="K45" s="138">
        <f t="shared" si="5"/>
        <v>0</v>
      </c>
      <c r="L45" s="80"/>
    </row>
    <row r="46" spans="1:12" ht="12" customHeight="1" x14ac:dyDescent="0.25">
      <c r="A46" s="575"/>
      <c r="B46" s="1027" t="s">
        <v>1449</v>
      </c>
      <c r="C46" s="138"/>
      <c r="D46" s="138"/>
      <c r="E46" s="138">
        <f t="shared" si="3"/>
        <v>0</v>
      </c>
      <c r="F46" s="138"/>
      <c r="G46" s="138"/>
      <c r="H46" s="138">
        <f t="shared" si="4"/>
        <v>0</v>
      </c>
      <c r="I46" s="138"/>
      <c r="J46" s="138"/>
      <c r="K46" s="138">
        <f t="shared" si="5"/>
        <v>0</v>
      </c>
      <c r="L46" s="80"/>
    </row>
    <row r="47" spans="1:12" ht="12" customHeight="1" x14ac:dyDescent="0.25">
      <c r="A47" s="575"/>
      <c r="B47" s="1027" t="s">
        <v>1450</v>
      </c>
      <c r="C47" s="138"/>
      <c r="D47" s="138"/>
      <c r="E47" s="138">
        <f t="shared" si="3"/>
        <v>0</v>
      </c>
      <c r="F47" s="138"/>
      <c r="G47" s="138"/>
      <c r="H47" s="138">
        <f t="shared" si="4"/>
        <v>0</v>
      </c>
      <c r="I47" s="138"/>
      <c r="J47" s="138"/>
      <c r="K47" s="138">
        <f t="shared" si="5"/>
        <v>0</v>
      </c>
      <c r="L47" s="80"/>
    </row>
    <row r="48" spans="1:12" ht="12" customHeight="1" x14ac:dyDescent="0.25">
      <c r="A48" s="575"/>
      <c r="B48" s="1027" t="s">
        <v>1451</v>
      </c>
      <c r="C48" s="138"/>
      <c r="D48" s="138"/>
      <c r="E48" s="138">
        <f t="shared" si="3"/>
        <v>0</v>
      </c>
      <c r="F48" s="138"/>
      <c r="G48" s="138"/>
      <c r="H48" s="138">
        <f t="shared" si="4"/>
        <v>0</v>
      </c>
      <c r="I48" s="138"/>
      <c r="J48" s="138"/>
      <c r="K48" s="138">
        <f t="shared" si="5"/>
        <v>0</v>
      </c>
      <c r="L48" s="80"/>
    </row>
    <row r="49" spans="1:12" ht="12" customHeight="1" x14ac:dyDescent="0.25">
      <c r="A49" s="575"/>
      <c r="B49" s="1027" t="s">
        <v>1452</v>
      </c>
      <c r="C49" s="138"/>
      <c r="D49" s="138"/>
      <c r="E49" s="138">
        <f t="shared" si="3"/>
        <v>0</v>
      </c>
      <c r="F49" s="138"/>
      <c r="G49" s="138"/>
      <c r="H49" s="138">
        <f t="shared" si="4"/>
        <v>0</v>
      </c>
      <c r="I49" s="138"/>
      <c r="J49" s="138"/>
      <c r="K49" s="138">
        <f t="shared" si="5"/>
        <v>0</v>
      </c>
      <c r="L49" s="80"/>
    </row>
    <row r="50" spans="1:12" ht="12" customHeight="1" x14ac:dyDescent="0.25">
      <c r="A50" s="575"/>
      <c r="B50" s="1027" t="s">
        <v>1453</v>
      </c>
      <c r="C50" s="138"/>
      <c r="D50" s="138"/>
      <c r="E50" s="138">
        <f t="shared" si="3"/>
        <v>0</v>
      </c>
      <c r="F50" s="138"/>
      <c r="G50" s="138"/>
      <c r="H50" s="138">
        <f t="shared" si="4"/>
        <v>0</v>
      </c>
      <c r="I50" s="138"/>
      <c r="J50" s="138"/>
      <c r="K50" s="138">
        <f t="shared" si="5"/>
        <v>0</v>
      </c>
      <c r="L50" s="80"/>
    </row>
    <row r="51" spans="1:12" ht="12" customHeight="1" x14ac:dyDescent="0.25">
      <c r="A51" s="575"/>
      <c r="B51" s="1027" t="s">
        <v>1454</v>
      </c>
      <c r="C51" s="138"/>
      <c r="D51" s="138"/>
      <c r="E51" s="138">
        <f t="shared" si="3"/>
        <v>0</v>
      </c>
      <c r="F51" s="138"/>
      <c r="G51" s="138"/>
      <c r="H51" s="138">
        <f t="shared" si="4"/>
        <v>0</v>
      </c>
      <c r="I51" s="138"/>
      <c r="J51" s="138"/>
      <c r="K51" s="138">
        <f t="shared" si="5"/>
        <v>0</v>
      </c>
      <c r="L51" s="80"/>
    </row>
    <row r="52" spans="1:12" ht="12" customHeight="1" x14ac:dyDescent="0.25">
      <c r="A52" s="575"/>
      <c r="B52" s="1027" t="s">
        <v>1455</v>
      </c>
      <c r="C52" s="138"/>
      <c r="D52" s="138"/>
      <c r="E52" s="138">
        <f t="shared" si="3"/>
        <v>0</v>
      </c>
      <c r="F52" s="138"/>
      <c r="G52" s="138"/>
      <c r="H52" s="138">
        <f t="shared" si="4"/>
        <v>0</v>
      </c>
      <c r="I52" s="138"/>
      <c r="J52" s="138"/>
      <c r="K52" s="138">
        <f t="shared" si="5"/>
        <v>0</v>
      </c>
      <c r="L52" s="80"/>
    </row>
    <row r="53" spans="1:12" ht="12" customHeight="1" x14ac:dyDescent="0.25">
      <c r="A53" s="575"/>
      <c r="B53" s="1027" t="s">
        <v>1456</v>
      </c>
      <c r="C53" s="138"/>
      <c r="D53" s="138"/>
      <c r="E53" s="138">
        <f t="shared" si="3"/>
        <v>0</v>
      </c>
      <c r="F53" s="138"/>
      <c r="G53" s="138"/>
      <c r="H53" s="138">
        <f t="shared" si="4"/>
        <v>0</v>
      </c>
      <c r="I53" s="138"/>
      <c r="J53" s="138"/>
      <c r="K53" s="138">
        <f t="shared" si="5"/>
        <v>0</v>
      </c>
      <c r="L53" s="80"/>
    </row>
    <row r="54" spans="1:12" ht="12" customHeight="1" x14ac:dyDescent="0.25">
      <c r="A54" s="575"/>
      <c r="B54" s="1027" t="s">
        <v>1457</v>
      </c>
      <c r="C54" s="138"/>
      <c r="D54" s="138"/>
      <c r="E54" s="138">
        <f t="shared" si="3"/>
        <v>0</v>
      </c>
      <c r="F54" s="138"/>
      <c r="G54" s="138"/>
      <c r="H54" s="138">
        <f t="shared" si="4"/>
        <v>0</v>
      </c>
      <c r="I54" s="138"/>
      <c r="J54" s="138"/>
      <c r="K54" s="138">
        <f t="shared" si="5"/>
        <v>0</v>
      </c>
      <c r="L54" s="80"/>
    </row>
    <row r="55" spans="1:12" ht="12" customHeight="1" x14ac:dyDescent="0.25">
      <c r="A55" s="575"/>
      <c r="B55" s="1031" t="s">
        <v>1458</v>
      </c>
      <c r="C55" s="138"/>
      <c r="D55" s="138"/>
      <c r="E55" s="138">
        <f t="shared" si="3"/>
        <v>0</v>
      </c>
      <c r="F55" s="138"/>
      <c r="G55" s="138"/>
      <c r="H55" s="138">
        <f t="shared" si="4"/>
        <v>0</v>
      </c>
      <c r="I55" s="138"/>
      <c r="J55" s="138"/>
      <c r="K55" s="138">
        <f t="shared" si="5"/>
        <v>0</v>
      </c>
      <c r="L55" s="80"/>
    </row>
    <row r="56" spans="1:12" ht="12" customHeight="1" x14ac:dyDescent="0.25">
      <c r="A56" s="575"/>
      <c r="B56" s="139"/>
      <c r="C56" s="138"/>
      <c r="D56" s="138"/>
      <c r="E56" s="138">
        <f t="shared" ref="E56" si="6">SUM(C56:D56)</f>
        <v>0</v>
      </c>
      <c r="F56" s="138"/>
      <c r="G56" s="138"/>
      <c r="H56" s="138">
        <f t="shared" ref="H56" si="7">SUM(F56:G56)</f>
        <v>0</v>
      </c>
      <c r="I56" s="138"/>
      <c r="J56" s="138"/>
      <c r="K56" s="138">
        <f t="shared" ref="K56" si="8">SUM(I56:J56)</f>
        <v>0</v>
      </c>
      <c r="L56" s="80"/>
    </row>
    <row r="57" spans="1:12" ht="12" customHeight="1" x14ac:dyDescent="0.25">
      <c r="A57" s="575"/>
      <c r="B57" s="139"/>
      <c r="C57" s="138"/>
      <c r="D57" s="138"/>
      <c r="E57" s="138"/>
      <c r="F57" s="138"/>
      <c r="G57" s="138"/>
      <c r="H57" s="138"/>
      <c r="I57" s="138"/>
      <c r="J57" s="138"/>
      <c r="K57" s="138"/>
      <c r="L57" s="80"/>
    </row>
    <row r="58" spans="1:12" ht="12" customHeight="1" x14ac:dyDescent="0.25">
      <c r="A58" s="575"/>
      <c r="B58" s="139"/>
      <c r="C58" s="138"/>
      <c r="D58" s="138"/>
      <c r="E58" s="138"/>
      <c r="F58" s="138"/>
      <c r="G58" s="138"/>
      <c r="H58" s="138"/>
      <c r="I58" s="138"/>
      <c r="J58" s="138"/>
      <c r="K58" s="138"/>
      <c r="L58" s="80"/>
    </row>
    <row r="59" spans="1:12" ht="12" customHeight="1" x14ac:dyDescent="0.25">
      <c r="A59" s="575"/>
      <c r="B59" s="80" t="s">
        <v>375</v>
      </c>
      <c r="C59" s="138"/>
      <c r="D59" s="138"/>
      <c r="E59" s="138">
        <f>SUM(C59:D59)</f>
        <v>0</v>
      </c>
      <c r="F59" s="138"/>
      <c r="G59" s="138"/>
      <c r="H59" s="138">
        <f>SUM(F59:G59)</f>
        <v>0</v>
      </c>
      <c r="I59" s="138"/>
      <c r="J59" s="138"/>
      <c r="K59" s="138">
        <f>SUM(I59:J59)</f>
        <v>0</v>
      </c>
      <c r="L59" s="80"/>
    </row>
    <row r="60" spans="1:12" x14ac:dyDescent="0.25">
      <c r="A60" s="575">
        <v>2</v>
      </c>
      <c r="B60" s="80" t="s">
        <v>376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80"/>
    </row>
    <row r="61" spans="1:12" ht="12" customHeight="1" x14ac:dyDescent="0.25">
      <c r="A61" s="575"/>
      <c r="B61" s="139">
        <v>1</v>
      </c>
      <c r="C61" s="138"/>
      <c r="D61" s="138"/>
      <c r="E61" s="138">
        <f t="shared" si="2"/>
        <v>0</v>
      </c>
      <c r="F61" s="138"/>
      <c r="G61" s="138"/>
      <c r="H61" s="138">
        <f t="shared" ref="H61:H79" si="9">SUM(F61:G61)</f>
        <v>0</v>
      </c>
      <c r="I61" s="138"/>
      <c r="J61" s="138"/>
      <c r="K61" s="138">
        <f t="shared" ref="K61:K79" si="10">SUM(I61:J61)</f>
        <v>0</v>
      </c>
      <c r="L61" s="80"/>
    </row>
    <row r="62" spans="1:12" ht="12" customHeight="1" x14ac:dyDescent="0.25">
      <c r="A62" s="575"/>
      <c r="B62" s="139">
        <v>2</v>
      </c>
      <c r="C62" s="138"/>
      <c r="D62" s="138"/>
      <c r="E62" s="138">
        <f t="shared" si="2"/>
        <v>0</v>
      </c>
      <c r="F62" s="138"/>
      <c r="G62" s="138"/>
      <c r="H62" s="138">
        <f t="shared" si="9"/>
        <v>0</v>
      </c>
      <c r="I62" s="138"/>
      <c r="J62" s="138"/>
      <c r="K62" s="138">
        <f t="shared" si="10"/>
        <v>0</v>
      </c>
      <c r="L62" s="80"/>
    </row>
    <row r="63" spans="1:12" ht="12" customHeight="1" x14ac:dyDescent="0.25">
      <c r="A63" s="575"/>
      <c r="B63" s="139">
        <v>3</v>
      </c>
      <c r="C63" s="138"/>
      <c r="D63" s="138"/>
      <c r="E63" s="138">
        <f t="shared" si="2"/>
        <v>0</v>
      </c>
      <c r="F63" s="138"/>
      <c r="G63" s="138"/>
      <c r="H63" s="138">
        <f t="shared" si="9"/>
        <v>0</v>
      </c>
      <c r="I63" s="138"/>
      <c r="J63" s="138"/>
      <c r="K63" s="138">
        <f t="shared" si="10"/>
        <v>0</v>
      </c>
      <c r="L63" s="80"/>
    </row>
    <row r="64" spans="1:12" ht="12" customHeight="1" x14ac:dyDescent="0.25">
      <c r="A64" s="575"/>
      <c r="B64" s="80" t="s">
        <v>375</v>
      </c>
      <c r="C64" s="138"/>
      <c r="D64" s="138"/>
      <c r="E64" s="138">
        <f t="shared" si="2"/>
        <v>0</v>
      </c>
      <c r="F64" s="138"/>
      <c r="G64" s="138"/>
      <c r="H64" s="138">
        <f t="shared" si="9"/>
        <v>0</v>
      </c>
      <c r="I64" s="138"/>
      <c r="J64" s="138"/>
      <c r="K64" s="138">
        <f t="shared" si="10"/>
        <v>0</v>
      </c>
      <c r="L64" s="80"/>
    </row>
    <row r="65" spans="1:12" x14ac:dyDescent="0.25">
      <c r="A65" s="575">
        <v>3</v>
      </c>
      <c r="B65" s="80" t="s">
        <v>377</v>
      </c>
      <c r="C65" s="138"/>
      <c r="D65" s="138"/>
      <c r="E65" s="138"/>
      <c r="F65" s="138"/>
      <c r="G65" s="138"/>
      <c r="H65" s="138"/>
      <c r="I65" s="138"/>
      <c r="J65" s="138"/>
      <c r="K65" s="138"/>
      <c r="L65" s="80"/>
    </row>
    <row r="66" spans="1:12" ht="12" customHeight="1" x14ac:dyDescent="0.25">
      <c r="A66" s="575"/>
      <c r="B66" s="139">
        <v>1</v>
      </c>
      <c r="C66" s="138"/>
      <c r="D66" s="138"/>
      <c r="E66" s="138">
        <f t="shared" si="2"/>
        <v>0</v>
      </c>
      <c r="F66" s="138"/>
      <c r="G66" s="138"/>
      <c r="H66" s="138">
        <f t="shared" si="9"/>
        <v>0</v>
      </c>
      <c r="I66" s="138"/>
      <c r="J66" s="138"/>
      <c r="K66" s="138">
        <f t="shared" si="10"/>
        <v>0</v>
      </c>
      <c r="L66" s="80"/>
    </row>
    <row r="67" spans="1:12" ht="12" customHeight="1" x14ac:dyDescent="0.25">
      <c r="A67" s="575"/>
      <c r="B67" s="139">
        <v>2</v>
      </c>
      <c r="C67" s="138"/>
      <c r="D67" s="138"/>
      <c r="E67" s="138">
        <f t="shared" si="2"/>
        <v>0</v>
      </c>
      <c r="F67" s="138"/>
      <c r="G67" s="138"/>
      <c r="H67" s="138">
        <f t="shared" si="9"/>
        <v>0</v>
      </c>
      <c r="I67" s="138"/>
      <c r="J67" s="138"/>
      <c r="K67" s="138">
        <f t="shared" si="10"/>
        <v>0</v>
      </c>
      <c r="L67" s="80"/>
    </row>
    <row r="68" spans="1:12" ht="12" customHeight="1" x14ac:dyDescent="0.25">
      <c r="A68" s="575"/>
      <c r="B68" s="139">
        <v>3</v>
      </c>
      <c r="C68" s="138"/>
      <c r="D68" s="138"/>
      <c r="E68" s="138">
        <f t="shared" si="2"/>
        <v>0</v>
      </c>
      <c r="F68" s="138"/>
      <c r="G68" s="138"/>
      <c r="H68" s="138">
        <f t="shared" si="9"/>
        <v>0</v>
      </c>
      <c r="I68" s="138"/>
      <c r="J68" s="138"/>
      <c r="K68" s="138">
        <f t="shared" si="10"/>
        <v>0</v>
      </c>
      <c r="L68" s="80"/>
    </row>
    <row r="69" spans="1:12" ht="12" customHeight="1" x14ac:dyDescent="0.25">
      <c r="A69" s="575"/>
      <c r="B69" s="80" t="s">
        <v>375</v>
      </c>
      <c r="C69" s="138"/>
      <c r="D69" s="138"/>
      <c r="E69" s="138">
        <f t="shared" si="2"/>
        <v>0</v>
      </c>
      <c r="F69" s="138"/>
      <c r="G69" s="138"/>
      <c r="H69" s="138">
        <f t="shared" si="9"/>
        <v>0</v>
      </c>
      <c r="I69" s="138"/>
      <c r="J69" s="138"/>
      <c r="K69" s="138">
        <f t="shared" si="10"/>
        <v>0</v>
      </c>
      <c r="L69" s="80"/>
    </row>
    <row r="70" spans="1:12" ht="20.100000000000001" customHeight="1" x14ac:dyDescent="0.25">
      <c r="A70" s="575">
        <v>4</v>
      </c>
      <c r="B70" s="80" t="s">
        <v>378</v>
      </c>
      <c r="C70" s="138"/>
      <c r="D70" s="138"/>
      <c r="E70" s="138"/>
      <c r="F70" s="138"/>
      <c r="G70" s="138"/>
      <c r="H70" s="138"/>
      <c r="I70" s="138"/>
      <c r="J70" s="138"/>
      <c r="K70" s="138"/>
      <c r="L70" s="80"/>
    </row>
    <row r="71" spans="1:12" ht="12" customHeight="1" x14ac:dyDescent="0.25">
      <c r="A71" s="575"/>
      <c r="B71" s="139">
        <v>1</v>
      </c>
      <c r="C71" s="138"/>
      <c r="D71" s="138"/>
      <c r="E71" s="138">
        <f t="shared" si="2"/>
        <v>0</v>
      </c>
      <c r="F71" s="138"/>
      <c r="G71" s="138"/>
      <c r="H71" s="138">
        <f t="shared" si="9"/>
        <v>0</v>
      </c>
      <c r="I71" s="138"/>
      <c r="J71" s="138"/>
      <c r="K71" s="138">
        <f t="shared" si="10"/>
        <v>0</v>
      </c>
      <c r="L71" s="80"/>
    </row>
    <row r="72" spans="1:12" ht="12" customHeight="1" x14ac:dyDescent="0.25">
      <c r="A72" s="575"/>
      <c r="B72" s="139">
        <v>2</v>
      </c>
      <c r="C72" s="138"/>
      <c r="D72" s="138"/>
      <c r="E72" s="138">
        <f t="shared" si="2"/>
        <v>0</v>
      </c>
      <c r="F72" s="138"/>
      <c r="G72" s="138"/>
      <c r="H72" s="138">
        <f t="shared" si="9"/>
        <v>0</v>
      </c>
      <c r="I72" s="138"/>
      <c r="J72" s="138"/>
      <c r="K72" s="138">
        <f t="shared" si="10"/>
        <v>0</v>
      </c>
      <c r="L72" s="80"/>
    </row>
    <row r="73" spans="1:12" ht="12" customHeight="1" x14ac:dyDescent="0.25">
      <c r="A73" s="575"/>
      <c r="B73" s="139">
        <v>3</v>
      </c>
      <c r="C73" s="138"/>
      <c r="D73" s="138"/>
      <c r="E73" s="138">
        <f t="shared" si="2"/>
        <v>0</v>
      </c>
      <c r="F73" s="138"/>
      <c r="G73" s="138"/>
      <c r="H73" s="138">
        <f t="shared" si="9"/>
        <v>0</v>
      </c>
      <c r="I73" s="138"/>
      <c r="J73" s="138"/>
      <c r="K73" s="138">
        <f t="shared" si="10"/>
        <v>0</v>
      </c>
      <c r="L73" s="80"/>
    </row>
    <row r="74" spans="1:12" ht="12" customHeight="1" x14ac:dyDescent="0.25">
      <c r="A74" s="575"/>
      <c r="B74" s="80" t="s">
        <v>375</v>
      </c>
      <c r="C74" s="138"/>
      <c r="D74" s="138"/>
      <c r="E74" s="138">
        <f>SUM(C74:D74)</f>
        <v>0</v>
      </c>
      <c r="F74" s="138"/>
      <c r="G74" s="138"/>
      <c r="H74" s="138">
        <f t="shared" si="9"/>
        <v>0</v>
      </c>
      <c r="I74" s="138"/>
      <c r="J74" s="138"/>
      <c r="K74" s="138">
        <f t="shared" si="10"/>
        <v>0</v>
      </c>
      <c r="L74" s="80"/>
    </row>
    <row r="75" spans="1:12" x14ac:dyDescent="0.25">
      <c r="A75" s="575">
        <v>5</v>
      </c>
      <c r="B75" s="80" t="s">
        <v>379</v>
      </c>
      <c r="C75" s="138"/>
      <c r="D75" s="138"/>
      <c r="E75" s="138"/>
      <c r="F75" s="138"/>
      <c r="G75" s="138"/>
      <c r="H75" s="138"/>
      <c r="I75" s="138"/>
      <c r="J75" s="138"/>
      <c r="K75" s="138"/>
      <c r="L75" s="80"/>
    </row>
    <row r="76" spans="1:12" ht="12" customHeight="1" x14ac:dyDescent="0.25">
      <c r="A76" s="575"/>
      <c r="B76" s="139">
        <v>1</v>
      </c>
      <c r="C76" s="138"/>
      <c r="D76" s="138"/>
      <c r="E76" s="138">
        <f t="shared" si="2"/>
        <v>0</v>
      </c>
      <c r="F76" s="138"/>
      <c r="G76" s="138"/>
      <c r="H76" s="138">
        <f t="shared" si="9"/>
        <v>0</v>
      </c>
      <c r="I76" s="138"/>
      <c r="J76" s="138"/>
      <c r="K76" s="138">
        <f t="shared" si="10"/>
        <v>0</v>
      </c>
      <c r="L76" s="80"/>
    </row>
    <row r="77" spans="1:12" ht="12" customHeight="1" x14ac:dyDescent="0.25">
      <c r="A77" s="575"/>
      <c r="B77" s="139">
        <v>2</v>
      </c>
      <c r="C77" s="138"/>
      <c r="D77" s="138"/>
      <c r="E77" s="138">
        <f t="shared" si="2"/>
        <v>0</v>
      </c>
      <c r="F77" s="138"/>
      <c r="G77" s="138"/>
      <c r="H77" s="138">
        <f t="shared" si="9"/>
        <v>0</v>
      </c>
      <c r="I77" s="138"/>
      <c r="J77" s="138"/>
      <c r="K77" s="138">
        <f t="shared" si="10"/>
        <v>0</v>
      </c>
      <c r="L77" s="80"/>
    </row>
    <row r="78" spans="1:12" ht="12" customHeight="1" x14ac:dyDescent="0.25">
      <c r="A78" s="575"/>
      <c r="B78" s="139">
        <v>3</v>
      </c>
      <c r="C78" s="138"/>
      <c r="D78" s="138"/>
      <c r="E78" s="138">
        <f t="shared" si="2"/>
        <v>0</v>
      </c>
      <c r="F78" s="138"/>
      <c r="G78" s="138"/>
      <c r="H78" s="138">
        <f t="shared" si="9"/>
        <v>0</v>
      </c>
      <c r="I78" s="138"/>
      <c r="J78" s="138"/>
      <c r="K78" s="138">
        <f t="shared" si="10"/>
        <v>0</v>
      </c>
      <c r="L78" s="80"/>
    </row>
    <row r="79" spans="1:12" ht="12" customHeight="1" x14ac:dyDescent="0.25">
      <c r="A79" s="575"/>
      <c r="B79" s="80" t="s">
        <v>375</v>
      </c>
      <c r="C79" s="138"/>
      <c r="D79" s="138"/>
      <c r="E79" s="138">
        <f t="shared" si="2"/>
        <v>0</v>
      </c>
      <c r="F79" s="138"/>
      <c r="G79" s="138"/>
      <c r="H79" s="138">
        <f t="shared" si="9"/>
        <v>0</v>
      </c>
      <c r="I79" s="138"/>
      <c r="J79" s="138"/>
      <c r="K79" s="138">
        <f t="shared" si="10"/>
        <v>0</v>
      </c>
      <c r="L79" s="80"/>
    </row>
    <row r="80" spans="1:12" x14ac:dyDescent="0.25">
      <c r="A80" s="575"/>
      <c r="B80" s="80"/>
      <c r="C80" s="138"/>
      <c r="D80" s="138"/>
      <c r="E80" s="138"/>
      <c r="F80" s="138"/>
      <c r="G80" s="138"/>
      <c r="H80" s="138"/>
      <c r="I80" s="138"/>
      <c r="J80" s="138"/>
      <c r="K80" s="138"/>
      <c r="L80" s="80"/>
    </row>
    <row r="81" spans="1:12" x14ac:dyDescent="0.25">
      <c r="A81" s="140" t="s">
        <v>380</v>
      </c>
      <c r="B81" s="140"/>
      <c r="C81" s="141">
        <f t="shared" ref="C81:K81" si="11">SUM(C15:C80)</f>
        <v>0</v>
      </c>
      <c r="D81" s="141">
        <f t="shared" si="11"/>
        <v>0</v>
      </c>
      <c r="E81" s="141">
        <f t="shared" si="11"/>
        <v>0</v>
      </c>
      <c r="F81" s="141">
        <f t="shared" si="11"/>
        <v>0</v>
      </c>
      <c r="G81" s="141">
        <f t="shared" si="11"/>
        <v>0</v>
      </c>
      <c r="H81" s="141">
        <f t="shared" si="11"/>
        <v>0</v>
      </c>
      <c r="I81" s="141">
        <f t="shared" si="11"/>
        <v>0</v>
      </c>
      <c r="J81" s="141">
        <f t="shared" si="11"/>
        <v>0</v>
      </c>
      <c r="K81" s="141">
        <f t="shared" si="11"/>
        <v>0</v>
      </c>
      <c r="L81" s="80"/>
    </row>
    <row r="82" spans="1:12" ht="15.75" x14ac:dyDescent="0.25">
      <c r="A82" s="136" t="s">
        <v>381</v>
      </c>
      <c r="B82" s="137" t="s">
        <v>382</v>
      </c>
      <c r="C82" s="138"/>
      <c r="D82" s="138"/>
      <c r="E82" s="138"/>
      <c r="F82" s="138"/>
      <c r="G82" s="138"/>
      <c r="H82" s="138"/>
      <c r="I82" s="138"/>
      <c r="J82" s="138"/>
      <c r="K82" s="138"/>
      <c r="L82" s="80"/>
    </row>
    <row r="83" spans="1:12" x14ac:dyDescent="0.25">
      <c r="A83" s="575">
        <v>1</v>
      </c>
      <c r="B83" s="80" t="s">
        <v>383</v>
      </c>
      <c r="C83" s="138"/>
      <c r="D83" s="138"/>
      <c r="E83" s="138"/>
      <c r="F83" s="138"/>
      <c r="G83" s="138"/>
      <c r="H83" s="138"/>
      <c r="I83" s="138"/>
      <c r="J83" s="138"/>
      <c r="K83" s="138"/>
      <c r="L83" s="80"/>
    </row>
    <row r="84" spans="1:12" ht="12" customHeight="1" x14ac:dyDescent="0.25">
      <c r="A84" s="575"/>
      <c r="B84" s="139">
        <v>1</v>
      </c>
      <c r="C84" s="138"/>
      <c r="D84" s="138"/>
      <c r="E84" s="138">
        <f t="shared" si="2"/>
        <v>0</v>
      </c>
      <c r="F84" s="138"/>
      <c r="G84" s="138"/>
      <c r="H84" s="138">
        <f t="shared" ref="H84:H126" si="12">SUM(F84:G84)</f>
        <v>0</v>
      </c>
      <c r="I84" s="138"/>
      <c r="J84" s="138"/>
      <c r="K84" s="138">
        <f t="shared" ref="K84:K126" si="13">SUM(I84:J84)</f>
        <v>0</v>
      </c>
      <c r="L84" s="80"/>
    </row>
    <row r="85" spans="1:12" ht="12" customHeight="1" x14ac:dyDescent="0.25">
      <c r="A85" s="575"/>
      <c r="B85" s="139">
        <v>2</v>
      </c>
      <c r="C85" s="138"/>
      <c r="D85" s="138"/>
      <c r="E85" s="138">
        <f t="shared" si="2"/>
        <v>0</v>
      </c>
      <c r="F85" s="138"/>
      <c r="G85" s="138"/>
      <c r="H85" s="138">
        <f t="shared" si="12"/>
        <v>0</v>
      </c>
      <c r="I85" s="138"/>
      <c r="J85" s="138"/>
      <c r="K85" s="138">
        <f t="shared" si="13"/>
        <v>0</v>
      </c>
      <c r="L85" s="80"/>
    </row>
    <row r="86" spans="1:12" ht="12" customHeight="1" x14ac:dyDescent="0.25">
      <c r="A86" s="575"/>
      <c r="B86" s="139">
        <v>3</v>
      </c>
      <c r="C86" s="138"/>
      <c r="D86" s="138"/>
      <c r="E86" s="138">
        <f t="shared" si="2"/>
        <v>0</v>
      </c>
      <c r="F86" s="138"/>
      <c r="G86" s="138"/>
      <c r="H86" s="138">
        <f t="shared" si="12"/>
        <v>0</v>
      </c>
      <c r="I86" s="138"/>
      <c r="J86" s="138"/>
      <c r="K86" s="138">
        <f t="shared" si="13"/>
        <v>0</v>
      </c>
      <c r="L86" s="80"/>
    </row>
    <row r="87" spans="1:12" ht="12" customHeight="1" x14ac:dyDescent="0.25">
      <c r="A87" s="575"/>
      <c r="B87" s="80" t="s">
        <v>375</v>
      </c>
      <c r="C87" s="138"/>
      <c r="D87" s="138"/>
      <c r="E87" s="138">
        <f t="shared" si="2"/>
        <v>0</v>
      </c>
      <c r="F87" s="138"/>
      <c r="G87" s="138"/>
      <c r="H87" s="138">
        <f t="shared" si="12"/>
        <v>0</v>
      </c>
      <c r="I87" s="138"/>
      <c r="J87" s="138"/>
      <c r="K87" s="138">
        <f t="shared" si="13"/>
        <v>0</v>
      </c>
      <c r="L87" s="80"/>
    </row>
    <row r="88" spans="1:12" x14ac:dyDescent="0.25">
      <c r="A88" s="575">
        <v>2</v>
      </c>
      <c r="B88" s="80" t="s">
        <v>384</v>
      </c>
      <c r="C88" s="138"/>
      <c r="D88" s="138"/>
      <c r="E88" s="138"/>
      <c r="F88" s="138"/>
      <c r="G88" s="138"/>
      <c r="H88" s="138"/>
      <c r="I88" s="138"/>
      <c r="J88" s="138"/>
      <c r="K88" s="138"/>
      <c r="L88" s="80"/>
    </row>
    <row r="89" spans="1:12" ht="12" customHeight="1" x14ac:dyDescent="0.25">
      <c r="A89" s="575"/>
      <c r="B89" s="1027" t="s">
        <v>1396</v>
      </c>
      <c r="C89" s="138"/>
      <c r="D89" s="138"/>
      <c r="E89" s="138">
        <f t="shared" ref="E89:E126" si="14">SUM(C89:D89)</f>
        <v>0</v>
      </c>
      <c r="F89" s="138"/>
      <c r="G89" s="138"/>
      <c r="H89" s="138">
        <f t="shared" si="12"/>
        <v>0</v>
      </c>
      <c r="I89" s="138"/>
      <c r="J89" s="138"/>
      <c r="K89" s="138">
        <f t="shared" si="13"/>
        <v>0</v>
      </c>
      <c r="L89" s="80"/>
    </row>
    <row r="90" spans="1:12" ht="12" customHeight="1" x14ac:dyDescent="0.25">
      <c r="A90" s="575"/>
      <c r="B90" s="1027" t="s">
        <v>1397</v>
      </c>
      <c r="C90" s="138"/>
      <c r="D90" s="138"/>
      <c r="E90" s="138">
        <f t="shared" si="14"/>
        <v>0</v>
      </c>
      <c r="F90" s="138"/>
      <c r="G90" s="138"/>
      <c r="H90" s="138">
        <f t="shared" si="12"/>
        <v>0</v>
      </c>
      <c r="I90" s="138"/>
      <c r="J90" s="138"/>
      <c r="K90" s="138">
        <f t="shared" si="13"/>
        <v>0</v>
      </c>
      <c r="L90" s="80"/>
    </row>
    <row r="91" spans="1:12" ht="12" customHeight="1" x14ac:dyDescent="0.25">
      <c r="A91" s="575"/>
      <c r="B91" s="1027" t="s">
        <v>1398</v>
      </c>
      <c r="C91" s="138"/>
      <c r="D91" s="138"/>
      <c r="E91" s="138">
        <f t="shared" si="14"/>
        <v>0</v>
      </c>
      <c r="F91" s="138"/>
      <c r="G91" s="138"/>
      <c r="H91" s="138">
        <f t="shared" si="12"/>
        <v>0</v>
      </c>
      <c r="I91" s="138"/>
      <c r="J91" s="138"/>
      <c r="K91" s="138">
        <f t="shared" si="13"/>
        <v>0</v>
      </c>
      <c r="L91" s="80"/>
    </row>
    <row r="92" spans="1:12" ht="12" customHeight="1" x14ac:dyDescent="0.25">
      <c r="A92" s="575"/>
      <c r="B92" s="1027" t="s">
        <v>1399</v>
      </c>
      <c r="C92" s="138"/>
      <c r="D92" s="138"/>
      <c r="E92" s="138">
        <f t="shared" ref="E92:E111" si="15">SUM(C92:D92)</f>
        <v>0</v>
      </c>
      <c r="F92" s="138"/>
      <c r="G92" s="138"/>
      <c r="H92" s="138">
        <f t="shared" ref="H92:H111" si="16">SUM(F92:G92)</f>
        <v>0</v>
      </c>
      <c r="I92" s="138"/>
      <c r="J92" s="138"/>
      <c r="K92" s="138">
        <f t="shared" ref="K92:K111" si="17">SUM(I92:J92)</f>
        <v>0</v>
      </c>
      <c r="L92" s="80"/>
    </row>
    <row r="93" spans="1:12" ht="12" customHeight="1" x14ac:dyDescent="0.25">
      <c r="A93" s="575"/>
      <c r="B93" s="1027" t="s">
        <v>1400</v>
      </c>
      <c r="C93" s="138"/>
      <c r="D93" s="138"/>
      <c r="E93" s="138">
        <f t="shared" si="15"/>
        <v>0</v>
      </c>
      <c r="F93" s="138"/>
      <c r="G93" s="138"/>
      <c r="H93" s="138">
        <f t="shared" si="16"/>
        <v>0</v>
      </c>
      <c r="I93" s="138"/>
      <c r="J93" s="138"/>
      <c r="K93" s="138">
        <f t="shared" si="17"/>
        <v>0</v>
      </c>
      <c r="L93" s="80"/>
    </row>
    <row r="94" spans="1:12" ht="12" customHeight="1" x14ac:dyDescent="0.25">
      <c r="A94" s="575"/>
      <c r="B94" s="1027" t="s">
        <v>1401</v>
      </c>
      <c r="C94" s="138"/>
      <c r="D94" s="138"/>
      <c r="E94" s="138">
        <f t="shared" si="15"/>
        <v>0</v>
      </c>
      <c r="F94" s="138"/>
      <c r="G94" s="138"/>
      <c r="H94" s="138">
        <f t="shared" si="16"/>
        <v>0</v>
      </c>
      <c r="I94" s="138"/>
      <c r="J94" s="138"/>
      <c r="K94" s="138">
        <f t="shared" si="17"/>
        <v>0</v>
      </c>
      <c r="L94" s="80"/>
    </row>
    <row r="95" spans="1:12" ht="12" customHeight="1" x14ac:dyDescent="0.25">
      <c r="A95" s="575"/>
      <c r="B95" s="1027" t="s">
        <v>1402</v>
      </c>
      <c r="C95" s="138"/>
      <c r="D95" s="138"/>
      <c r="E95" s="138">
        <f t="shared" si="15"/>
        <v>0</v>
      </c>
      <c r="F95" s="138"/>
      <c r="G95" s="138"/>
      <c r="H95" s="138">
        <f t="shared" si="16"/>
        <v>0</v>
      </c>
      <c r="I95" s="138"/>
      <c r="J95" s="138"/>
      <c r="K95" s="138">
        <f t="shared" si="17"/>
        <v>0</v>
      </c>
      <c r="L95" s="80"/>
    </row>
    <row r="96" spans="1:12" ht="12" customHeight="1" x14ac:dyDescent="0.25">
      <c r="A96" s="575"/>
      <c r="B96" s="1027" t="s">
        <v>1403</v>
      </c>
      <c r="C96" s="138"/>
      <c r="D96" s="138"/>
      <c r="E96" s="138">
        <f t="shared" si="15"/>
        <v>0</v>
      </c>
      <c r="F96" s="138"/>
      <c r="G96" s="138"/>
      <c r="H96" s="138">
        <f t="shared" si="16"/>
        <v>0</v>
      </c>
      <c r="I96" s="138"/>
      <c r="J96" s="138"/>
      <c r="K96" s="138">
        <f t="shared" si="17"/>
        <v>0</v>
      </c>
      <c r="L96" s="80"/>
    </row>
    <row r="97" spans="1:12" ht="12" customHeight="1" x14ac:dyDescent="0.25">
      <c r="A97" s="575"/>
      <c r="B97" s="1027" t="s">
        <v>1404</v>
      </c>
      <c r="C97" s="138"/>
      <c r="D97" s="138"/>
      <c r="E97" s="138">
        <f t="shared" si="15"/>
        <v>0</v>
      </c>
      <c r="F97" s="138"/>
      <c r="G97" s="138"/>
      <c r="H97" s="138">
        <f t="shared" si="16"/>
        <v>0</v>
      </c>
      <c r="I97" s="138"/>
      <c r="J97" s="138"/>
      <c r="K97" s="138">
        <f t="shared" si="17"/>
        <v>0</v>
      </c>
      <c r="L97" s="80"/>
    </row>
    <row r="98" spans="1:12" ht="12" customHeight="1" x14ac:dyDescent="0.25">
      <c r="A98" s="575"/>
      <c r="B98" s="1027" t="s">
        <v>1405</v>
      </c>
      <c r="C98" s="138"/>
      <c r="D98" s="138"/>
      <c r="E98" s="138">
        <f t="shared" si="15"/>
        <v>0</v>
      </c>
      <c r="F98" s="138"/>
      <c r="G98" s="138"/>
      <c r="H98" s="138">
        <f t="shared" si="16"/>
        <v>0</v>
      </c>
      <c r="I98" s="138"/>
      <c r="J98" s="138"/>
      <c r="K98" s="138">
        <f t="shared" si="17"/>
        <v>0</v>
      </c>
      <c r="L98" s="80"/>
    </row>
    <row r="99" spans="1:12" ht="12" customHeight="1" x14ac:dyDescent="0.25">
      <c r="A99" s="575"/>
      <c r="B99" s="1027" t="s">
        <v>1406</v>
      </c>
      <c r="C99" s="138"/>
      <c r="D99" s="138"/>
      <c r="E99" s="138">
        <f t="shared" si="15"/>
        <v>0</v>
      </c>
      <c r="F99" s="138"/>
      <c r="G99" s="138"/>
      <c r="H99" s="138">
        <f t="shared" si="16"/>
        <v>0</v>
      </c>
      <c r="I99" s="138"/>
      <c r="J99" s="138"/>
      <c r="K99" s="138">
        <f t="shared" si="17"/>
        <v>0</v>
      </c>
      <c r="L99" s="80"/>
    </row>
    <row r="100" spans="1:12" ht="12" customHeight="1" x14ac:dyDescent="0.25">
      <c r="A100" s="575"/>
      <c r="B100" s="1027" t="s">
        <v>1407</v>
      </c>
      <c r="C100" s="138"/>
      <c r="D100" s="138"/>
      <c r="E100" s="138">
        <f t="shared" si="15"/>
        <v>0</v>
      </c>
      <c r="F100" s="138"/>
      <c r="G100" s="138"/>
      <c r="H100" s="138">
        <f t="shared" si="16"/>
        <v>0</v>
      </c>
      <c r="I100" s="138"/>
      <c r="J100" s="138"/>
      <c r="K100" s="138">
        <f t="shared" si="17"/>
        <v>0</v>
      </c>
      <c r="L100" s="80"/>
    </row>
    <row r="101" spans="1:12" ht="12" customHeight="1" x14ac:dyDescent="0.25">
      <c r="A101" s="575"/>
      <c r="B101" s="1027" t="s">
        <v>1408</v>
      </c>
      <c r="C101" s="138"/>
      <c r="D101" s="138"/>
      <c r="E101" s="138">
        <f t="shared" si="15"/>
        <v>0</v>
      </c>
      <c r="F101" s="138"/>
      <c r="G101" s="138"/>
      <c r="H101" s="138">
        <f t="shared" si="16"/>
        <v>0</v>
      </c>
      <c r="I101" s="138"/>
      <c r="J101" s="138"/>
      <c r="K101" s="138">
        <f t="shared" si="17"/>
        <v>0</v>
      </c>
      <c r="L101" s="80"/>
    </row>
    <row r="102" spans="1:12" ht="12" customHeight="1" x14ac:dyDescent="0.25">
      <c r="A102" s="575"/>
      <c r="B102" s="1027" t="s">
        <v>1409</v>
      </c>
      <c r="C102" s="138"/>
      <c r="D102" s="138"/>
      <c r="E102" s="138">
        <f t="shared" si="15"/>
        <v>0</v>
      </c>
      <c r="F102" s="138"/>
      <c r="G102" s="138"/>
      <c r="H102" s="138">
        <f t="shared" si="16"/>
        <v>0</v>
      </c>
      <c r="I102" s="138"/>
      <c r="J102" s="138"/>
      <c r="K102" s="138">
        <f t="shared" si="17"/>
        <v>0</v>
      </c>
      <c r="L102" s="80"/>
    </row>
    <row r="103" spans="1:12" ht="12" customHeight="1" x14ac:dyDescent="0.25">
      <c r="A103" s="575"/>
      <c r="B103" s="1027" t="s">
        <v>1410</v>
      </c>
      <c r="C103" s="138"/>
      <c r="D103" s="138"/>
      <c r="E103" s="138">
        <f t="shared" si="15"/>
        <v>0</v>
      </c>
      <c r="F103" s="138"/>
      <c r="G103" s="138"/>
      <c r="H103" s="138">
        <f t="shared" si="16"/>
        <v>0</v>
      </c>
      <c r="I103" s="138"/>
      <c r="J103" s="138"/>
      <c r="K103" s="138">
        <f t="shared" si="17"/>
        <v>0</v>
      </c>
      <c r="L103" s="80"/>
    </row>
    <row r="104" spans="1:12" ht="12" customHeight="1" x14ac:dyDescent="0.25">
      <c r="A104" s="575"/>
      <c r="B104" s="1028" t="s">
        <v>1411</v>
      </c>
      <c r="C104" s="138"/>
      <c r="D104" s="138"/>
      <c r="E104" s="138">
        <f t="shared" si="15"/>
        <v>0</v>
      </c>
      <c r="F104" s="138"/>
      <c r="G104" s="138"/>
      <c r="H104" s="138">
        <f t="shared" si="16"/>
        <v>0</v>
      </c>
      <c r="I104" s="138"/>
      <c r="J104" s="138"/>
      <c r="K104" s="138">
        <f t="shared" si="17"/>
        <v>0</v>
      </c>
      <c r="L104" s="80"/>
    </row>
    <row r="105" spans="1:12" ht="12" customHeight="1" x14ac:dyDescent="0.25">
      <c r="A105" s="575"/>
      <c r="B105" s="1028" t="s">
        <v>1412</v>
      </c>
      <c r="C105" s="138"/>
      <c r="D105" s="138"/>
      <c r="E105" s="138">
        <f t="shared" si="15"/>
        <v>0</v>
      </c>
      <c r="F105" s="138"/>
      <c r="G105" s="138"/>
      <c r="H105" s="138">
        <f t="shared" si="16"/>
        <v>0</v>
      </c>
      <c r="I105" s="138"/>
      <c r="J105" s="138"/>
      <c r="K105" s="138">
        <f t="shared" si="17"/>
        <v>0</v>
      </c>
      <c r="L105" s="80"/>
    </row>
    <row r="106" spans="1:12" ht="12" customHeight="1" x14ac:dyDescent="0.25">
      <c r="A106" s="575"/>
      <c r="B106" s="1028" t="s">
        <v>1413</v>
      </c>
      <c r="C106" s="138"/>
      <c r="D106" s="138"/>
      <c r="E106" s="138">
        <f t="shared" si="15"/>
        <v>0</v>
      </c>
      <c r="F106" s="138"/>
      <c r="G106" s="138"/>
      <c r="H106" s="138">
        <f t="shared" si="16"/>
        <v>0</v>
      </c>
      <c r="I106" s="138"/>
      <c r="J106" s="138"/>
      <c r="K106" s="138">
        <f t="shared" si="17"/>
        <v>0</v>
      </c>
      <c r="L106" s="80"/>
    </row>
    <row r="107" spans="1:12" ht="12" customHeight="1" x14ac:dyDescent="0.25">
      <c r="A107" s="575"/>
      <c r="B107" s="1028" t="s">
        <v>1414</v>
      </c>
      <c r="C107" s="138"/>
      <c r="D107" s="138"/>
      <c r="E107" s="138">
        <f t="shared" si="15"/>
        <v>0</v>
      </c>
      <c r="F107" s="138"/>
      <c r="G107" s="138"/>
      <c r="H107" s="138">
        <f t="shared" si="16"/>
        <v>0</v>
      </c>
      <c r="I107" s="138"/>
      <c r="J107" s="138"/>
      <c r="K107" s="138">
        <f t="shared" si="17"/>
        <v>0</v>
      </c>
      <c r="L107" s="80"/>
    </row>
    <row r="108" spans="1:12" ht="12" customHeight="1" x14ac:dyDescent="0.25">
      <c r="A108" s="575"/>
      <c r="B108" s="1028" t="s">
        <v>1415</v>
      </c>
      <c r="C108" s="138"/>
      <c r="D108" s="138"/>
      <c r="E108" s="138">
        <f t="shared" si="15"/>
        <v>0</v>
      </c>
      <c r="F108" s="138"/>
      <c r="G108" s="138"/>
      <c r="H108" s="138">
        <f t="shared" si="16"/>
        <v>0</v>
      </c>
      <c r="I108" s="138"/>
      <c r="J108" s="138"/>
      <c r="K108" s="138">
        <f t="shared" si="17"/>
        <v>0</v>
      </c>
      <c r="L108" s="80"/>
    </row>
    <row r="109" spans="1:12" ht="12" customHeight="1" x14ac:dyDescent="0.25">
      <c r="A109" s="575"/>
      <c r="B109" s="1027" t="s">
        <v>1416</v>
      </c>
      <c r="C109" s="138"/>
      <c r="D109" s="138"/>
      <c r="E109" s="138">
        <f t="shared" si="15"/>
        <v>0</v>
      </c>
      <c r="F109" s="138"/>
      <c r="G109" s="138"/>
      <c r="H109" s="138">
        <f t="shared" si="16"/>
        <v>0</v>
      </c>
      <c r="I109" s="138"/>
      <c r="J109" s="138"/>
      <c r="K109" s="138">
        <f t="shared" si="17"/>
        <v>0</v>
      </c>
      <c r="L109" s="80"/>
    </row>
    <row r="110" spans="1:12" ht="12" customHeight="1" x14ac:dyDescent="0.25">
      <c r="A110" s="575"/>
      <c r="B110" s="1027" t="s">
        <v>1417</v>
      </c>
      <c r="C110" s="138"/>
      <c r="D110" s="138"/>
      <c r="E110" s="138">
        <f t="shared" si="15"/>
        <v>0</v>
      </c>
      <c r="F110" s="138"/>
      <c r="G110" s="138"/>
      <c r="H110" s="138">
        <f t="shared" si="16"/>
        <v>0</v>
      </c>
      <c r="I110" s="138"/>
      <c r="J110" s="138"/>
      <c r="K110" s="138">
        <f t="shared" si="17"/>
        <v>0</v>
      </c>
      <c r="L110" s="80"/>
    </row>
    <row r="111" spans="1:12" ht="12" customHeight="1" x14ac:dyDescent="0.25">
      <c r="A111" s="575"/>
      <c r="B111" s="1029" t="s">
        <v>1418</v>
      </c>
      <c r="C111" s="138"/>
      <c r="D111" s="138"/>
      <c r="E111" s="138">
        <f t="shared" si="15"/>
        <v>0</v>
      </c>
      <c r="F111" s="138"/>
      <c r="G111" s="138"/>
      <c r="H111" s="138">
        <f t="shared" si="16"/>
        <v>0</v>
      </c>
      <c r="I111" s="138"/>
      <c r="J111" s="138"/>
      <c r="K111" s="138">
        <f t="shared" si="17"/>
        <v>0</v>
      </c>
      <c r="L111" s="80"/>
    </row>
    <row r="112" spans="1:12" ht="12" customHeight="1" x14ac:dyDescent="0.25">
      <c r="A112" s="575"/>
      <c r="B112" s="1029" t="s">
        <v>1459</v>
      </c>
      <c r="C112" s="138"/>
      <c r="D112" s="138"/>
      <c r="E112" s="138">
        <f t="shared" ref="E112:E113" si="18">SUM(C112:D112)</f>
        <v>0</v>
      </c>
      <c r="F112" s="138"/>
      <c r="G112" s="138"/>
      <c r="H112" s="138">
        <f t="shared" ref="H112:H113" si="19">SUM(F112:G112)</f>
        <v>0</v>
      </c>
      <c r="I112" s="138"/>
      <c r="J112" s="138"/>
      <c r="K112" s="138">
        <f t="shared" ref="K112:K113" si="20">SUM(I112:J112)</f>
        <v>0</v>
      </c>
      <c r="L112" s="80"/>
    </row>
    <row r="113" spans="1:12" ht="12" customHeight="1" x14ac:dyDescent="0.25">
      <c r="A113" s="575"/>
      <c r="B113" s="1029" t="s">
        <v>1460</v>
      </c>
      <c r="C113" s="138"/>
      <c r="D113" s="138"/>
      <c r="E113" s="138">
        <f t="shared" si="18"/>
        <v>0</v>
      </c>
      <c r="F113" s="138"/>
      <c r="G113" s="138"/>
      <c r="H113" s="138">
        <f t="shared" si="19"/>
        <v>0</v>
      </c>
      <c r="I113" s="138"/>
      <c r="J113" s="138"/>
      <c r="K113" s="138">
        <f t="shared" si="20"/>
        <v>0</v>
      </c>
      <c r="L113" s="80"/>
    </row>
    <row r="114" spans="1:12" ht="12" customHeight="1" x14ac:dyDescent="0.25">
      <c r="A114" s="575"/>
      <c r="B114" s="139"/>
      <c r="C114" s="138"/>
      <c r="D114" s="138"/>
      <c r="E114" s="138"/>
      <c r="F114" s="138"/>
      <c r="G114" s="138"/>
      <c r="H114" s="138"/>
      <c r="I114" s="138"/>
      <c r="J114" s="138"/>
      <c r="K114" s="138"/>
      <c r="L114" s="80"/>
    </row>
    <row r="115" spans="1:12" ht="12" customHeight="1" x14ac:dyDescent="0.25">
      <c r="A115" s="575"/>
      <c r="B115" s="139"/>
      <c r="C115" s="138"/>
      <c r="D115" s="138"/>
      <c r="E115" s="138"/>
      <c r="F115" s="138"/>
      <c r="G115" s="138"/>
      <c r="H115" s="138"/>
      <c r="I115" s="138"/>
      <c r="J115" s="138"/>
      <c r="K115" s="138"/>
      <c r="L115" s="80"/>
    </row>
    <row r="116" spans="1:12" ht="12" customHeight="1" x14ac:dyDescent="0.25">
      <c r="A116" s="575"/>
      <c r="B116" s="80" t="s">
        <v>375</v>
      </c>
      <c r="C116" s="138"/>
      <c r="D116" s="138"/>
      <c r="E116" s="138">
        <f t="shared" si="14"/>
        <v>0</v>
      </c>
      <c r="F116" s="138"/>
      <c r="G116" s="138"/>
      <c r="H116" s="138">
        <f t="shared" si="12"/>
        <v>0</v>
      </c>
      <c r="I116" s="138"/>
      <c r="J116" s="138"/>
      <c r="K116" s="138">
        <f t="shared" si="13"/>
        <v>0</v>
      </c>
      <c r="L116" s="80"/>
    </row>
    <row r="117" spans="1:12" x14ac:dyDescent="0.25">
      <c r="A117" s="575">
        <v>3</v>
      </c>
      <c r="B117" s="80" t="s">
        <v>385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80"/>
    </row>
    <row r="118" spans="1:12" ht="12" customHeight="1" x14ac:dyDescent="0.25">
      <c r="A118" s="575"/>
      <c r="B118" s="139">
        <v>1</v>
      </c>
      <c r="C118" s="138"/>
      <c r="D118" s="138"/>
      <c r="E118" s="138">
        <f t="shared" si="14"/>
        <v>0</v>
      </c>
      <c r="F118" s="138"/>
      <c r="G118" s="138"/>
      <c r="H118" s="138">
        <f t="shared" si="12"/>
        <v>0</v>
      </c>
      <c r="I118" s="138"/>
      <c r="J118" s="138"/>
      <c r="K118" s="138">
        <f t="shared" si="13"/>
        <v>0</v>
      </c>
      <c r="L118" s="80"/>
    </row>
    <row r="119" spans="1:12" ht="12" customHeight="1" x14ac:dyDescent="0.25">
      <c r="A119" s="575"/>
      <c r="B119" s="139">
        <v>2</v>
      </c>
      <c r="C119" s="138"/>
      <c r="D119" s="138"/>
      <c r="E119" s="138">
        <f t="shared" si="14"/>
        <v>0</v>
      </c>
      <c r="F119" s="138"/>
      <c r="G119" s="138"/>
      <c r="H119" s="138">
        <f t="shared" si="12"/>
        <v>0</v>
      </c>
      <c r="I119" s="138"/>
      <c r="J119" s="138"/>
      <c r="K119" s="138">
        <f t="shared" si="13"/>
        <v>0</v>
      </c>
      <c r="L119" s="80"/>
    </row>
    <row r="120" spans="1:12" ht="12" customHeight="1" x14ac:dyDescent="0.25">
      <c r="A120" s="575"/>
      <c r="B120" s="139">
        <v>3</v>
      </c>
      <c r="C120" s="138"/>
      <c r="D120" s="138"/>
      <c r="E120" s="138">
        <f t="shared" si="14"/>
        <v>0</v>
      </c>
      <c r="F120" s="138"/>
      <c r="G120" s="138"/>
      <c r="H120" s="138">
        <f t="shared" si="12"/>
        <v>0</v>
      </c>
      <c r="I120" s="138"/>
      <c r="J120" s="138"/>
      <c r="K120" s="138">
        <f t="shared" si="13"/>
        <v>0</v>
      </c>
      <c r="L120" s="80"/>
    </row>
    <row r="121" spans="1:12" ht="12" customHeight="1" x14ac:dyDescent="0.25">
      <c r="A121" s="575"/>
      <c r="B121" s="80" t="s">
        <v>375</v>
      </c>
      <c r="C121" s="138"/>
      <c r="D121" s="138"/>
      <c r="E121" s="138">
        <f t="shared" si="14"/>
        <v>0</v>
      </c>
      <c r="F121" s="138"/>
      <c r="G121" s="138"/>
      <c r="H121" s="138">
        <f t="shared" si="12"/>
        <v>0</v>
      </c>
      <c r="I121" s="138"/>
      <c r="J121" s="138"/>
      <c r="K121" s="138">
        <f t="shared" si="13"/>
        <v>0</v>
      </c>
      <c r="L121" s="80"/>
    </row>
    <row r="122" spans="1:12" x14ac:dyDescent="0.25">
      <c r="A122" s="575">
        <v>4</v>
      </c>
      <c r="B122" s="80" t="s">
        <v>386</v>
      </c>
      <c r="C122" s="138"/>
      <c r="D122" s="138"/>
      <c r="E122" s="138"/>
      <c r="F122" s="138"/>
      <c r="G122" s="138"/>
      <c r="H122" s="138"/>
      <c r="I122" s="138"/>
      <c r="J122" s="138"/>
      <c r="K122" s="138"/>
      <c r="L122" s="80"/>
    </row>
    <row r="123" spans="1:12" ht="12" customHeight="1" x14ac:dyDescent="0.25">
      <c r="A123" s="575"/>
      <c r="B123" s="139">
        <v>1</v>
      </c>
      <c r="C123" s="138"/>
      <c r="D123" s="138"/>
      <c r="E123" s="138">
        <f t="shared" si="14"/>
        <v>0</v>
      </c>
      <c r="F123" s="138"/>
      <c r="G123" s="138"/>
      <c r="H123" s="138">
        <f t="shared" si="12"/>
        <v>0</v>
      </c>
      <c r="I123" s="138"/>
      <c r="J123" s="138"/>
      <c r="K123" s="138">
        <f t="shared" si="13"/>
        <v>0</v>
      </c>
      <c r="L123" s="80"/>
    </row>
    <row r="124" spans="1:12" ht="12" customHeight="1" x14ac:dyDescent="0.25">
      <c r="A124" s="575"/>
      <c r="B124" s="139">
        <v>2</v>
      </c>
      <c r="C124" s="138"/>
      <c r="D124" s="138"/>
      <c r="E124" s="138">
        <f t="shared" si="14"/>
        <v>0</v>
      </c>
      <c r="F124" s="138"/>
      <c r="G124" s="138"/>
      <c r="H124" s="138">
        <f t="shared" si="12"/>
        <v>0</v>
      </c>
      <c r="I124" s="138"/>
      <c r="J124" s="138"/>
      <c r="K124" s="138">
        <f t="shared" si="13"/>
        <v>0</v>
      </c>
      <c r="L124" s="80"/>
    </row>
    <row r="125" spans="1:12" ht="12" customHeight="1" x14ac:dyDescent="0.25">
      <c r="A125" s="575"/>
      <c r="B125" s="139">
        <v>3</v>
      </c>
      <c r="C125" s="138"/>
      <c r="D125" s="138"/>
      <c r="E125" s="138">
        <f t="shared" si="14"/>
        <v>0</v>
      </c>
      <c r="F125" s="138"/>
      <c r="G125" s="138"/>
      <c r="H125" s="138">
        <f t="shared" si="12"/>
        <v>0</v>
      </c>
      <c r="I125" s="138"/>
      <c r="J125" s="138"/>
      <c r="K125" s="138">
        <f t="shared" si="13"/>
        <v>0</v>
      </c>
      <c r="L125" s="80"/>
    </row>
    <row r="126" spans="1:12" ht="12" customHeight="1" x14ac:dyDescent="0.25">
      <c r="A126" s="575"/>
      <c r="B126" s="80" t="s">
        <v>375</v>
      </c>
      <c r="C126" s="138"/>
      <c r="D126" s="138"/>
      <c r="E126" s="138">
        <f t="shared" si="14"/>
        <v>0</v>
      </c>
      <c r="F126" s="138"/>
      <c r="G126" s="138"/>
      <c r="H126" s="138">
        <f t="shared" si="12"/>
        <v>0</v>
      </c>
      <c r="I126" s="138"/>
      <c r="J126" s="138"/>
      <c r="K126" s="138">
        <f t="shared" si="13"/>
        <v>0</v>
      </c>
      <c r="L126" s="80"/>
    </row>
    <row r="127" spans="1:12" ht="12" customHeight="1" x14ac:dyDescent="0.25">
      <c r="A127" s="575"/>
      <c r="B127" s="80"/>
      <c r="C127" s="138"/>
      <c r="D127" s="138"/>
      <c r="E127" s="138"/>
      <c r="F127" s="138"/>
      <c r="G127" s="138"/>
      <c r="H127" s="138"/>
      <c r="I127" s="138"/>
      <c r="J127" s="138"/>
      <c r="K127" s="138"/>
      <c r="L127" s="80"/>
    </row>
    <row r="128" spans="1:12" x14ac:dyDescent="0.25">
      <c r="A128" s="575"/>
      <c r="B128" s="80"/>
      <c r="C128" s="138"/>
      <c r="D128" s="138"/>
      <c r="E128" s="138"/>
      <c r="F128" s="138"/>
      <c r="G128" s="138"/>
      <c r="H128" s="138"/>
      <c r="I128" s="138"/>
      <c r="J128" s="138"/>
      <c r="K128" s="138"/>
      <c r="L128" s="80"/>
    </row>
    <row r="129" spans="1:12" ht="15.75" thickBot="1" x14ac:dyDescent="0.3">
      <c r="A129" s="142" t="s">
        <v>387</v>
      </c>
      <c r="B129" s="142"/>
      <c r="C129" s="143">
        <f>SUM(C83:C128)</f>
        <v>0</v>
      </c>
      <c r="D129" s="143">
        <f>SUM(D83:D128)</f>
        <v>0</v>
      </c>
      <c r="E129" s="143">
        <f>SUM(E83:E128)</f>
        <v>0</v>
      </c>
      <c r="F129" s="143">
        <f t="shared" ref="F129:K129" si="21">SUM(F83:F128)</f>
        <v>0</v>
      </c>
      <c r="G129" s="143">
        <f t="shared" si="21"/>
        <v>0</v>
      </c>
      <c r="H129" s="143">
        <f t="shared" si="21"/>
        <v>0</v>
      </c>
      <c r="I129" s="143">
        <f t="shared" si="21"/>
        <v>0</v>
      </c>
      <c r="J129" s="143">
        <f t="shared" si="21"/>
        <v>0</v>
      </c>
      <c r="K129" s="143">
        <f t="shared" si="21"/>
        <v>0</v>
      </c>
      <c r="L129" s="80"/>
    </row>
    <row r="131" spans="1:12" x14ac:dyDescent="0.25">
      <c r="A131" s="724" t="s">
        <v>388</v>
      </c>
      <c r="B131" s="724"/>
      <c r="C131" s="724"/>
      <c r="D131" s="724"/>
    </row>
    <row r="132" spans="1:12" x14ac:dyDescent="0.25">
      <c r="A132" s="724" t="s">
        <v>389</v>
      </c>
      <c r="B132" s="724"/>
      <c r="C132" s="724"/>
      <c r="D132" s="724"/>
    </row>
    <row r="133" spans="1:12" x14ac:dyDescent="0.25">
      <c r="A133" s="724"/>
      <c r="B133" s="724"/>
      <c r="C133" s="724"/>
      <c r="D133" s="724"/>
    </row>
    <row r="134" spans="1:12" x14ac:dyDescent="0.25">
      <c r="A134" s="724"/>
      <c r="B134" s="724"/>
      <c r="C134" s="724"/>
      <c r="D134" s="724"/>
    </row>
    <row r="135" spans="1:12" x14ac:dyDescent="0.25">
      <c r="A135" s="724"/>
      <c r="B135" s="724"/>
      <c r="C135" s="724"/>
      <c r="D135" s="724"/>
    </row>
  </sheetData>
  <mergeCells count="8">
    <mergeCell ref="I12:K13"/>
    <mergeCell ref="A3:K3"/>
    <mergeCell ref="Z5:AV5"/>
    <mergeCell ref="A7:A9"/>
    <mergeCell ref="B7:B9"/>
    <mergeCell ref="C8:E8"/>
    <mergeCell ref="F8:H8"/>
    <mergeCell ref="I8:K8"/>
  </mergeCells>
  <printOptions horizontalCentered="1"/>
  <pageMargins left="1.7" right="0.9" top="1.1499999999999999" bottom="0.9" header="0" footer="0"/>
  <pageSetup paperSize="9"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F675-E7BC-4902-A01A-DDD1065AA41B}">
  <sheetPr codeName="Sheet29">
    <tabColor rgb="FF00B050"/>
    <pageSetUpPr fitToPage="1"/>
  </sheetPr>
  <dimension ref="A1:O27"/>
  <sheetViews>
    <sheetView zoomScale="77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40.7109375" style="70" customWidth="1"/>
    <col min="3" max="5" width="30.7109375" style="70" customWidth="1"/>
    <col min="6" max="7" width="20.7109375" style="70" customWidth="1"/>
    <col min="8" max="256" width="9.140625" style="70"/>
    <col min="257" max="257" width="5.7109375" style="70" customWidth="1"/>
    <col min="258" max="258" width="40.7109375" style="70" customWidth="1"/>
    <col min="259" max="261" width="30.7109375" style="70" customWidth="1"/>
    <col min="262" max="263" width="20.7109375" style="70" customWidth="1"/>
    <col min="264" max="512" width="9.140625" style="70"/>
    <col min="513" max="513" width="5.7109375" style="70" customWidth="1"/>
    <col min="514" max="514" width="40.7109375" style="70" customWidth="1"/>
    <col min="515" max="517" width="30.7109375" style="70" customWidth="1"/>
    <col min="518" max="519" width="20.7109375" style="70" customWidth="1"/>
    <col min="520" max="768" width="9.140625" style="70"/>
    <col min="769" max="769" width="5.7109375" style="70" customWidth="1"/>
    <col min="770" max="770" width="40.7109375" style="70" customWidth="1"/>
    <col min="771" max="773" width="30.7109375" style="70" customWidth="1"/>
    <col min="774" max="775" width="20.7109375" style="70" customWidth="1"/>
    <col min="776" max="1024" width="9.140625" style="70"/>
    <col min="1025" max="1025" width="5.7109375" style="70" customWidth="1"/>
    <col min="1026" max="1026" width="40.7109375" style="70" customWidth="1"/>
    <col min="1027" max="1029" width="30.7109375" style="70" customWidth="1"/>
    <col min="1030" max="1031" width="20.7109375" style="70" customWidth="1"/>
    <col min="1032" max="1280" width="9.140625" style="70"/>
    <col min="1281" max="1281" width="5.7109375" style="70" customWidth="1"/>
    <col min="1282" max="1282" width="40.7109375" style="70" customWidth="1"/>
    <col min="1283" max="1285" width="30.7109375" style="70" customWidth="1"/>
    <col min="1286" max="1287" width="20.7109375" style="70" customWidth="1"/>
    <col min="1288" max="1536" width="9.140625" style="70"/>
    <col min="1537" max="1537" width="5.7109375" style="70" customWidth="1"/>
    <col min="1538" max="1538" width="40.7109375" style="70" customWidth="1"/>
    <col min="1539" max="1541" width="30.7109375" style="70" customWidth="1"/>
    <col min="1542" max="1543" width="20.7109375" style="70" customWidth="1"/>
    <col min="1544" max="1792" width="9.140625" style="70"/>
    <col min="1793" max="1793" width="5.7109375" style="70" customWidth="1"/>
    <col min="1794" max="1794" width="40.7109375" style="70" customWidth="1"/>
    <col min="1795" max="1797" width="30.7109375" style="70" customWidth="1"/>
    <col min="1798" max="1799" width="20.7109375" style="70" customWidth="1"/>
    <col min="1800" max="2048" width="9.140625" style="70"/>
    <col min="2049" max="2049" width="5.7109375" style="70" customWidth="1"/>
    <col min="2050" max="2050" width="40.7109375" style="70" customWidth="1"/>
    <col min="2051" max="2053" width="30.7109375" style="70" customWidth="1"/>
    <col min="2054" max="2055" width="20.7109375" style="70" customWidth="1"/>
    <col min="2056" max="2304" width="9.140625" style="70"/>
    <col min="2305" max="2305" width="5.7109375" style="70" customWidth="1"/>
    <col min="2306" max="2306" width="40.7109375" style="70" customWidth="1"/>
    <col min="2307" max="2309" width="30.7109375" style="70" customWidth="1"/>
    <col min="2310" max="2311" width="20.7109375" style="70" customWidth="1"/>
    <col min="2312" max="2560" width="9.140625" style="70"/>
    <col min="2561" max="2561" width="5.7109375" style="70" customWidth="1"/>
    <col min="2562" max="2562" width="40.7109375" style="70" customWidth="1"/>
    <col min="2563" max="2565" width="30.7109375" style="70" customWidth="1"/>
    <col min="2566" max="2567" width="20.7109375" style="70" customWidth="1"/>
    <col min="2568" max="2816" width="9.140625" style="70"/>
    <col min="2817" max="2817" width="5.7109375" style="70" customWidth="1"/>
    <col min="2818" max="2818" width="40.7109375" style="70" customWidth="1"/>
    <col min="2819" max="2821" width="30.7109375" style="70" customWidth="1"/>
    <col min="2822" max="2823" width="20.7109375" style="70" customWidth="1"/>
    <col min="2824" max="3072" width="9.140625" style="70"/>
    <col min="3073" max="3073" width="5.7109375" style="70" customWidth="1"/>
    <col min="3074" max="3074" width="40.7109375" style="70" customWidth="1"/>
    <col min="3075" max="3077" width="30.7109375" style="70" customWidth="1"/>
    <col min="3078" max="3079" width="20.7109375" style="70" customWidth="1"/>
    <col min="3080" max="3328" width="9.140625" style="70"/>
    <col min="3329" max="3329" width="5.7109375" style="70" customWidth="1"/>
    <col min="3330" max="3330" width="40.7109375" style="70" customWidth="1"/>
    <col min="3331" max="3333" width="30.7109375" style="70" customWidth="1"/>
    <col min="3334" max="3335" width="20.7109375" style="70" customWidth="1"/>
    <col min="3336" max="3584" width="9.140625" style="70"/>
    <col min="3585" max="3585" width="5.7109375" style="70" customWidth="1"/>
    <col min="3586" max="3586" width="40.7109375" style="70" customWidth="1"/>
    <col min="3587" max="3589" width="30.7109375" style="70" customWidth="1"/>
    <col min="3590" max="3591" width="20.7109375" style="70" customWidth="1"/>
    <col min="3592" max="3840" width="9.140625" style="70"/>
    <col min="3841" max="3841" width="5.7109375" style="70" customWidth="1"/>
    <col min="3842" max="3842" width="40.7109375" style="70" customWidth="1"/>
    <col min="3843" max="3845" width="30.7109375" style="70" customWidth="1"/>
    <col min="3846" max="3847" width="20.7109375" style="70" customWidth="1"/>
    <col min="3848" max="4096" width="9.140625" style="70"/>
    <col min="4097" max="4097" width="5.7109375" style="70" customWidth="1"/>
    <col min="4098" max="4098" width="40.7109375" style="70" customWidth="1"/>
    <col min="4099" max="4101" width="30.7109375" style="70" customWidth="1"/>
    <col min="4102" max="4103" width="20.7109375" style="70" customWidth="1"/>
    <col min="4104" max="4352" width="9.140625" style="70"/>
    <col min="4353" max="4353" width="5.7109375" style="70" customWidth="1"/>
    <col min="4354" max="4354" width="40.7109375" style="70" customWidth="1"/>
    <col min="4355" max="4357" width="30.7109375" style="70" customWidth="1"/>
    <col min="4358" max="4359" width="20.7109375" style="70" customWidth="1"/>
    <col min="4360" max="4608" width="9.140625" style="70"/>
    <col min="4609" max="4609" width="5.7109375" style="70" customWidth="1"/>
    <col min="4610" max="4610" width="40.7109375" style="70" customWidth="1"/>
    <col min="4611" max="4613" width="30.7109375" style="70" customWidth="1"/>
    <col min="4614" max="4615" width="20.7109375" style="70" customWidth="1"/>
    <col min="4616" max="4864" width="9.140625" style="70"/>
    <col min="4865" max="4865" width="5.7109375" style="70" customWidth="1"/>
    <col min="4866" max="4866" width="40.7109375" style="70" customWidth="1"/>
    <col min="4867" max="4869" width="30.7109375" style="70" customWidth="1"/>
    <col min="4870" max="4871" width="20.7109375" style="70" customWidth="1"/>
    <col min="4872" max="5120" width="9.140625" style="70"/>
    <col min="5121" max="5121" width="5.7109375" style="70" customWidth="1"/>
    <col min="5122" max="5122" width="40.7109375" style="70" customWidth="1"/>
    <col min="5123" max="5125" width="30.7109375" style="70" customWidth="1"/>
    <col min="5126" max="5127" width="20.7109375" style="70" customWidth="1"/>
    <col min="5128" max="5376" width="9.140625" style="70"/>
    <col min="5377" max="5377" width="5.7109375" style="70" customWidth="1"/>
    <col min="5378" max="5378" width="40.7109375" style="70" customWidth="1"/>
    <col min="5379" max="5381" width="30.7109375" style="70" customWidth="1"/>
    <col min="5382" max="5383" width="20.7109375" style="70" customWidth="1"/>
    <col min="5384" max="5632" width="9.140625" style="70"/>
    <col min="5633" max="5633" width="5.7109375" style="70" customWidth="1"/>
    <col min="5634" max="5634" width="40.7109375" style="70" customWidth="1"/>
    <col min="5635" max="5637" width="30.7109375" style="70" customWidth="1"/>
    <col min="5638" max="5639" width="20.7109375" style="70" customWidth="1"/>
    <col min="5640" max="5888" width="9.140625" style="70"/>
    <col min="5889" max="5889" width="5.7109375" style="70" customWidth="1"/>
    <col min="5890" max="5890" width="40.7109375" style="70" customWidth="1"/>
    <col min="5891" max="5893" width="30.7109375" style="70" customWidth="1"/>
    <col min="5894" max="5895" width="20.7109375" style="70" customWidth="1"/>
    <col min="5896" max="6144" width="9.140625" style="70"/>
    <col min="6145" max="6145" width="5.7109375" style="70" customWidth="1"/>
    <col min="6146" max="6146" width="40.7109375" style="70" customWidth="1"/>
    <col min="6147" max="6149" width="30.7109375" style="70" customWidth="1"/>
    <col min="6150" max="6151" width="20.7109375" style="70" customWidth="1"/>
    <col min="6152" max="6400" width="9.140625" style="70"/>
    <col min="6401" max="6401" width="5.7109375" style="70" customWidth="1"/>
    <col min="6402" max="6402" width="40.7109375" style="70" customWidth="1"/>
    <col min="6403" max="6405" width="30.7109375" style="70" customWidth="1"/>
    <col min="6406" max="6407" width="20.7109375" style="70" customWidth="1"/>
    <col min="6408" max="6656" width="9.140625" style="70"/>
    <col min="6657" max="6657" width="5.7109375" style="70" customWidth="1"/>
    <col min="6658" max="6658" width="40.7109375" style="70" customWidth="1"/>
    <col min="6659" max="6661" width="30.7109375" style="70" customWidth="1"/>
    <col min="6662" max="6663" width="20.7109375" style="70" customWidth="1"/>
    <col min="6664" max="6912" width="9.140625" style="70"/>
    <col min="6913" max="6913" width="5.7109375" style="70" customWidth="1"/>
    <col min="6914" max="6914" width="40.7109375" style="70" customWidth="1"/>
    <col min="6915" max="6917" width="30.7109375" style="70" customWidth="1"/>
    <col min="6918" max="6919" width="20.7109375" style="70" customWidth="1"/>
    <col min="6920" max="7168" width="9.140625" style="70"/>
    <col min="7169" max="7169" width="5.7109375" style="70" customWidth="1"/>
    <col min="7170" max="7170" width="40.7109375" style="70" customWidth="1"/>
    <col min="7171" max="7173" width="30.7109375" style="70" customWidth="1"/>
    <col min="7174" max="7175" width="20.7109375" style="70" customWidth="1"/>
    <col min="7176" max="7424" width="9.140625" style="70"/>
    <col min="7425" max="7425" width="5.7109375" style="70" customWidth="1"/>
    <col min="7426" max="7426" width="40.7109375" style="70" customWidth="1"/>
    <col min="7427" max="7429" width="30.7109375" style="70" customWidth="1"/>
    <col min="7430" max="7431" width="20.7109375" style="70" customWidth="1"/>
    <col min="7432" max="7680" width="9.140625" style="70"/>
    <col min="7681" max="7681" width="5.7109375" style="70" customWidth="1"/>
    <col min="7682" max="7682" width="40.7109375" style="70" customWidth="1"/>
    <col min="7683" max="7685" width="30.7109375" style="70" customWidth="1"/>
    <col min="7686" max="7687" width="20.7109375" style="70" customWidth="1"/>
    <col min="7688" max="7936" width="9.140625" style="70"/>
    <col min="7937" max="7937" width="5.7109375" style="70" customWidth="1"/>
    <col min="7938" max="7938" width="40.7109375" style="70" customWidth="1"/>
    <col min="7939" max="7941" width="30.7109375" style="70" customWidth="1"/>
    <col min="7942" max="7943" width="20.7109375" style="70" customWidth="1"/>
    <col min="7944" max="8192" width="9.140625" style="70"/>
    <col min="8193" max="8193" width="5.7109375" style="70" customWidth="1"/>
    <col min="8194" max="8194" width="40.7109375" style="70" customWidth="1"/>
    <col min="8195" max="8197" width="30.7109375" style="70" customWidth="1"/>
    <col min="8198" max="8199" width="20.7109375" style="70" customWidth="1"/>
    <col min="8200" max="8448" width="9.140625" style="70"/>
    <col min="8449" max="8449" width="5.7109375" style="70" customWidth="1"/>
    <col min="8450" max="8450" width="40.7109375" style="70" customWidth="1"/>
    <col min="8451" max="8453" width="30.7109375" style="70" customWidth="1"/>
    <col min="8454" max="8455" width="20.7109375" style="70" customWidth="1"/>
    <col min="8456" max="8704" width="9.140625" style="70"/>
    <col min="8705" max="8705" width="5.7109375" style="70" customWidth="1"/>
    <col min="8706" max="8706" width="40.7109375" style="70" customWidth="1"/>
    <col min="8707" max="8709" width="30.7109375" style="70" customWidth="1"/>
    <col min="8710" max="8711" width="20.7109375" style="70" customWidth="1"/>
    <col min="8712" max="8960" width="9.140625" style="70"/>
    <col min="8961" max="8961" width="5.7109375" style="70" customWidth="1"/>
    <col min="8962" max="8962" width="40.7109375" style="70" customWidth="1"/>
    <col min="8963" max="8965" width="30.7109375" style="70" customWidth="1"/>
    <col min="8966" max="8967" width="20.7109375" style="70" customWidth="1"/>
    <col min="8968" max="9216" width="9.140625" style="70"/>
    <col min="9217" max="9217" width="5.7109375" style="70" customWidth="1"/>
    <col min="9218" max="9218" width="40.7109375" style="70" customWidth="1"/>
    <col min="9219" max="9221" width="30.7109375" style="70" customWidth="1"/>
    <col min="9222" max="9223" width="20.7109375" style="70" customWidth="1"/>
    <col min="9224" max="9472" width="9.140625" style="70"/>
    <col min="9473" max="9473" width="5.7109375" style="70" customWidth="1"/>
    <col min="9474" max="9474" width="40.7109375" style="70" customWidth="1"/>
    <col min="9475" max="9477" width="30.7109375" style="70" customWidth="1"/>
    <col min="9478" max="9479" width="20.7109375" style="70" customWidth="1"/>
    <col min="9480" max="9728" width="9.140625" style="70"/>
    <col min="9729" max="9729" width="5.7109375" style="70" customWidth="1"/>
    <col min="9730" max="9730" width="40.7109375" style="70" customWidth="1"/>
    <col min="9731" max="9733" width="30.7109375" style="70" customWidth="1"/>
    <col min="9734" max="9735" width="20.7109375" style="70" customWidth="1"/>
    <col min="9736" max="9984" width="9.140625" style="70"/>
    <col min="9985" max="9985" width="5.7109375" style="70" customWidth="1"/>
    <col min="9986" max="9986" width="40.7109375" style="70" customWidth="1"/>
    <col min="9987" max="9989" width="30.7109375" style="70" customWidth="1"/>
    <col min="9990" max="9991" width="20.7109375" style="70" customWidth="1"/>
    <col min="9992" max="10240" width="9.140625" style="70"/>
    <col min="10241" max="10241" width="5.7109375" style="70" customWidth="1"/>
    <col min="10242" max="10242" width="40.7109375" style="70" customWidth="1"/>
    <col min="10243" max="10245" width="30.7109375" style="70" customWidth="1"/>
    <col min="10246" max="10247" width="20.7109375" style="70" customWidth="1"/>
    <col min="10248" max="10496" width="9.140625" style="70"/>
    <col min="10497" max="10497" width="5.7109375" style="70" customWidth="1"/>
    <col min="10498" max="10498" width="40.7109375" style="70" customWidth="1"/>
    <col min="10499" max="10501" width="30.7109375" style="70" customWidth="1"/>
    <col min="10502" max="10503" width="20.7109375" style="70" customWidth="1"/>
    <col min="10504" max="10752" width="9.140625" style="70"/>
    <col min="10753" max="10753" width="5.7109375" style="70" customWidth="1"/>
    <col min="10754" max="10754" width="40.7109375" style="70" customWidth="1"/>
    <col min="10755" max="10757" width="30.7109375" style="70" customWidth="1"/>
    <col min="10758" max="10759" width="20.7109375" style="70" customWidth="1"/>
    <col min="10760" max="11008" width="9.140625" style="70"/>
    <col min="11009" max="11009" width="5.7109375" style="70" customWidth="1"/>
    <col min="11010" max="11010" width="40.7109375" style="70" customWidth="1"/>
    <col min="11011" max="11013" width="30.7109375" style="70" customWidth="1"/>
    <col min="11014" max="11015" width="20.7109375" style="70" customWidth="1"/>
    <col min="11016" max="11264" width="9.140625" style="70"/>
    <col min="11265" max="11265" width="5.7109375" style="70" customWidth="1"/>
    <col min="11266" max="11266" width="40.7109375" style="70" customWidth="1"/>
    <col min="11267" max="11269" width="30.7109375" style="70" customWidth="1"/>
    <col min="11270" max="11271" width="20.7109375" style="70" customWidth="1"/>
    <col min="11272" max="11520" width="9.140625" style="70"/>
    <col min="11521" max="11521" width="5.7109375" style="70" customWidth="1"/>
    <col min="11522" max="11522" width="40.7109375" style="70" customWidth="1"/>
    <col min="11523" max="11525" width="30.7109375" style="70" customWidth="1"/>
    <col min="11526" max="11527" width="20.7109375" style="70" customWidth="1"/>
    <col min="11528" max="11776" width="9.140625" style="70"/>
    <col min="11777" max="11777" width="5.7109375" style="70" customWidth="1"/>
    <col min="11778" max="11778" width="40.7109375" style="70" customWidth="1"/>
    <col min="11779" max="11781" width="30.7109375" style="70" customWidth="1"/>
    <col min="11782" max="11783" width="20.7109375" style="70" customWidth="1"/>
    <col min="11784" max="12032" width="9.140625" style="70"/>
    <col min="12033" max="12033" width="5.7109375" style="70" customWidth="1"/>
    <col min="12034" max="12034" width="40.7109375" style="70" customWidth="1"/>
    <col min="12035" max="12037" width="30.7109375" style="70" customWidth="1"/>
    <col min="12038" max="12039" width="20.7109375" style="70" customWidth="1"/>
    <col min="12040" max="12288" width="9.140625" style="70"/>
    <col min="12289" max="12289" width="5.7109375" style="70" customWidth="1"/>
    <col min="12290" max="12290" width="40.7109375" style="70" customWidth="1"/>
    <col min="12291" max="12293" width="30.7109375" style="70" customWidth="1"/>
    <col min="12294" max="12295" width="20.7109375" style="70" customWidth="1"/>
    <col min="12296" max="12544" width="9.140625" style="70"/>
    <col min="12545" max="12545" width="5.7109375" style="70" customWidth="1"/>
    <col min="12546" max="12546" width="40.7109375" style="70" customWidth="1"/>
    <col min="12547" max="12549" width="30.7109375" style="70" customWidth="1"/>
    <col min="12550" max="12551" width="20.7109375" style="70" customWidth="1"/>
    <col min="12552" max="12800" width="9.140625" style="70"/>
    <col min="12801" max="12801" width="5.7109375" style="70" customWidth="1"/>
    <col min="12802" max="12802" width="40.7109375" style="70" customWidth="1"/>
    <col min="12803" max="12805" width="30.7109375" style="70" customWidth="1"/>
    <col min="12806" max="12807" width="20.7109375" style="70" customWidth="1"/>
    <col min="12808" max="13056" width="9.140625" style="70"/>
    <col min="13057" max="13057" width="5.7109375" style="70" customWidth="1"/>
    <col min="13058" max="13058" width="40.7109375" style="70" customWidth="1"/>
    <col min="13059" max="13061" width="30.7109375" style="70" customWidth="1"/>
    <col min="13062" max="13063" width="20.7109375" style="70" customWidth="1"/>
    <col min="13064" max="13312" width="9.140625" style="70"/>
    <col min="13313" max="13313" width="5.7109375" style="70" customWidth="1"/>
    <col min="13314" max="13314" width="40.7109375" style="70" customWidth="1"/>
    <col min="13315" max="13317" width="30.7109375" style="70" customWidth="1"/>
    <col min="13318" max="13319" width="20.7109375" style="70" customWidth="1"/>
    <col min="13320" max="13568" width="9.140625" style="70"/>
    <col min="13569" max="13569" width="5.7109375" style="70" customWidth="1"/>
    <col min="13570" max="13570" width="40.7109375" style="70" customWidth="1"/>
    <col min="13571" max="13573" width="30.7109375" style="70" customWidth="1"/>
    <col min="13574" max="13575" width="20.7109375" style="70" customWidth="1"/>
    <col min="13576" max="13824" width="9.140625" style="70"/>
    <col min="13825" max="13825" width="5.7109375" style="70" customWidth="1"/>
    <col min="13826" max="13826" width="40.7109375" style="70" customWidth="1"/>
    <col min="13827" max="13829" width="30.7109375" style="70" customWidth="1"/>
    <col min="13830" max="13831" width="20.7109375" style="70" customWidth="1"/>
    <col min="13832" max="14080" width="9.140625" style="70"/>
    <col min="14081" max="14081" width="5.7109375" style="70" customWidth="1"/>
    <col min="14082" max="14082" width="40.7109375" style="70" customWidth="1"/>
    <col min="14083" max="14085" width="30.7109375" style="70" customWidth="1"/>
    <col min="14086" max="14087" width="20.7109375" style="70" customWidth="1"/>
    <col min="14088" max="14336" width="9.140625" style="70"/>
    <col min="14337" max="14337" width="5.7109375" style="70" customWidth="1"/>
    <col min="14338" max="14338" width="40.7109375" style="70" customWidth="1"/>
    <col min="14339" max="14341" width="30.7109375" style="70" customWidth="1"/>
    <col min="14342" max="14343" width="20.7109375" style="70" customWidth="1"/>
    <col min="14344" max="14592" width="9.140625" style="70"/>
    <col min="14593" max="14593" width="5.7109375" style="70" customWidth="1"/>
    <col min="14594" max="14594" width="40.7109375" style="70" customWidth="1"/>
    <col min="14595" max="14597" width="30.7109375" style="70" customWidth="1"/>
    <col min="14598" max="14599" width="20.7109375" style="70" customWidth="1"/>
    <col min="14600" max="14848" width="9.140625" style="70"/>
    <col min="14849" max="14849" width="5.7109375" style="70" customWidth="1"/>
    <col min="14850" max="14850" width="40.7109375" style="70" customWidth="1"/>
    <col min="14851" max="14853" width="30.7109375" style="70" customWidth="1"/>
    <col min="14854" max="14855" width="20.7109375" style="70" customWidth="1"/>
    <col min="14856" max="15104" width="9.140625" style="70"/>
    <col min="15105" max="15105" width="5.7109375" style="70" customWidth="1"/>
    <col min="15106" max="15106" width="40.7109375" style="70" customWidth="1"/>
    <col min="15107" max="15109" width="30.7109375" style="70" customWidth="1"/>
    <col min="15110" max="15111" width="20.7109375" style="70" customWidth="1"/>
    <col min="15112" max="15360" width="9.140625" style="70"/>
    <col min="15361" max="15361" width="5.7109375" style="70" customWidth="1"/>
    <col min="15362" max="15362" width="40.7109375" style="70" customWidth="1"/>
    <col min="15363" max="15365" width="30.7109375" style="70" customWidth="1"/>
    <col min="15366" max="15367" width="20.7109375" style="70" customWidth="1"/>
    <col min="15368" max="15616" width="9.140625" style="70"/>
    <col min="15617" max="15617" width="5.7109375" style="70" customWidth="1"/>
    <col min="15618" max="15618" width="40.7109375" style="70" customWidth="1"/>
    <col min="15619" max="15621" width="30.7109375" style="70" customWidth="1"/>
    <col min="15622" max="15623" width="20.7109375" style="70" customWidth="1"/>
    <col min="15624" max="15872" width="9.140625" style="70"/>
    <col min="15873" max="15873" width="5.7109375" style="70" customWidth="1"/>
    <col min="15874" max="15874" width="40.7109375" style="70" customWidth="1"/>
    <col min="15875" max="15877" width="30.7109375" style="70" customWidth="1"/>
    <col min="15878" max="15879" width="20.7109375" style="70" customWidth="1"/>
    <col min="15880" max="16128" width="9.140625" style="70"/>
    <col min="16129" max="16129" width="5.7109375" style="70" customWidth="1"/>
    <col min="16130" max="16130" width="40.7109375" style="70" customWidth="1"/>
    <col min="16131" max="16133" width="30.7109375" style="70" customWidth="1"/>
    <col min="16134" max="16135" width="20.7109375" style="70" customWidth="1"/>
    <col min="16136" max="16384" width="9.140625" style="70"/>
  </cols>
  <sheetData>
    <row r="1" spans="1:15" ht="15.75" x14ac:dyDescent="0.2">
      <c r="A1" s="380" t="s">
        <v>390</v>
      </c>
      <c r="B1" s="145"/>
      <c r="C1" s="145"/>
      <c r="D1" s="145"/>
      <c r="E1" s="14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pans="1:15" x14ac:dyDescent="0.2">
      <c r="A2" s="145"/>
      <c r="B2" s="145"/>
      <c r="C2" s="145"/>
      <c r="D2" s="145"/>
      <c r="E2" s="145"/>
      <c r="F2" s="555"/>
      <c r="G2" s="555"/>
      <c r="H2" s="555"/>
      <c r="I2" s="555"/>
      <c r="J2" s="555"/>
      <c r="K2" s="555"/>
      <c r="L2" s="555"/>
      <c r="M2" s="555"/>
      <c r="N2" s="555"/>
      <c r="O2" s="555"/>
    </row>
    <row r="3" spans="1:15" ht="15.75" x14ac:dyDescent="0.2">
      <c r="A3" s="1070" t="s">
        <v>391</v>
      </c>
      <c r="B3" s="1070"/>
      <c r="C3" s="1070"/>
      <c r="D3" s="1070"/>
      <c r="E3" s="1070"/>
      <c r="F3" s="555"/>
      <c r="G3" s="555"/>
      <c r="H3" s="555"/>
      <c r="I3" s="555"/>
      <c r="J3" s="555"/>
      <c r="K3" s="555"/>
      <c r="L3" s="555"/>
      <c r="M3" s="555"/>
      <c r="N3" s="555"/>
      <c r="O3" s="555"/>
    </row>
    <row r="4" spans="1:15" ht="15.75" x14ac:dyDescent="0.2">
      <c r="A4" s="217"/>
      <c r="B4" s="382"/>
      <c r="C4" s="589" t="str">
        <f>'1'!E5</f>
        <v>KABUPATEN/KOTA</v>
      </c>
      <c r="D4" s="590">
        <f>'1'!F5</f>
        <v>2022</v>
      </c>
      <c r="E4" s="584"/>
      <c r="F4" s="555"/>
      <c r="G4" s="555"/>
      <c r="H4" s="555"/>
      <c r="I4" s="555"/>
      <c r="J4" s="555"/>
      <c r="K4" s="555"/>
      <c r="L4" s="555"/>
      <c r="M4" s="555"/>
      <c r="N4" s="555"/>
      <c r="O4" s="555"/>
    </row>
    <row r="5" spans="1:15" ht="15.75" x14ac:dyDescent="0.2">
      <c r="A5" s="217"/>
      <c r="B5" s="382"/>
      <c r="C5" s="589" t="str">
        <f>'1'!E6</f>
        <v>TAHUN</v>
      </c>
      <c r="D5" s="590" t="str">
        <f>'1'!F6</f>
        <v>BANYUMAS</v>
      </c>
      <c r="E5" s="584"/>
      <c r="F5" s="555"/>
      <c r="G5" s="555"/>
      <c r="H5" s="555"/>
      <c r="I5" s="555"/>
      <c r="J5" s="555"/>
      <c r="K5" s="555"/>
      <c r="L5" s="555"/>
      <c r="M5" s="555"/>
      <c r="N5" s="555"/>
      <c r="O5" s="555"/>
    </row>
    <row r="6" spans="1:15" ht="15.75" thickBot="1" x14ac:dyDescent="0.3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</row>
    <row r="7" spans="1:15" ht="29.25" customHeight="1" x14ac:dyDescent="0.25">
      <c r="A7" s="1071" t="s">
        <v>2</v>
      </c>
      <c r="B7" s="1073" t="s">
        <v>328</v>
      </c>
      <c r="C7" s="1075" t="s">
        <v>256</v>
      </c>
      <c r="D7" s="1079" t="s">
        <v>1241</v>
      </c>
      <c r="E7" s="1080"/>
      <c r="F7" s="146"/>
      <c r="G7" s="146"/>
      <c r="H7" s="146"/>
      <c r="I7" s="146"/>
      <c r="J7" s="146"/>
      <c r="K7" s="146"/>
      <c r="L7" s="146"/>
      <c r="M7" s="146"/>
      <c r="N7" s="146"/>
      <c r="O7" s="146"/>
    </row>
    <row r="8" spans="1:15" ht="18.75" customHeight="1" x14ac:dyDescent="0.25">
      <c r="A8" s="1072"/>
      <c r="B8" s="1074"/>
      <c r="C8" s="1076"/>
      <c r="D8" s="823" t="s">
        <v>256</v>
      </c>
      <c r="E8" s="823" t="s">
        <v>27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</row>
    <row r="9" spans="1:15" s="911" customFormat="1" ht="15" customHeight="1" x14ac:dyDescent="0.25">
      <c r="A9" s="820">
        <v>1</v>
      </c>
      <c r="B9" s="820">
        <v>2</v>
      </c>
      <c r="C9" s="915">
        <v>3</v>
      </c>
      <c r="D9" s="820">
        <v>4</v>
      </c>
      <c r="E9" s="820">
        <v>5</v>
      </c>
      <c r="F9" s="916"/>
      <c r="G9" s="916"/>
      <c r="H9" s="916"/>
      <c r="I9" s="916"/>
      <c r="J9" s="916"/>
      <c r="K9" s="916"/>
      <c r="L9" s="916"/>
      <c r="M9" s="916"/>
      <c r="N9" s="916"/>
      <c r="O9" s="916"/>
    </row>
    <row r="10" spans="1:15" ht="39.75" customHeight="1" x14ac:dyDescent="0.25">
      <c r="A10" s="147">
        <v>1</v>
      </c>
      <c r="B10" s="147" t="s">
        <v>329</v>
      </c>
      <c r="C10" s="148">
        <f>'[1]4'!J11</f>
        <v>0</v>
      </c>
      <c r="D10" s="148"/>
      <c r="E10" s="149" t="e">
        <f>D10/C10*100</f>
        <v>#DIV/0!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ht="39.75" customHeight="1" x14ac:dyDescent="0.25">
      <c r="A11" s="147">
        <v>2</v>
      </c>
      <c r="B11" s="147" t="s">
        <v>392</v>
      </c>
      <c r="C11" s="148">
        <f>'[1]4'!J12</f>
        <v>0</v>
      </c>
      <c r="D11" s="148"/>
      <c r="E11" s="149" t="e">
        <f>D11/C11*100</f>
        <v>#DIV/0!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</row>
    <row r="12" spans="1:15" ht="27.4" customHeight="1" x14ac:dyDescent="0.25">
      <c r="A12" s="150"/>
      <c r="B12" s="151"/>
      <c r="C12" s="152"/>
      <c r="D12" s="152"/>
      <c r="E12" s="149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5" ht="39.950000000000003" customHeight="1" thickBot="1" x14ac:dyDescent="0.3">
      <c r="A13" s="1077" t="s">
        <v>253</v>
      </c>
      <c r="B13" s="1078"/>
      <c r="C13" s="155">
        <f>SUM(C10:C11)</f>
        <v>0</v>
      </c>
      <c r="D13" s="155">
        <f>SUM(D10:D11)</f>
        <v>0</v>
      </c>
      <c r="E13" s="156" t="e">
        <f>D13/C13*100</f>
        <v>#DIV/0!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5" ht="20.100000000000001" customHeight="1" x14ac:dyDescent="0.25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spans="1:15" x14ac:dyDescent="0.25">
      <c r="A15" s="642" t="s">
        <v>388</v>
      </c>
      <c r="B15" s="642"/>
      <c r="C15" s="642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</row>
    <row r="16" spans="1:15" x14ac:dyDescent="0.25">
      <c r="A16" s="642"/>
      <c r="B16" s="642"/>
      <c r="C16" s="642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</row>
    <row r="17" spans="1:15" x14ac:dyDescent="0.25">
      <c r="A17" s="642"/>
      <c r="B17" s="642"/>
      <c r="C17" s="642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</row>
    <row r="18" spans="1:15" x14ac:dyDescent="0.25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x14ac:dyDescent="0.25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</row>
    <row r="20" spans="1:15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</row>
    <row r="21" spans="1:15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</row>
    <row r="22" spans="1:15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</row>
    <row r="23" spans="1:15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</row>
    <row r="24" spans="1:15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</row>
    <row r="25" spans="1:15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</row>
    <row r="26" spans="1:15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</row>
    <row r="27" spans="1:15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</row>
  </sheetData>
  <mergeCells count="6">
    <mergeCell ref="A3:E3"/>
    <mergeCell ref="A7:A8"/>
    <mergeCell ref="B7:B8"/>
    <mergeCell ref="C7:C8"/>
    <mergeCell ref="A13:B13"/>
    <mergeCell ref="D7:E7"/>
  </mergeCells>
  <printOptions horizontalCentered="1"/>
  <pageMargins left="1.7" right="0.9" top="1.1499999999999999" bottom="0.9" header="0" footer="0"/>
  <pageSetup paperSize="9" scale="8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417C-ADA0-4D5F-9BC0-323D60E599C2}">
  <sheetPr codeName="Sheet3">
    <tabColor rgb="FF00B050"/>
    <pageSetUpPr fitToPage="1"/>
  </sheetPr>
  <dimension ref="A1:R40"/>
  <sheetViews>
    <sheetView view="pageBreakPreview" zoomScaleNormal="80" zoomScaleSheetLayoutView="100" workbookViewId="0">
      <selection activeCell="V4" sqref="V4"/>
    </sheetView>
  </sheetViews>
  <sheetFormatPr defaultColWidth="9.140625" defaultRowHeight="15" x14ac:dyDescent="0.25"/>
  <cols>
    <col min="1" max="1" width="5" style="70" customWidth="1"/>
    <col min="2" max="2" width="32.28515625" style="70" customWidth="1"/>
    <col min="3" max="3" width="18.42578125" style="70" customWidth="1"/>
    <col min="4" max="12" width="8.7109375" style="70" customWidth="1"/>
    <col min="13" max="18" width="10.7109375" style="70" customWidth="1"/>
    <col min="19" max="256" width="9.140625" style="70"/>
    <col min="257" max="257" width="5" style="70" customWidth="1"/>
    <col min="258" max="258" width="21.85546875" style="70" customWidth="1"/>
    <col min="259" max="259" width="18.42578125" style="70" customWidth="1"/>
    <col min="260" max="268" width="8.7109375" style="70" customWidth="1"/>
    <col min="269" max="274" width="10.7109375" style="70" customWidth="1"/>
    <col min="275" max="512" width="9.140625" style="70"/>
    <col min="513" max="513" width="5" style="70" customWidth="1"/>
    <col min="514" max="514" width="21.85546875" style="70" customWidth="1"/>
    <col min="515" max="515" width="18.42578125" style="70" customWidth="1"/>
    <col min="516" max="524" width="8.7109375" style="70" customWidth="1"/>
    <col min="525" max="530" width="10.7109375" style="70" customWidth="1"/>
    <col min="531" max="768" width="9.140625" style="70"/>
    <col min="769" max="769" width="5" style="70" customWidth="1"/>
    <col min="770" max="770" width="21.85546875" style="70" customWidth="1"/>
    <col min="771" max="771" width="18.42578125" style="70" customWidth="1"/>
    <col min="772" max="780" width="8.7109375" style="70" customWidth="1"/>
    <col min="781" max="786" width="10.7109375" style="70" customWidth="1"/>
    <col min="787" max="1024" width="9.140625" style="70"/>
    <col min="1025" max="1025" width="5" style="70" customWidth="1"/>
    <col min="1026" max="1026" width="21.85546875" style="70" customWidth="1"/>
    <col min="1027" max="1027" width="18.42578125" style="70" customWidth="1"/>
    <col min="1028" max="1036" width="8.7109375" style="70" customWidth="1"/>
    <col min="1037" max="1042" width="10.7109375" style="70" customWidth="1"/>
    <col min="1043" max="1280" width="9.140625" style="70"/>
    <col min="1281" max="1281" width="5" style="70" customWidth="1"/>
    <col min="1282" max="1282" width="21.85546875" style="70" customWidth="1"/>
    <col min="1283" max="1283" width="18.42578125" style="70" customWidth="1"/>
    <col min="1284" max="1292" width="8.7109375" style="70" customWidth="1"/>
    <col min="1293" max="1298" width="10.7109375" style="70" customWidth="1"/>
    <col min="1299" max="1536" width="9.140625" style="70"/>
    <col min="1537" max="1537" width="5" style="70" customWidth="1"/>
    <col min="1538" max="1538" width="21.85546875" style="70" customWidth="1"/>
    <col min="1539" max="1539" width="18.42578125" style="70" customWidth="1"/>
    <col min="1540" max="1548" width="8.7109375" style="70" customWidth="1"/>
    <col min="1549" max="1554" width="10.7109375" style="70" customWidth="1"/>
    <col min="1555" max="1792" width="9.140625" style="70"/>
    <col min="1793" max="1793" width="5" style="70" customWidth="1"/>
    <col min="1794" max="1794" width="21.85546875" style="70" customWidth="1"/>
    <col min="1795" max="1795" width="18.42578125" style="70" customWidth="1"/>
    <col min="1796" max="1804" width="8.7109375" style="70" customWidth="1"/>
    <col min="1805" max="1810" width="10.7109375" style="70" customWidth="1"/>
    <col min="1811" max="2048" width="9.140625" style="70"/>
    <col min="2049" max="2049" width="5" style="70" customWidth="1"/>
    <col min="2050" max="2050" width="21.85546875" style="70" customWidth="1"/>
    <col min="2051" max="2051" width="18.42578125" style="70" customWidth="1"/>
    <col min="2052" max="2060" width="8.7109375" style="70" customWidth="1"/>
    <col min="2061" max="2066" width="10.7109375" style="70" customWidth="1"/>
    <col min="2067" max="2304" width="9.140625" style="70"/>
    <col min="2305" max="2305" width="5" style="70" customWidth="1"/>
    <col min="2306" max="2306" width="21.85546875" style="70" customWidth="1"/>
    <col min="2307" max="2307" width="18.42578125" style="70" customWidth="1"/>
    <col min="2308" max="2316" width="8.7109375" style="70" customWidth="1"/>
    <col min="2317" max="2322" width="10.7109375" style="70" customWidth="1"/>
    <col min="2323" max="2560" width="9.140625" style="70"/>
    <col min="2561" max="2561" width="5" style="70" customWidth="1"/>
    <col min="2562" max="2562" width="21.85546875" style="70" customWidth="1"/>
    <col min="2563" max="2563" width="18.42578125" style="70" customWidth="1"/>
    <col min="2564" max="2572" width="8.7109375" style="70" customWidth="1"/>
    <col min="2573" max="2578" width="10.7109375" style="70" customWidth="1"/>
    <col min="2579" max="2816" width="9.140625" style="70"/>
    <col min="2817" max="2817" width="5" style="70" customWidth="1"/>
    <col min="2818" max="2818" width="21.85546875" style="70" customWidth="1"/>
    <col min="2819" max="2819" width="18.42578125" style="70" customWidth="1"/>
    <col min="2820" max="2828" width="8.7109375" style="70" customWidth="1"/>
    <col min="2829" max="2834" width="10.7109375" style="70" customWidth="1"/>
    <col min="2835" max="3072" width="9.140625" style="70"/>
    <col min="3073" max="3073" width="5" style="70" customWidth="1"/>
    <col min="3074" max="3074" width="21.85546875" style="70" customWidth="1"/>
    <col min="3075" max="3075" width="18.42578125" style="70" customWidth="1"/>
    <col min="3076" max="3084" width="8.7109375" style="70" customWidth="1"/>
    <col min="3085" max="3090" width="10.7109375" style="70" customWidth="1"/>
    <col min="3091" max="3328" width="9.140625" style="70"/>
    <col min="3329" max="3329" width="5" style="70" customWidth="1"/>
    <col min="3330" max="3330" width="21.85546875" style="70" customWidth="1"/>
    <col min="3331" max="3331" width="18.42578125" style="70" customWidth="1"/>
    <col min="3332" max="3340" width="8.7109375" style="70" customWidth="1"/>
    <col min="3341" max="3346" width="10.7109375" style="70" customWidth="1"/>
    <col min="3347" max="3584" width="9.140625" style="70"/>
    <col min="3585" max="3585" width="5" style="70" customWidth="1"/>
    <col min="3586" max="3586" width="21.85546875" style="70" customWidth="1"/>
    <col min="3587" max="3587" width="18.42578125" style="70" customWidth="1"/>
    <col min="3588" max="3596" width="8.7109375" style="70" customWidth="1"/>
    <col min="3597" max="3602" width="10.7109375" style="70" customWidth="1"/>
    <col min="3603" max="3840" width="9.140625" style="70"/>
    <col min="3841" max="3841" width="5" style="70" customWidth="1"/>
    <col min="3842" max="3842" width="21.85546875" style="70" customWidth="1"/>
    <col min="3843" max="3843" width="18.42578125" style="70" customWidth="1"/>
    <col min="3844" max="3852" width="8.7109375" style="70" customWidth="1"/>
    <col min="3853" max="3858" width="10.7109375" style="70" customWidth="1"/>
    <col min="3859" max="4096" width="9.140625" style="70"/>
    <col min="4097" max="4097" width="5" style="70" customWidth="1"/>
    <col min="4098" max="4098" width="21.85546875" style="70" customWidth="1"/>
    <col min="4099" max="4099" width="18.42578125" style="70" customWidth="1"/>
    <col min="4100" max="4108" width="8.7109375" style="70" customWidth="1"/>
    <col min="4109" max="4114" width="10.7109375" style="70" customWidth="1"/>
    <col min="4115" max="4352" width="9.140625" style="70"/>
    <col min="4353" max="4353" width="5" style="70" customWidth="1"/>
    <col min="4354" max="4354" width="21.85546875" style="70" customWidth="1"/>
    <col min="4355" max="4355" width="18.42578125" style="70" customWidth="1"/>
    <col min="4356" max="4364" width="8.7109375" style="70" customWidth="1"/>
    <col min="4365" max="4370" width="10.7109375" style="70" customWidth="1"/>
    <col min="4371" max="4608" width="9.140625" style="70"/>
    <col min="4609" max="4609" width="5" style="70" customWidth="1"/>
    <col min="4610" max="4610" width="21.85546875" style="70" customWidth="1"/>
    <col min="4611" max="4611" width="18.42578125" style="70" customWidth="1"/>
    <col min="4612" max="4620" width="8.7109375" style="70" customWidth="1"/>
    <col min="4621" max="4626" width="10.7109375" style="70" customWidth="1"/>
    <col min="4627" max="4864" width="9.140625" style="70"/>
    <col min="4865" max="4865" width="5" style="70" customWidth="1"/>
    <col min="4866" max="4866" width="21.85546875" style="70" customWidth="1"/>
    <col min="4867" max="4867" width="18.42578125" style="70" customWidth="1"/>
    <col min="4868" max="4876" width="8.7109375" style="70" customWidth="1"/>
    <col min="4877" max="4882" width="10.7109375" style="70" customWidth="1"/>
    <col min="4883" max="5120" width="9.140625" style="70"/>
    <col min="5121" max="5121" width="5" style="70" customWidth="1"/>
    <col min="5122" max="5122" width="21.85546875" style="70" customWidth="1"/>
    <col min="5123" max="5123" width="18.42578125" style="70" customWidth="1"/>
    <col min="5124" max="5132" width="8.7109375" style="70" customWidth="1"/>
    <col min="5133" max="5138" width="10.7109375" style="70" customWidth="1"/>
    <col min="5139" max="5376" width="9.140625" style="70"/>
    <col min="5377" max="5377" width="5" style="70" customWidth="1"/>
    <col min="5378" max="5378" width="21.85546875" style="70" customWidth="1"/>
    <col min="5379" max="5379" width="18.42578125" style="70" customWidth="1"/>
    <col min="5380" max="5388" width="8.7109375" style="70" customWidth="1"/>
    <col min="5389" max="5394" width="10.7109375" style="70" customWidth="1"/>
    <col min="5395" max="5632" width="9.140625" style="70"/>
    <col min="5633" max="5633" width="5" style="70" customWidth="1"/>
    <col min="5634" max="5634" width="21.85546875" style="70" customWidth="1"/>
    <col min="5635" max="5635" width="18.42578125" style="70" customWidth="1"/>
    <col min="5636" max="5644" width="8.7109375" style="70" customWidth="1"/>
    <col min="5645" max="5650" width="10.7109375" style="70" customWidth="1"/>
    <col min="5651" max="5888" width="9.140625" style="70"/>
    <col min="5889" max="5889" width="5" style="70" customWidth="1"/>
    <col min="5890" max="5890" width="21.85546875" style="70" customWidth="1"/>
    <col min="5891" max="5891" width="18.42578125" style="70" customWidth="1"/>
    <col min="5892" max="5900" width="8.7109375" style="70" customWidth="1"/>
    <col min="5901" max="5906" width="10.7109375" style="70" customWidth="1"/>
    <col min="5907" max="6144" width="9.140625" style="70"/>
    <col min="6145" max="6145" width="5" style="70" customWidth="1"/>
    <col min="6146" max="6146" width="21.85546875" style="70" customWidth="1"/>
    <col min="6147" max="6147" width="18.42578125" style="70" customWidth="1"/>
    <col min="6148" max="6156" width="8.7109375" style="70" customWidth="1"/>
    <col min="6157" max="6162" width="10.7109375" style="70" customWidth="1"/>
    <col min="6163" max="6400" width="9.140625" style="70"/>
    <col min="6401" max="6401" width="5" style="70" customWidth="1"/>
    <col min="6402" max="6402" width="21.85546875" style="70" customWidth="1"/>
    <col min="6403" max="6403" width="18.42578125" style="70" customWidth="1"/>
    <col min="6404" max="6412" width="8.7109375" style="70" customWidth="1"/>
    <col min="6413" max="6418" width="10.7109375" style="70" customWidth="1"/>
    <col min="6419" max="6656" width="9.140625" style="70"/>
    <col min="6657" max="6657" width="5" style="70" customWidth="1"/>
    <col min="6658" max="6658" width="21.85546875" style="70" customWidth="1"/>
    <col min="6659" max="6659" width="18.42578125" style="70" customWidth="1"/>
    <col min="6660" max="6668" width="8.7109375" style="70" customWidth="1"/>
    <col min="6669" max="6674" width="10.7109375" style="70" customWidth="1"/>
    <col min="6675" max="6912" width="9.140625" style="70"/>
    <col min="6913" max="6913" width="5" style="70" customWidth="1"/>
    <col min="6914" max="6914" width="21.85546875" style="70" customWidth="1"/>
    <col min="6915" max="6915" width="18.42578125" style="70" customWidth="1"/>
    <col min="6916" max="6924" width="8.7109375" style="70" customWidth="1"/>
    <col min="6925" max="6930" width="10.7109375" style="70" customWidth="1"/>
    <col min="6931" max="7168" width="9.140625" style="70"/>
    <col min="7169" max="7169" width="5" style="70" customWidth="1"/>
    <col min="7170" max="7170" width="21.85546875" style="70" customWidth="1"/>
    <col min="7171" max="7171" width="18.42578125" style="70" customWidth="1"/>
    <col min="7172" max="7180" width="8.7109375" style="70" customWidth="1"/>
    <col min="7181" max="7186" width="10.7109375" style="70" customWidth="1"/>
    <col min="7187" max="7424" width="9.140625" style="70"/>
    <col min="7425" max="7425" width="5" style="70" customWidth="1"/>
    <col min="7426" max="7426" width="21.85546875" style="70" customWidth="1"/>
    <col min="7427" max="7427" width="18.42578125" style="70" customWidth="1"/>
    <col min="7428" max="7436" width="8.7109375" style="70" customWidth="1"/>
    <col min="7437" max="7442" width="10.7109375" style="70" customWidth="1"/>
    <col min="7443" max="7680" width="9.140625" style="70"/>
    <col min="7681" max="7681" width="5" style="70" customWidth="1"/>
    <col min="7682" max="7682" width="21.85546875" style="70" customWidth="1"/>
    <col min="7683" max="7683" width="18.42578125" style="70" customWidth="1"/>
    <col min="7684" max="7692" width="8.7109375" style="70" customWidth="1"/>
    <col min="7693" max="7698" width="10.7109375" style="70" customWidth="1"/>
    <col min="7699" max="7936" width="9.140625" style="70"/>
    <col min="7937" max="7937" width="5" style="70" customWidth="1"/>
    <col min="7938" max="7938" width="21.85546875" style="70" customWidth="1"/>
    <col min="7939" max="7939" width="18.42578125" style="70" customWidth="1"/>
    <col min="7940" max="7948" width="8.7109375" style="70" customWidth="1"/>
    <col min="7949" max="7954" width="10.7109375" style="70" customWidth="1"/>
    <col min="7955" max="8192" width="9.140625" style="70"/>
    <col min="8193" max="8193" width="5" style="70" customWidth="1"/>
    <col min="8194" max="8194" width="21.85546875" style="70" customWidth="1"/>
    <col min="8195" max="8195" width="18.42578125" style="70" customWidth="1"/>
    <col min="8196" max="8204" width="8.7109375" style="70" customWidth="1"/>
    <col min="8205" max="8210" width="10.7109375" style="70" customWidth="1"/>
    <col min="8211" max="8448" width="9.140625" style="70"/>
    <col min="8449" max="8449" width="5" style="70" customWidth="1"/>
    <col min="8450" max="8450" width="21.85546875" style="70" customWidth="1"/>
    <col min="8451" max="8451" width="18.42578125" style="70" customWidth="1"/>
    <col min="8452" max="8460" width="8.7109375" style="70" customWidth="1"/>
    <col min="8461" max="8466" width="10.7109375" style="70" customWidth="1"/>
    <col min="8467" max="8704" width="9.140625" style="70"/>
    <col min="8705" max="8705" width="5" style="70" customWidth="1"/>
    <col min="8706" max="8706" width="21.85546875" style="70" customWidth="1"/>
    <col min="8707" max="8707" width="18.42578125" style="70" customWidth="1"/>
    <col min="8708" max="8716" width="8.7109375" style="70" customWidth="1"/>
    <col min="8717" max="8722" width="10.7109375" style="70" customWidth="1"/>
    <col min="8723" max="8960" width="9.140625" style="70"/>
    <col min="8961" max="8961" width="5" style="70" customWidth="1"/>
    <col min="8962" max="8962" width="21.85546875" style="70" customWidth="1"/>
    <col min="8963" max="8963" width="18.42578125" style="70" customWidth="1"/>
    <col min="8964" max="8972" width="8.7109375" style="70" customWidth="1"/>
    <col min="8973" max="8978" width="10.7109375" style="70" customWidth="1"/>
    <col min="8979" max="9216" width="9.140625" style="70"/>
    <col min="9217" max="9217" width="5" style="70" customWidth="1"/>
    <col min="9218" max="9218" width="21.85546875" style="70" customWidth="1"/>
    <col min="9219" max="9219" width="18.42578125" style="70" customWidth="1"/>
    <col min="9220" max="9228" width="8.7109375" style="70" customWidth="1"/>
    <col min="9229" max="9234" width="10.7109375" style="70" customWidth="1"/>
    <col min="9235" max="9472" width="9.140625" style="70"/>
    <col min="9473" max="9473" width="5" style="70" customWidth="1"/>
    <col min="9474" max="9474" width="21.85546875" style="70" customWidth="1"/>
    <col min="9475" max="9475" width="18.42578125" style="70" customWidth="1"/>
    <col min="9476" max="9484" width="8.7109375" style="70" customWidth="1"/>
    <col min="9485" max="9490" width="10.7109375" style="70" customWidth="1"/>
    <col min="9491" max="9728" width="9.140625" style="70"/>
    <col min="9729" max="9729" width="5" style="70" customWidth="1"/>
    <col min="9730" max="9730" width="21.85546875" style="70" customWidth="1"/>
    <col min="9731" max="9731" width="18.42578125" style="70" customWidth="1"/>
    <col min="9732" max="9740" width="8.7109375" style="70" customWidth="1"/>
    <col min="9741" max="9746" width="10.7109375" style="70" customWidth="1"/>
    <col min="9747" max="9984" width="9.140625" style="70"/>
    <col min="9985" max="9985" width="5" style="70" customWidth="1"/>
    <col min="9986" max="9986" width="21.85546875" style="70" customWidth="1"/>
    <col min="9987" max="9987" width="18.42578125" style="70" customWidth="1"/>
    <col min="9988" max="9996" width="8.7109375" style="70" customWidth="1"/>
    <col min="9997" max="10002" width="10.7109375" style="70" customWidth="1"/>
    <col min="10003" max="10240" width="9.140625" style="70"/>
    <col min="10241" max="10241" width="5" style="70" customWidth="1"/>
    <col min="10242" max="10242" width="21.85546875" style="70" customWidth="1"/>
    <col min="10243" max="10243" width="18.42578125" style="70" customWidth="1"/>
    <col min="10244" max="10252" width="8.7109375" style="70" customWidth="1"/>
    <col min="10253" max="10258" width="10.7109375" style="70" customWidth="1"/>
    <col min="10259" max="10496" width="9.140625" style="70"/>
    <col min="10497" max="10497" width="5" style="70" customWidth="1"/>
    <col min="10498" max="10498" width="21.85546875" style="70" customWidth="1"/>
    <col min="10499" max="10499" width="18.42578125" style="70" customWidth="1"/>
    <col min="10500" max="10508" width="8.7109375" style="70" customWidth="1"/>
    <col min="10509" max="10514" width="10.7109375" style="70" customWidth="1"/>
    <col min="10515" max="10752" width="9.140625" style="70"/>
    <col min="10753" max="10753" width="5" style="70" customWidth="1"/>
    <col min="10754" max="10754" width="21.85546875" style="70" customWidth="1"/>
    <col min="10755" max="10755" width="18.42578125" style="70" customWidth="1"/>
    <col min="10756" max="10764" width="8.7109375" style="70" customWidth="1"/>
    <col min="10765" max="10770" width="10.7109375" style="70" customWidth="1"/>
    <col min="10771" max="11008" width="9.140625" style="70"/>
    <col min="11009" max="11009" width="5" style="70" customWidth="1"/>
    <col min="11010" max="11010" width="21.85546875" style="70" customWidth="1"/>
    <col min="11011" max="11011" width="18.42578125" style="70" customWidth="1"/>
    <col min="11012" max="11020" width="8.7109375" style="70" customWidth="1"/>
    <col min="11021" max="11026" width="10.7109375" style="70" customWidth="1"/>
    <col min="11027" max="11264" width="9.140625" style="70"/>
    <col min="11265" max="11265" width="5" style="70" customWidth="1"/>
    <col min="11266" max="11266" width="21.85546875" style="70" customWidth="1"/>
    <col min="11267" max="11267" width="18.42578125" style="70" customWidth="1"/>
    <col min="11268" max="11276" width="8.7109375" style="70" customWidth="1"/>
    <col min="11277" max="11282" width="10.7109375" style="70" customWidth="1"/>
    <col min="11283" max="11520" width="9.140625" style="70"/>
    <col min="11521" max="11521" width="5" style="70" customWidth="1"/>
    <col min="11522" max="11522" width="21.85546875" style="70" customWidth="1"/>
    <col min="11523" max="11523" width="18.42578125" style="70" customWidth="1"/>
    <col min="11524" max="11532" width="8.7109375" style="70" customWidth="1"/>
    <col min="11533" max="11538" width="10.7109375" style="70" customWidth="1"/>
    <col min="11539" max="11776" width="9.140625" style="70"/>
    <col min="11777" max="11777" width="5" style="70" customWidth="1"/>
    <col min="11778" max="11778" width="21.85546875" style="70" customWidth="1"/>
    <col min="11779" max="11779" width="18.42578125" style="70" customWidth="1"/>
    <col min="11780" max="11788" width="8.7109375" style="70" customWidth="1"/>
    <col min="11789" max="11794" width="10.7109375" style="70" customWidth="1"/>
    <col min="11795" max="12032" width="9.140625" style="70"/>
    <col min="12033" max="12033" width="5" style="70" customWidth="1"/>
    <col min="12034" max="12034" width="21.85546875" style="70" customWidth="1"/>
    <col min="12035" max="12035" width="18.42578125" style="70" customWidth="1"/>
    <col min="12036" max="12044" width="8.7109375" style="70" customWidth="1"/>
    <col min="12045" max="12050" width="10.7109375" style="70" customWidth="1"/>
    <col min="12051" max="12288" width="9.140625" style="70"/>
    <col min="12289" max="12289" width="5" style="70" customWidth="1"/>
    <col min="12290" max="12290" width="21.85546875" style="70" customWidth="1"/>
    <col min="12291" max="12291" width="18.42578125" style="70" customWidth="1"/>
    <col min="12292" max="12300" width="8.7109375" style="70" customWidth="1"/>
    <col min="12301" max="12306" width="10.7109375" style="70" customWidth="1"/>
    <col min="12307" max="12544" width="9.140625" style="70"/>
    <col min="12545" max="12545" width="5" style="70" customWidth="1"/>
    <col min="12546" max="12546" width="21.85546875" style="70" customWidth="1"/>
    <col min="12547" max="12547" width="18.42578125" style="70" customWidth="1"/>
    <col min="12548" max="12556" width="8.7109375" style="70" customWidth="1"/>
    <col min="12557" max="12562" width="10.7109375" style="70" customWidth="1"/>
    <col min="12563" max="12800" width="9.140625" style="70"/>
    <col min="12801" max="12801" width="5" style="70" customWidth="1"/>
    <col min="12802" max="12802" width="21.85546875" style="70" customWidth="1"/>
    <col min="12803" max="12803" width="18.42578125" style="70" customWidth="1"/>
    <col min="12804" max="12812" width="8.7109375" style="70" customWidth="1"/>
    <col min="12813" max="12818" width="10.7109375" style="70" customWidth="1"/>
    <col min="12819" max="13056" width="9.140625" style="70"/>
    <col min="13057" max="13057" width="5" style="70" customWidth="1"/>
    <col min="13058" max="13058" width="21.85546875" style="70" customWidth="1"/>
    <col min="13059" max="13059" width="18.42578125" style="70" customWidth="1"/>
    <col min="13060" max="13068" width="8.7109375" style="70" customWidth="1"/>
    <col min="13069" max="13074" width="10.7109375" style="70" customWidth="1"/>
    <col min="13075" max="13312" width="9.140625" style="70"/>
    <col min="13313" max="13313" width="5" style="70" customWidth="1"/>
    <col min="13314" max="13314" width="21.85546875" style="70" customWidth="1"/>
    <col min="13315" max="13315" width="18.42578125" style="70" customWidth="1"/>
    <col min="13316" max="13324" width="8.7109375" style="70" customWidth="1"/>
    <col min="13325" max="13330" width="10.7109375" style="70" customWidth="1"/>
    <col min="13331" max="13568" width="9.140625" style="70"/>
    <col min="13569" max="13569" width="5" style="70" customWidth="1"/>
    <col min="13570" max="13570" width="21.85546875" style="70" customWidth="1"/>
    <col min="13571" max="13571" width="18.42578125" style="70" customWidth="1"/>
    <col min="13572" max="13580" width="8.7109375" style="70" customWidth="1"/>
    <col min="13581" max="13586" width="10.7109375" style="70" customWidth="1"/>
    <col min="13587" max="13824" width="9.140625" style="70"/>
    <col min="13825" max="13825" width="5" style="70" customWidth="1"/>
    <col min="13826" max="13826" width="21.85546875" style="70" customWidth="1"/>
    <col min="13827" max="13827" width="18.42578125" style="70" customWidth="1"/>
    <col min="13828" max="13836" width="8.7109375" style="70" customWidth="1"/>
    <col min="13837" max="13842" width="10.7109375" style="70" customWidth="1"/>
    <col min="13843" max="14080" width="9.140625" style="70"/>
    <col min="14081" max="14081" width="5" style="70" customWidth="1"/>
    <col min="14082" max="14082" width="21.85546875" style="70" customWidth="1"/>
    <col min="14083" max="14083" width="18.42578125" style="70" customWidth="1"/>
    <col min="14084" max="14092" width="8.7109375" style="70" customWidth="1"/>
    <col min="14093" max="14098" width="10.7109375" style="70" customWidth="1"/>
    <col min="14099" max="14336" width="9.140625" style="70"/>
    <col min="14337" max="14337" width="5" style="70" customWidth="1"/>
    <col min="14338" max="14338" width="21.85546875" style="70" customWidth="1"/>
    <col min="14339" max="14339" width="18.42578125" style="70" customWidth="1"/>
    <col min="14340" max="14348" width="8.7109375" style="70" customWidth="1"/>
    <col min="14349" max="14354" width="10.7109375" style="70" customWidth="1"/>
    <col min="14355" max="14592" width="9.140625" style="70"/>
    <col min="14593" max="14593" width="5" style="70" customWidth="1"/>
    <col min="14594" max="14594" width="21.85546875" style="70" customWidth="1"/>
    <col min="14595" max="14595" width="18.42578125" style="70" customWidth="1"/>
    <col min="14596" max="14604" width="8.7109375" style="70" customWidth="1"/>
    <col min="14605" max="14610" width="10.7109375" style="70" customWidth="1"/>
    <col min="14611" max="14848" width="9.140625" style="70"/>
    <col min="14849" max="14849" width="5" style="70" customWidth="1"/>
    <col min="14850" max="14850" width="21.85546875" style="70" customWidth="1"/>
    <col min="14851" max="14851" width="18.42578125" style="70" customWidth="1"/>
    <col min="14852" max="14860" width="8.7109375" style="70" customWidth="1"/>
    <col min="14861" max="14866" width="10.7109375" style="70" customWidth="1"/>
    <col min="14867" max="15104" width="9.140625" style="70"/>
    <col min="15105" max="15105" width="5" style="70" customWidth="1"/>
    <col min="15106" max="15106" width="21.85546875" style="70" customWidth="1"/>
    <col min="15107" max="15107" width="18.42578125" style="70" customWidth="1"/>
    <col min="15108" max="15116" width="8.7109375" style="70" customWidth="1"/>
    <col min="15117" max="15122" width="10.7109375" style="70" customWidth="1"/>
    <col min="15123" max="15360" width="9.140625" style="70"/>
    <col min="15361" max="15361" width="5" style="70" customWidth="1"/>
    <col min="15362" max="15362" width="21.85546875" style="70" customWidth="1"/>
    <col min="15363" max="15363" width="18.42578125" style="70" customWidth="1"/>
    <col min="15364" max="15372" width="8.7109375" style="70" customWidth="1"/>
    <col min="15373" max="15378" width="10.7109375" style="70" customWidth="1"/>
    <col min="15379" max="15616" width="9.140625" style="70"/>
    <col min="15617" max="15617" width="5" style="70" customWidth="1"/>
    <col min="15618" max="15618" width="21.85546875" style="70" customWidth="1"/>
    <col min="15619" max="15619" width="18.42578125" style="70" customWidth="1"/>
    <col min="15620" max="15628" width="8.7109375" style="70" customWidth="1"/>
    <col min="15629" max="15634" width="10.7109375" style="70" customWidth="1"/>
    <col min="15635" max="15872" width="9.140625" style="70"/>
    <col min="15873" max="15873" width="5" style="70" customWidth="1"/>
    <col min="15874" max="15874" width="21.85546875" style="70" customWidth="1"/>
    <col min="15875" max="15875" width="18.42578125" style="70" customWidth="1"/>
    <col min="15876" max="15884" width="8.7109375" style="70" customWidth="1"/>
    <col min="15885" max="15890" width="10.7109375" style="70" customWidth="1"/>
    <col min="15891" max="16128" width="9.140625" style="70"/>
    <col min="16129" max="16129" width="5" style="70" customWidth="1"/>
    <col min="16130" max="16130" width="21.85546875" style="70" customWidth="1"/>
    <col min="16131" max="16131" width="18.42578125" style="70" customWidth="1"/>
    <col min="16132" max="16140" width="8.7109375" style="70" customWidth="1"/>
    <col min="16141" max="16146" width="10.7109375" style="70" customWidth="1"/>
    <col min="16147" max="16384" width="9.140625" style="70"/>
  </cols>
  <sheetData>
    <row r="1" spans="1:18" ht="15.75" x14ac:dyDescent="0.25">
      <c r="A1" s="290" t="s">
        <v>393</v>
      </c>
    </row>
    <row r="3" spans="1:18" ht="15.75" x14ac:dyDescent="0.25">
      <c r="A3" s="1064" t="s">
        <v>394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</row>
    <row r="4" spans="1:18" ht="15.75" x14ac:dyDescent="0.25">
      <c r="A4" s="217"/>
      <c r="B4" s="217"/>
      <c r="C4" s="217"/>
      <c r="D4" s="217"/>
      <c r="E4" s="217"/>
      <c r="F4" s="217"/>
      <c r="G4" s="217"/>
      <c r="H4" s="217"/>
      <c r="I4" s="589" t="str">
        <f>'1'!E5</f>
        <v>KABUPATEN/KOTA</v>
      </c>
      <c r="J4" s="290">
        <f>'1'!F5</f>
        <v>2022</v>
      </c>
      <c r="K4" s="590"/>
      <c r="L4" s="590"/>
      <c r="M4" s="588"/>
      <c r="N4" s="588"/>
      <c r="O4" s="588"/>
      <c r="P4" s="588"/>
      <c r="Q4" s="588"/>
      <c r="R4" s="588"/>
    </row>
    <row r="5" spans="1:18" ht="15.75" x14ac:dyDescent="0.25">
      <c r="A5" s="217"/>
      <c r="B5" s="217"/>
      <c r="C5" s="217"/>
      <c r="D5" s="217"/>
      <c r="E5" s="217"/>
      <c r="F5" s="217"/>
      <c r="G5" s="217"/>
      <c r="H5" s="217"/>
      <c r="I5" s="589" t="str">
        <f>'1'!E6</f>
        <v>TAHUN</v>
      </c>
      <c r="J5" s="290" t="str">
        <f>'1'!F6</f>
        <v>BANYUMAS</v>
      </c>
      <c r="K5" s="590"/>
      <c r="L5" s="590"/>
      <c r="M5" s="588"/>
      <c r="N5" s="588"/>
      <c r="O5" s="588"/>
      <c r="P5" s="588"/>
      <c r="Q5" s="588"/>
      <c r="R5" s="588"/>
    </row>
    <row r="6" spans="1:18" ht="15.75" customHeight="1" thickBot="1" x14ac:dyDescent="0.3">
      <c r="K6" s="118"/>
      <c r="L6" s="118"/>
    </row>
    <row r="7" spans="1:18" ht="30.75" customHeight="1" x14ac:dyDescent="0.25">
      <c r="A7" s="1066" t="s">
        <v>2</v>
      </c>
      <c r="B7" s="1055" t="s">
        <v>1164</v>
      </c>
      <c r="C7" s="1055" t="s">
        <v>395</v>
      </c>
      <c r="D7" s="1083" t="s">
        <v>396</v>
      </c>
      <c r="E7" s="1083"/>
      <c r="F7" s="1083"/>
      <c r="G7" s="1083" t="s">
        <v>397</v>
      </c>
      <c r="H7" s="1083"/>
      <c r="I7" s="1083"/>
      <c r="J7" s="1083" t="s">
        <v>1165</v>
      </c>
      <c r="K7" s="1083"/>
      <c r="L7" s="1083"/>
      <c r="M7" s="1084" t="s">
        <v>398</v>
      </c>
      <c r="N7" s="1085"/>
      <c r="O7" s="1085"/>
      <c r="P7" s="1084" t="s">
        <v>399</v>
      </c>
      <c r="Q7" s="1086"/>
      <c r="R7" s="1085"/>
    </row>
    <row r="8" spans="1:18" ht="15.75" customHeight="1" x14ac:dyDescent="0.25">
      <c r="A8" s="1041"/>
      <c r="B8" s="1046"/>
      <c r="C8" s="1046"/>
      <c r="D8" s="757" t="s">
        <v>6</v>
      </c>
      <c r="E8" s="758" t="s">
        <v>7</v>
      </c>
      <c r="F8" s="758" t="s">
        <v>8</v>
      </c>
      <c r="G8" s="757" t="s">
        <v>6</v>
      </c>
      <c r="H8" s="758" t="s">
        <v>7</v>
      </c>
      <c r="I8" s="758" t="s">
        <v>8</v>
      </c>
      <c r="J8" s="757" t="s">
        <v>6</v>
      </c>
      <c r="K8" s="758" t="s">
        <v>7</v>
      </c>
      <c r="L8" s="758" t="s">
        <v>8</v>
      </c>
      <c r="M8" s="757" t="s">
        <v>6</v>
      </c>
      <c r="N8" s="758" t="s">
        <v>7</v>
      </c>
      <c r="O8" s="807" t="s">
        <v>8</v>
      </c>
      <c r="P8" s="757" t="s">
        <v>6</v>
      </c>
      <c r="Q8" s="758" t="s">
        <v>7</v>
      </c>
      <c r="R8" s="758" t="s">
        <v>8</v>
      </c>
    </row>
    <row r="9" spans="1:18" s="911" customFormat="1" ht="22.15" customHeight="1" x14ac:dyDescent="0.25">
      <c r="A9" s="909">
        <v>1</v>
      </c>
      <c r="B9" s="910">
        <v>2</v>
      </c>
      <c r="C9" s="909">
        <v>3</v>
      </c>
      <c r="D9" s="910">
        <v>4</v>
      </c>
      <c r="E9" s="909">
        <v>5</v>
      </c>
      <c r="F9" s="910">
        <v>6</v>
      </c>
      <c r="G9" s="909">
        <v>7</v>
      </c>
      <c r="H9" s="910">
        <v>8</v>
      </c>
      <c r="I9" s="909">
        <v>9</v>
      </c>
      <c r="J9" s="910">
        <v>10</v>
      </c>
      <c r="K9" s="909">
        <v>11</v>
      </c>
      <c r="L9" s="910">
        <v>12</v>
      </c>
      <c r="M9" s="909">
        <v>13</v>
      </c>
      <c r="N9" s="910">
        <v>14</v>
      </c>
      <c r="O9" s="909">
        <v>15</v>
      </c>
      <c r="P9" s="910">
        <v>16</v>
      </c>
      <c r="Q9" s="909">
        <v>17</v>
      </c>
      <c r="R9" s="909">
        <v>18</v>
      </c>
    </row>
    <row r="10" spans="1:18" ht="15" customHeight="1" x14ac:dyDescent="0.25">
      <c r="A10" s="72">
        <v>1</v>
      </c>
      <c r="B10" s="1023" t="s">
        <v>1372</v>
      </c>
      <c r="C10" s="157"/>
      <c r="D10" s="158"/>
      <c r="E10" s="158"/>
      <c r="F10" s="158">
        <f>SUM(D10:E10)</f>
        <v>0</v>
      </c>
      <c r="G10" s="158"/>
      <c r="H10" s="158"/>
      <c r="I10" s="158">
        <f>SUM(G10:H10)</f>
        <v>0</v>
      </c>
      <c r="J10" s="158"/>
      <c r="K10" s="158"/>
      <c r="L10" s="158">
        <f>SUM(J10:K10)</f>
        <v>0</v>
      </c>
      <c r="M10" s="159" t="e">
        <f>G10/D10*1000</f>
        <v>#DIV/0!</v>
      </c>
      <c r="N10" s="159" t="e">
        <f>H10/E10*1000</f>
        <v>#DIV/0!</v>
      </c>
      <c r="O10" s="160" t="e">
        <f>I10/F10*1000</f>
        <v>#DIV/0!</v>
      </c>
      <c r="P10" s="159" t="e">
        <f>J10/D10*1000</f>
        <v>#DIV/0!</v>
      </c>
      <c r="Q10" s="159" t="e">
        <f>K10/E10*1000</f>
        <v>#DIV/0!</v>
      </c>
      <c r="R10" s="159" t="e">
        <f>L10/F10*1000</f>
        <v>#DIV/0!</v>
      </c>
    </row>
    <row r="11" spans="1:18" ht="15" customHeight="1" x14ac:dyDescent="0.25">
      <c r="A11" s="72">
        <v>2</v>
      </c>
      <c r="B11" s="1024" t="s">
        <v>1373</v>
      </c>
      <c r="C11" s="157"/>
      <c r="D11" s="158"/>
      <c r="E11" s="158"/>
      <c r="F11" s="158">
        <f>SUM(D11:E11)</f>
        <v>0</v>
      </c>
      <c r="G11" s="158"/>
      <c r="H11" s="158"/>
      <c r="I11" s="158">
        <f t="shared" ref="I11:I35" si="0">SUM(G11:H11)</f>
        <v>0</v>
      </c>
      <c r="J11" s="158"/>
      <c r="K11" s="158"/>
      <c r="L11" s="158">
        <f t="shared" ref="L11:L29" si="1">SUM(J11:K11)</f>
        <v>0</v>
      </c>
      <c r="M11" s="161" t="e">
        <f t="shared" ref="M11:N29" si="2">G11/D11*1000</f>
        <v>#DIV/0!</v>
      </c>
      <c r="N11" s="161" t="e">
        <f>H11/E11*1000</f>
        <v>#DIV/0!</v>
      </c>
      <c r="O11" s="162" t="e">
        <f t="shared" ref="O11:O29" si="3">I11/F11*1000</f>
        <v>#DIV/0!</v>
      </c>
      <c r="P11" s="161" t="e">
        <f t="shared" ref="P11:R29" si="4">J11/D11*1000</f>
        <v>#DIV/0!</v>
      </c>
      <c r="Q11" s="161" t="e">
        <f t="shared" si="4"/>
        <v>#DIV/0!</v>
      </c>
      <c r="R11" s="161" t="e">
        <f t="shared" si="4"/>
        <v>#DIV/0!</v>
      </c>
    </row>
    <row r="12" spans="1:18" ht="15" customHeight="1" x14ac:dyDescent="0.25">
      <c r="A12" s="72">
        <v>3</v>
      </c>
      <c r="B12" s="1024" t="s">
        <v>1374</v>
      </c>
      <c r="C12" s="157"/>
      <c r="D12" s="158"/>
      <c r="E12" s="158"/>
      <c r="F12" s="158">
        <f t="shared" ref="F12:F35" si="5">SUM(D12:E12)</f>
        <v>0</v>
      </c>
      <c r="G12" s="158"/>
      <c r="H12" s="158"/>
      <c r="I12" s="158">
        <f t="shared" si="0"/>
        <v>0</v>
      </c>
      <c r="J12" s="158"/>
      <c r="K12" s="158"/>
      <c r="L12" s="158">
        <f t="shared" si="1"/>
        <v>0</v>
      </c>
      <c r="M12" s="161" t="e">
        <f t="shared" si="2"/>
        <v>#DIV/0!</v>
      </c>
      <c r="N12" s="161" t="e">
        <f t="shared" si="2"/>
        <v>#DIV/0!</v>
      </c>
      <c r="O12" s="162" t="e">
        <f t="shared" si="3"/>
        <v>#DIV/0!</v>
      </c>
      <c r="P12" s="161" t="e">
        <f t="shared" si="4"/>
        <v>#DIV/0!</v>
      </c>
      <c r="Q12" s="161" t="e">
        <f t="shared" si="4"/>
        <v>#DIV/0!</v>
      </c>
      <c r="R12" s="161" t="e">
        <f t="shared" si="4"/>
        <v>#DIV/0!</v>
      </c>
    </row>
    <row r="13" spans="1:18" ht="15" customHeight="1" x14ac:dyDescent="0.25">
      <c r="A13" s="72">
        <v>4</v>
      </c>
      <c r="B13" s="1024" t="s">
        <v>1375</v>
      </c>
      <c r="C13" s="157"/>
      <c r="D13" s="158"/>
      <c r="E13" s="158"/>
      <c r="F13" s="158">
        <f t="shared" si="5"/>
        <v>0</v>
      </c>
      <c r="G13" s="158"/>
      <c r="H13" s="158"/>
      <c r="I13" s="158">
        <f t="shared" si="0"/>
        <v>0</v>
      </c>
      <c r="J13" s="158"/>
      <c r="K13" s="158"/>
      <c r="L13" s="158">
        <f>SUM(J13:K13)</f>
        <v>0</v>
      </c>
      <c r="M13" s="161" t="e">
        <f>G13/D13*1000</f>
        <v>#DIV/0!</v>
      </c>
      <c r="N13" s="161" t="e">
        <f t="shared" si="2"/>
        <v>#DIV/0!</v>
      </c>
      <c r="O13" s="162" t="e">
        <f>I13/F13*1000</f>
        <v>#DIV/0!</v>
      </c>
      <c r="P13" s="161" t="e">
        <f t="shared" si="4"/>
        <v>#DIV/0!</v>
      </c>
      <c r="Q13" s="161" t="e">
        <f t="shared" si="4"/>
        <v>#DIV/0!</v>
      </c>
      <c r="R13" s="161" t="e">
        <f t="shared" si="4"/>
        <v>#DIV/0!</v>
      </c>
    </row>
    <row r="14" spans="1:18" ht="15" customHeight="1" x14ac:dyDescent="0.25">
      <c r="A14" s="72">
        <v>5</v>
      </c>
      <c r="B14" s="1024" t="s">
        <v>1376</v>
      </c>
      <c r="C14" s="157"/>
      <c r="D14" s="158"/>
      <c r="E14" s="158"/>
      <c r="F14" s="158">
        <f t="shared" si="5"/>
        <v>0</v>
      </c>
      <c r="G14" s="158"/>
      <c r="H14" s="158"/>
      <c r="I14" s="158">
        <f t="shared" si="0"/>
        <v>0</v>
      </c>
      <c r="J14" s="158"/>
      <c r="K14" s="158"/>
      <c r="L14" s="158">
        <f t="shared" si="1"/>
        <v>0</v>
      </c>
      <c r="M14" s="161" t="e">
        <f t="shared" si="2"/>
        <v>#DIV/0!</v>
      </c>
      <c r="N14" s="161" t="e">
        <f t="shared" si="2"/>
        <v>#DIV/0!</v>
      </c>
      <c r="O14" s="162" t="e">
        <f t="shared" si="3"/>
        <v>#DIV/0!</v>
      </c>
      <c r="P14" s="161" t="e">
        <f t="shared" si="4"/>
        <v>#DIV/0!</v>
      </c>
      <c r="Q14" s="161" t="e">
        <f t="shared" si="4"/>
        <v>#DIV/0!</v>
      </c>
      <c r="R14" s="161" t="e">
        <f>L14/F14*1000</f>
        <v>#DIV/0!</v>
      </c>
    </row>
    <row r="15" spans="1:18" ht="15" customHeight="1" x14ac:dyDescent="0.25">
      <c r="A15" s="72">
        <v>6</v>
      </c>
      <c r="B15" s="1024" t="s">
        <v>1377</v>
      </c>
      <c r="C15" s="157"/>
      <c r="D15" s="158"/>
      <c r="E15" s="158"/>
      <c r="F15" s="158">
        <f t="shared" si="5"/>
        <v>0</v>
      </c>
      <c r="G15" s="158"/>
      <c r="H15" s="158"/>
      <c r="I15" s="158">
        <f t="shared" si="0"/>
        <v>0</v>
      </c>
      <c r="J15" s="158"/>
      <c r="K15" s="158"/>
      <c r="L15" s="158">
        <f t="shared" si="1"/>
        <v>0</v>
      </c>
      <c r="M15" s="161" t="e">
        <f t="shared" si="2"/>
        <v>#DIV/0!</v>
      </c>
      <c r="N15" s="161" t="e">
        <f t="shared" si="2"/>
        <v>#DIV/0!</v>
      </c>
      <c r="O15" s="162" t="e">
        <f t="shared" si="3"/>
        <v>#DIV/0!</v>
      </c>
      <c r="P15" s="161" t="e">
        <f t="shared" si="4"/>
        <v>#DIV/0!</v>
      </c>
      <c r="Q15" s="161" t="e">
        <f t="shared" si="4"/>
        <v>#DIV/0!</v>
      </c>
      <c r="R15" s="161" t="e">
        <f t="shared" si="4"/>
        <v>#DIV/0!</v>
      </c>
    </row>
    <row r="16" spans="1:18" ht="15" customHeight="1" x14ac:dyDescent="0.25">
      <c r="A16" s="72">
        <v>7</v>
      </c>
      <c r="B16" s="1024" t="s">
        <v>1378</v>
      </c>
      <c r="C16" s="157"/>
      <c r="D16" s="158"/>
      <c r="E16" s="158"/>
      <c r="F16" s="158">
        <f t="shared" si="5"/>
        <v>0</v>
      </c>
      <c r="G16" s="158"/>
      <c r="H16" s="158"/>
      <c r="I16" s="158">
        <f>SUM(G16:H16)</f>
        <v>0</v>
      </c>
      <c r="J16" s="158"/>
      <c r="K16" s="158"/>
      <c r="L16" s="158">
        <f t="shared" si="1"/>
        <v>0</v>
      </c>
      <c r="M16" s="161" t="e">
        <f t="shared" si="2"/>
        <v>#DIV/0!</v>
      </c>
      <c r="N16" s="161" t="e">
        <f t="shared" si="2"/>
        <v>#DIV/0!</v>
      </c>
      <c r="O16" s="162" t="e">
        <f>I16/F16*1000</f>
        <v>#DIV/0!</v>
      </c>
      <c r="P16" s="161" t="e">
        <f t="shared" si="4"/>
        <v>#DIV/0!</v>
      </c>
      <c r="Q16" s="161" t="e">
        <f t="shared" si="4"/>
        <v>#DIV/0!</v>
      </c>
      <c r="R16" s="161" t="e">
        <f t="shared" si="4"/>
        <v>#DIV/0!</v>
      </c>
    </row>
    <row r="17" spans="1:18" ht="15" customHeight="1" x14ac:dyDescent="0.25">
      <c r="A17" s="72">
        <v>8</v>
      </c>
      <c r="B17" s="1024" t="s">
        <v>1379</v>
      </c>
      <c r="C17" s="157"/>
      <c r="D17" s="158"/>
      <c r="E17" s="158"/>
      <c r="F17" s="158">
        <f t="shared" si="5"/>
        <v>0</v>
      </c>
      <c r="G17" s="158"/>
      <c r="H17" s="158"/>
      <c r="I17" s="158">
        <f t="shared" si="0"/>
        <v>0</v>
      </c>
      <c r="J17" s="158"/>
      <c r="K17" s="158"/>
      <c r="L17" s="158">
        <f t="shared" si="1"/>
        <v>0</v>
      </c>
      <c r="M17" s="161" t="e">
        <f t="shared" si="2"/>
        <v>#DIV/0!</v>
      </c>
      <c r="N17" s="161" t="e">
        <f t="shared" si="2"/>
        <v>#DIV/0!</v>
      </c>
      <c r="O17" s="162" t="e">
        <f t="shared" si="3"/>
        <v>#DIV/0!</v>
      </c>
      <c r="P17" s="161" t="e">
        <f t="shared" si="4"/>
        <v>#DIV/0!</v>
      </c>
      <c r="Q17" s="161" t="e">
        <f>K17/E17*1000</f>
        <v>#DIV/0!</v>
      </c>
      <c r="R17" s="161" t="e">
        <f t="shared" si="4"/>
        <v>#DIV/0!</v>
      </c>
    </row>
    <row r="18" spans="1:18" ht="15" customHeight="1" x14ac:dyDescent="0.25">
      <c r="A18" s="72">
        <v>9</v>
      </c>
      <c r="B18" s="1024" t="s">
        <v>1380</v>
      </c>
      <c r="C18" s="157"/>
      <c r="D18" s="158"/>
      <c r="E18" s="158"/>
      <c r="F18" s="158">
        <f>SUM(D18:E18)</f>
        <v>0</v>
      </c>
      <c r="G18" s="158"/>
      <c r="H18" s="158"/>
      <c r="I18" s="158">
        <f t="shared" si="0"/>
        <v>0</v>
      </c>
      <c r="J18" s="158"/>
      <c r="K18" s="158"/>
      <c r="L18" s="158">
        <f t="shared" si="1"/>
        <v>0</v>
      </c>
      <c r="M18" s="161" t="e">
        <f t="shared" si="2"/>
        <v>#DIV/0!</v>
      </c>
      <c r="N18" s="161" t="e">
        <f t="shared" si="2"/>
        <v>#DIV/0!</v>
      </c>
      <c r="O18" s="162" t="e">
        <f t="shared" si="3"/>
        <v>#DIV/0!</v>
      </c>
      <c r="P18" s="161" t="e">
        <f t="shared" si="4"/>
        <v>#DIV/0!</v>
      </c>
      <c r="Q18" s="161" t="e">
        <f t="shared" si="4"/>
        <v>#DIV/0!</v>
      </c>
      <c r="R18" s="161" t="e">
        <f t="shared" si="4"/>
        <v>#DIV/0!</v>
      </c>
    </row>
    <row r="19" spans="1:18" ht="15" customHeight="1" x14ac:dyDescent="0.25">
      <c r="A19" s="72">
        <v>10</v>
      </c>
      <c r="B19" s="1024" t="s">
        <v>1381</v>
      </c>
      <c r="C19" s="157"/>
      <c r="D19" s="158"/>
      <c r="E19" s="158"/>
      <c r="F19" s="158">
        <f t="shared" si="5"/>
        <v>0</v>
      </c>
      <c r="G19" s="158"/>
      <c r="H19" s="158"/>
      <c r="I19" s="158">
        <f t="shared" si="0"/>
        <v>0</v>
      </c>
      <c r="J19" s="158"/>
      <c r="K19" s="158"/>
      <c r="L19" s="158">
        <f>SUM(J19:K19)</f>
        <v>0</v>
      </c>
      <c r="M19" s="161" t="e">
        <f t="shared" si="2"/>
        <v>#DIV/0!</v>
      </c>
      <c r="N19" s="161" t="e">
        <f t="shared" si="2"/>
        <v>#DIV/0!</v>
      </c>
      <c r="O19" s="162" t="e">
        <f t="shared" si="3"/>
        <v>#DIV/0!</v>
      </c>
      <c r="P19" s="161" t="e">
        <f t="shared" si="4"/>
        <v>#DIV/0!</v>
      </c>
      <c r="Q19" s="161" t="e">
        <f t="shared" si="4"/>
        <v>#DIV/0!</v>
      </c>
      <c r="R19" s="161" t="e">
        <f t="shared" si="4"/>
        <v>#DIV/0!</v>
      </c>
    </row>
    <row r="20" spans="1:18" ht="15" customHeight="1" x14ac:dyDescent="0.25">
      <c r="A20" s="72">
        <v>11</v>
      </c>
      <c r="B20" s="1025" t="s">
        <v>1382</v>
      </c>
      <c r="C20" s="157"/>
      <c r="D20" s="158"/>
      <c r="E20" s="158"/>
      <c r="F20" s="158">
        <f t="shared" si="5"/>
        <v>0</v>
      </c>
      <c r="G20" s="158"/>
      <c r="H20" s="158"/>
      <c r="I20" s="158">
        <f t="shared" si="0"/>
        <v>0</v>
      </c>
      <c r="J20" s="158"/>
      <c r="K20" s="158"/>
      <c r="L20" s="158">
        <f t="shared" si="1"/>
        <v>0</v>
      </c>
      <c r="M20" s="161" t="e">
        <f t="shared" si="2"/>
        <v>#DIV/0!</v>
      </c>
      <c r="N20" s="161" t="e">
        <f t="shared" si="2"/>
        <v>#DIV/0!</v>
      </c>
      <c r="O20" s="162" t="e">
        <f t="shared" si="3"/>
        <v>#DIV/0!</v>
      </c>
      <c r="P20" s="161" t="e">
        <f t="shared" si="4"/>
        <v>#DIV/0!</v>
      </c>
      <c r="Q20" s="161" t="e">
        <f t="shared" si="4"/>
        <v>#DIV/0!</v>
      </c>
      <c r="R20" s="161" t="e">
        <f t="shared" si="4"/>
        <v>#DIV/0!</v>
      </c>
    </row>
    <row r="21" spans="1:18" ht="15" customHeight="1" x14ac:dyDescent="0.25">
      <c r="A21" s="72">
        <v>12</v>
      </c>
      <c r="B21" s="1025" t="s">
        <v>1383</v>
      </c>
      <c r="C21" s="157"/>
      <c r="D21" s="158"/>
      <c r="E21" s="158"/>
      <c r="F21" s="158">
        <f t="shared" si="5"/>
        <v>0</v>
      </c>
      <c r="G21" s="158"/>
      <c r="H21" s="158"/>
      <c r="I21" s="158">
        <f>SUM(G21:H21)</f>
        <v>0</v>
      </c>
      <c r="J21" s="158"/>
      <c r="K21" s="158"/>
      <c r="L21" s="158">
        <f t="shared" si="1"/>
        <v>0</v>
      </c>
      <c r="M21" s="161" t="e">
        <f t="shared" si="2"/>
        <v>#DIV/0!</v>
      </c>
      <c r="N21" s="161" t="e">
        <f>H21/E21*1000</f>
        <v>#DIV/0!</v>
      </c>
      <c r="O21" s="162" t="e">
        <f t="shared" si="3"/>
        <v>#DIV/0!</v>
      </c>
      <c r="P21" s="161" t="e">
        <f>J21/D21*1000</f>
        <v>#DIV/0!</v>
      </c>
      <c r="Q21" s="161" t="e">
        <f>K21/E21*1000</f>
        <v>#DIV/0!</v>
      </c>
      <c r="R21" s="161" t="e">
        <f t="shared" si="4"/>
        <v>#DIV/0!</v>
      </c>
    </row>
    <row r="22" spans="1:18" ht="15" customHeight="1" x14ac:dyDescent="0.25">
      <c r="A22" s="72">
        <v>13</v>
      </c>
      <c r="B22" s="1025" t="s">
        <v>1384</v>
      </c>
      <c r="C22" s="157"/>
      <c r="D22" s="158"/>
      <c r="E22" s="158"/>
      <c r="F22" s="158">
        <f t="shared" si="5"/>
        <v>0</v>
      </c>
      <c r="G22" s="158"/>
      <c r="H22" s="158"/>
      <c r="I22" s="158">
        <f t="shared" si="0"/>
        <v>0</v>
      </c>
      <c r="J22" s="158"/>
      <c r="K22" s="158"/>
      <c r="L22" s="158">
        <f t="shared" si="1"/>
        <v>0</v>
      </c>
      <c r="M22" s="161" t="e">
        <f t="shared" si="2"/>
        <v>#DIV/0!</v>
      </c>
      <c r="N22" s="161" t="e">
        <f t="shared" si="2"/>
        <v>#DIV/0!</v>
      </c>
      <c r="O22" s="162" t="e">
        <f t="shared" si="3"/>
        <v>#DIV/0!</v>
      </c>
      <c r="P22" s="161" t="e">
        <f t="shared" si="4"/>
        <v>#DIV/0!</v>
      </c>
      <c r="Q22" s="161" t="e">
        <f t="shared" si="4"/>
        <v>#DIV/0!</v>
      </c>
      <c r="R22" s="161" t="e">
        <f t="shared" si="4"/>
        <v>#DIV/0!</v>
      </c>
    </row>
    <row r="23" spans="1:18" ht="15" customHeight="1" x14ac:dyDescent="0.25">
      <c r="A23" s="72">
        <v>14</v>
      </c>
      <c r="B23" s="1025" t="s">
        <v>1385</v>
      </c>
      <c r="C23" s="157"/>
      <c r="D23" s="158"/>
      <c r="E23" s="158"/>
      <c r="F23" s="158">
        <f t="shared" si="5"/>
        <v>0</v>
      </c>
      <c r="G23" s="158"/>
      <c r="H23" s="158"/>
      <c r="I23" s="158">
        <f t="shared" si="0"/>
        <v>0</v>
      </c>
      <c r="J23" s="158"/>
      <c r="K23" s="158"/>
      <c r="L23" s="158">
        <f t="shared" si="1"/>
        <v>0</v>
      </c>
      <c r="M23" s="161" t="e">
        <f t="shared" si="2"/>
        <v>#DIV/0!</v>
      </c>
      <c r="N23" s="161" t="e">
        <f t="shared" si="2"/>
        <v>#DIV/0!</v>
      </c>
      <c r="O23" s="162" t="e">
        <f t="shared" si="3"/>
        <v>#DIV/0!</v>
      </c>
      <c r="P23" s="161" t="e">
        <f t="shared" si="4"/>
        <v>#DIV/0!</v>
      </c>
      <c r="Q23" s="161" t="e">
        <f t="shared" si="4"/>
        <v>#DIV/0!</v>
      </c>
      <c r="R23" s="161" t="e">
        <f t="shared" si="4"/>
        <v>#DIV/0!</v>
      </c>
    </row>
    <row r="24" spans="1:18" ht="15" customHeight="1" x14ac:dyDescent="0.25">
      <c r="A24" s="72">
        <v>15</v>
      </c>
      <c r="B24" s="1025" t="s">
        <v>1386</v>
      </c>
      <c r="C24" s="157"/>
      <c r="D24" s="158"/>
      <c r="E24" s="158"/>
      <c r="F24" s="158">
        <f t="shared" si="5"/>
        <v>0</v>
      </c>
      <c r="G24" s="158"/>
      <c r="H24" s="158"/>
      <c r="I24" s="158">
        <f t="shared" si="0"/>
        <v>0</v>
      </c>
      <c r="J24" s="158"/>
      <c r="K24" s="158"/>
      <c r="L24" s="158">
        <f t="shared" si="1"/>
        <v>0</v>
      </c>
      <c r="M24" s="161" t="e">
        <f t="shared" si="2"/>
        <v>#DIV/0!</v>
      </c>
      <c r="N24" s="161" t="e">
        <f t="shared" si="2"/>
        <v>#DIV/0!</v>
      </c>
      <c r="O24" s="162" t="e">
        <f t="shared" si="3"/>
        <v>#DIV/0!</v>
      </c>
      <c r="P24" s="161" t="e">
        <f t="shared" si="4"/>
        <v>#DIV/0!</v>
      </c>
      <c r="Q24" s="161" t="e">
        <f t="shared" si="4"/>
        <v>#DIV/0!</v>
      </c>
      <c r="R24" s="161" t="e">
        <f>L24/F24*1000</f>
        <v>#DIV/0!</v>
      </c>
    </row>
    <row r="25" spans="1:18" ht="15" customHeight="1" x14ac:dyDescent="0.25">
      <c r="A25" s="72">
        <v>16</v>
      </c>
      <c r="B25" s="1025" t="s">
        <v>1387</v>
      </c>
      <c r="C25" s="157"/>
      <c r="D25" s="158"/>
      <c r="E25" s="158"/>
      <c r="F25" s="158">
        <f t="shared" si="5"/>
        <v>0</v>
      </c>
      <c r="G25" s="158"/>
      <c r="H25" s="158"/>
      <c r="I25" s="158">
        <f t="shared" si="0"/>
        <v>0</v>
      </c>
      <c r="J25" s="158"/>
      <c r="K25" s="158"/>
      <c r="L25" s="158">
        <f t="shared" si="1"/>
        <v>0</v>
      </c>
      <c r="M25" s="161" t="e">
        <f t="shared" si="2"/>
        <v>#DIV/0!</v>
      </c>
      <c r="N25" s="161" t="e">
        <f t="shared" si="2"/>
        <v>#DIV/0!</v>
      </c>
      <c r="O25" s="162" t="e">
        <f t="shared" si="3"/>
        <v>#DIV/0!</v>
      </c>
      <c r="P25" s="161" t="e">
        <f t="shared" si="4"/>
        <v>#DIV/0!</v>
      </c>
      <c r="Q25" s="161" t="e">
        <f t="shared" si="4"/>
        <v>#DIV/0!</v>
      </c>
      <c r="R25" s="161" t="e">
        <f t="shared" si="4"/>
        <v>#DIV/0!</v>
      </c>
    </row>
    <row r="26" spans="1:18" ht="15" customHeight="1" x14ac:dyDescent="0.25">
      <c r="A26" s="72">
        <v>17</v>
      </c>
      <c r="B26" s="1025" t="s">
        <v>1388</v>
      </c>
      <c r="C26" s="157"/>
      <c r="D26" s="158"/>
      <c r="E26" s="158"/>
      <c r="F26" s="158">
        <f t="shared" si="5"/>
        <v>0</v>
      </c>
      <c r="G26" s="158"/>
      <c r="H26" s="158"/>
      <c r="I26" s="158">
        <f t="shared" si="0"/>
        <v>0</v>
      </c>
      <c r="J26" s="158"/>
      <c r="K26" s="158"/>
      <c r="L26" s="158">
        <f t="shared" si="1"/>
        <v>0</v>
      </c>
      <c r="M26" s="161" t="e">
        <f t="shared" si="2"/>
        <v>#DIV/0!</v>
      </c>
      <c r="N26" s="161" t="e">
        <f t="shared" si="2"/>
        <v>#DIV/0!</v>
      </c>
      <c r="O26" s="162" t="e">
        <f t="shared" si="3"/>
        <v>#DIV/0!</v>
      </c>
      <c r="P26" s="161" t="e">
        <f t="shared" si="4"/>
        <v>#DIV/0!</v>
      </c>
      <c r="Q26" s="161" t="e">
        <f t="shared" si="4"/>
        <v>#DIV/0!</v>
      </c>
      <c r="R26" s="161" t="e">
        <f t="shared" si="4"/>
        <v>#DIV/0!</v>
      </c>
    </row>
    <row r="27" spans="1:18" ht="15" customHeight="1" x14ac:dyDescent="0.25">
      <c r="A27" s="72">
        <v>18</v>
      </c>
      <c r="B27" s="1024" t="s">
        <v>1389</v>
      </c>
      <c r="C27" s="157"/>
      <c r="D27" s="158"/>
      <c r="E27" s="158"/>
      <c r="F27" s="158">
        <f t="shared" si="5"/>
        <v>0</v>
      </c>
      <c r="G27" s="158"/>
      <c r="H27" s="158"/>
      <c r="I27" s="158">
        <f t="shared" si="0"/>
        <v>0</v>
      </c>
      <c r="J27" s="158"/>
      <c r="K27" s="158"/>
      <c r="L27" s="158">
        <f t="shared" si="1"/>
        <v>0</v>
      </c>
      <c r="M27" s="161" t="e">
        <f>G27/D27*1000</f>
        <v>#DIV/0!</v>
      </c>
      <c r="N27" s="161" t="e">
        <f t="shared" si="2"/>
        <v>#DIV/0!</v>
      </c>
      <c r="O27" s="162" t="e">
        <f t="shared" si="3"/>
        <v>#DIV/0!</v>
      </c>
      <c r="P27" s="161" t="e">
        <f t="shared" si="4"/>
        <v>#DIV/0!</v>
      </c>
      <c r="Q27" s="161" t="e">
        <f t="shared" si="4"/>
        <v>#DIV/0!</v>
      </c>
      <c r="R27" s="161" t="e">
        <f t="shared" si="4"/>
        <v>#DIV/0!</v>
      </c>
    </row>
    <row r="28" spans="1:18" ht="15" customHeight="1" x14ac:dyDescent="0.25">
      <c r="A28" s="72">
        <v>19</v>
      </c>
      <c r="B28" s="1024" t="s">
        <v>1390</v>
      </c>
      <c r="C28" s="157"/>
      <c r="D28" s="158"/>
      <c r="E28" s="158"/>
      <c r="F28" s="158">
        <f t="shared" si="5"/>
        <v>0</v>
      </c>
      <c r="G28" s="158"/>
      <c r="H28" s="158"/>
      <c r="I28" s="158">
        <f t="shared" si="0"/>
        <v>0</v>
      </c>
      <c r="J28" s="158"/>
      <c r="K28" s="158"/>
      <c r="L28" s="158">
        <f t="shared" si="1"/>
        <v>0</v>
      </c>
      <c r="M28" s="161" t="e">
        <f t="shared" si="2"/>
        <v>#DIV/0!</v>
      </c>
      <c r="N28" s="161" t="e">
        <f t="shared" si="2"/>
        <v>#DIV/0!</v>
      </c>
      <c r="O28" s="162" t="e">
        <f t="shared" si="3"/>
        <v>#DIV/0!</v>
      </c>
      <c r="P28" s="161" t="e">
        <f t="shared" si="4"/>
        <v>#DIV/0!</v>
      </c>
      <c r="Q28" s="161" t="e">
        <f t="shared" si="4"/>
        <v>#DIV/0!</v>
      </c>
      <c r="R28" s="161" t="e">
        <f t="shared" si="4"/>
        <v>#DIV/0!</v>
      </c>
    </row>
    <row r="29" spans="1:18" ht="15" customHeight="1" x14ac:dyDescent="0.25">
      <c r="A29" s="72">
        <v>20</v>
      </c>
      <c r="B29" s="1024" t="s">
        <v>1391</v>
      </c>
      <c r="C29" s="157"/>
      <c r="D29" s="158"/>
      <c r="E29" s="158"/>
      <c r="F29" s="158">
        <f t="shared" si="5"/>
        <v>0</v>
      </c>
      <c r="G29" s="158"/>
      <c r="H29" s="158"/>
      <c r="I29" s="158">
        <f t="shared" si="0"/>
        <v>0</v>
      </c>
      <c r="J29" s="158"/>
      <c r="K29" s="158"/>
      <c r="L29" s="158">
        <f t="shared" si="1"/>
        <v>0</v>
      </c>
      <c r="M29" s="161" t="e">
        <f t="shared" si="2"/>
        <v>#DIV/0!</v>
      </c>
      <c r="N29" s="161" t="e">
        <f t="shared" si="2"/>
        <v>#DIV/0!</v>
      </c>
      <c r="O29" s="162" t="e">
        <f t="shared" si="3"/>
        <v>#DIV/0!</v>
      </c>
      <c r="P29" s="161" t="e">
        <f t="shared" si="4"/>
        <v>#DIV/0!</v>
      </c>
      <c r="Q29" s="161" t="e">
        <f t="shared" si="4"/>
        <v>#DIV/0!</v>
      </c>
      <c r="R29" s="161" t="e">
        <f t="shared" si="4"/>
        <v>#DIV/0!</v>
      </c>
    </row>
    <row r="30" spans="1:18" ht="15" customHeight="1" x14ac:dyDescent="0.25">
      <c r="A30" s="72">
        <v>21</v>
      </c>
      <c r="B30" s="1024" t="s">
        <v>1392</v>
      </c>
      <c r="C30" s="157"/>
      <c r="D30" s="158"/>
      <c r="E30" s="158"/>
      <c r="F30" s="158">
        <f t="shared" si="5"/>
        <v>0</v>
      </c>
      <c r="G30" s="158"/>
      <c r="H30" s="158"/>
      <c r="I30" s="158">
        <f t="shared" si="0"/>
        <v>0</v>
      </c>
      <c r="J30" s="158"/>
      <c r="K30" s="158"/>
      <c r="L30" s="158">
        <f t="shared" ref="L30:L35" si="6">SUM(J30:K30)</f>
        <v>0</v>
      </c>
      <c r="M30" s="161" t="e">
        <f t="shared" ref="M30:M35" si="7">G30/D30*1000</f>
        <v>#DIV/0!</v>
      </c>
      <c r="N30" s="161" t="e">
        <f t="shared" ref="N30:N35" si="8">H30/E30*1000</f>
        <v>#DIV/0!</v>
      </c>
      <c r="O30" s="162" t="e">
        <f t="shared" ref="O30:O35" si="9">I30/F30*1000</f>
        <v>#DIV/0!</v>
      </c>
      <c r="P30" s="161" t="e">
        <f t="shared" ref="P30:P35" si="10">J30/D30*1000</f>
        <v>#DIV/0!</v>
      </c>
      <c r="Q30" s="161" t="e">
        <f t="shared" ref="Q30:Q35" si="11">K30/E30*1000</f>
        <v>#DIV/0!</v>
      </c>
      <c r="R30" s="161" t="e">
        <f t="shared" ref="R30:R35" si="12">L30/F30*1000</f>
        <v>#DIV/0!</v>
      </c>
    </row>
    <row r="31" spans="1:18" ht="15" customHeight="1" x14ac:dyDescent="0.25">
      <c r="A31" s="72">
        <v>22</v>
      </c>
      <c r="B31" s="1024" t="s">
        <v>1393</v>
      </c>
      <c r="C31" s="157"/>
      <c r="D31" s="158"/>
      <c r="E31" s="158"/>
      <c r="F31" s="158">
        <f t="shared" si="5"/>
        <v>0</v>
      </c>
      <c r="G31" s="158"/>
      <c r="H31" s="158"/>
      <c r="I31" s="158">
        <f t="shared" si="0"/>
        <v>0</v>
      </c>
      <c r="J31" s="158"/>
      <c r="K31" s="158"/>
      <c r="L31" s="158">
        <f t="shared" si="6"/>
        <v>0</v>
      </c>
      <c r="M31" s="161" t="e">
        <f t="shared" si="7"/>
        <v>#DIV/0!</v>
      </c>
      <c r="N31" s="161" t="e">
        <f t="shared" si="8"/>
        <v>#DIV/0!</v>
      </c>
      <c r="O31" s="162" t="e">
        <f t="shared" si="9"/>
        <v>#DIV/0!</v>
      </c>
      <c r="P31" s="161" t="e">
        <f t="shared" si="10"/>
        <v>#DIV/0!</v>
      </c>
      <c r="Q31" s="161" t="e">
        <f t="shared" si="11"/>
        <v>#DIV/0!</v>
      </c>
      <c r="R31" s="161" t="e">
        <f t="shared" si="12"/>
        <v>#DIV/0!</v>
      </c>
    </row>
    <row r="32" spans="1:18" ht="15" customHeight="1" x14ac:dyDescent="0.25">
      <c r="A32" s="72">
        <v>23</v>
      </c>
      <c r="B32" s="1026" t="s">
        <v>1394</v>
      </c>
      <c r="C32" s="157"/>
      <c r="D32" s="158"/>
      <c r="E32" s="158"/>
      <c r="F32" s="158">
        <f t="shared" si="5"/>
        <v>0</v>
      </c>
      <c r="G32" s="158"/>
      <c r="H32" s="158"/>
      <c r="I32" s="158">
        <f t="shared" si="0"/>
        <v>0</v>
      </c>
      <c r="J32" s="158"/>
      <c r="K32" s="158"/>
      <c r="L32" s="158">
        <f t="shared" si="6"/>
        <v>0</v>
      </c>
      <c r="M32" s="161" t="e">
        <f t="shared" si="7"/>
        <v>#DIV/0!</v>
      </c>
      <c r="N32" s="161" t="e">
        <f t="shared" si="8"/>
        <v>#DIV/0!</v>
      </c>
      <c r="O32" s="162" t="e">
        <f t="shared" si="9"/>
        <v>#DIV/0!</v>
      </c>
      <c r="P32" s="161" t="e">
        <f t="shared" si="10"/>
        <v>#DIV/0!</v>
      </c>
      <c r="Q32" s="161" t="e">
        <f t="shared" si="11"/>
        <v>#DIV/0!</v>
      </c>
      <c r="R32" s="161" t="e">
        <f t="shared" si="12"/>
        <v>#DIV/0!</v>
      </c>
    </row>
    <row r="33" spans="1:18" ht="15" customHeight="1" x14ac:dyDescent="0.25">
      <c r="A33" s="72">
        <v>24</v>
      </c>
      <c r="B33" s="1026" t="s">
        <v>1461</v>
      </c>
      <c r="C33" s="157"/>
      <c r="D33" s="158"/>
      <c r="E33" s="158"/>
      <c r="F33" s="158">
        <f t="shared" si="5"/>
        <v>0</v>
      </c>
      <c r="G33" s="158"/>
      <c r="H33" s="158"/>
      <c r="I33" s="158">
        <f t="shared" si="0"/>
        <v>0</v>
      </c>
      <c r="J33" s="158"/>
      <c r="K33" s="158"/>
      <c r="L33" s="158">
        <f t="shared" si="6"/>
        <v>0</v>
      </c>
      <c r="M33" s="161" t="e">
        <f t="shared" si="7"/>
        <v>#DIV/0!</v>
      </c>
      <c r="N33" s="161" t="e">
        <f t="shared" si="8"/>
        <v>#DIV/0!</v>
      </c>
      <c r="O33" s="162" t="e">
        <f t="shared" si="9"/>
        <v>#DIV/0!</v>
      </c>
      <c r="P33" s="161" t="e">
        <f t="shared" si="10"/>
        <v>#DIV/0!</v>
      </c>
      <c r="Q33" s="161" t="e">
        <f t="shared" si="11"/>
        <v>#DIV/0!</v>
      </c>
      <c r="R33" s="161" t="e">
        <f t="shared" si="12"/>
        <v>#DIV/0!</v>
      </c>
    </row>
    <row r="34" spans="1:18" ht="15" customHeight="1" x14ac:dyDescent="0.25">
      <c r="A34" s="72">
        <v>25</v>
      </c>
      <c r="B34" s="1026" t="s">
        <v>1395</v>
      </c>
      <c r="C34" s="157"/>
      <c r="D34" s="158"/>
      <c r="E34" s="158"/>
      <c r="F34" s="158">
        <f t="shared" si="5"/>
        <v>0</v>
      </c>
      <c r="G34" s="158"/>
      <c r="H34" s="158"/>
      <c r="I34" s="158">
        <f t="shared" si="0"/>
        <v>0</v>
      </c>
      <c r="J34" s="158"/>
      <c r="K34" s="158"/>
      <c r="L34" s="158">
        <f t="shared" si="6"/>
        <v>0</v>
      </c>
      <c r="M34" s="161" t="e">
        <f t="shared" si="7"/>
        <v>#DIV/0!</v>
      </c>
      <c r="N34" s="161" t="e">
        <f t="shared" si="8"/>
        <v>#DIV/0!</v>
      </c>
      <c r="O34" s="162" t="e">
        <f t="shared" si="9"/>
        <v>#DIV/0!</v>
      </c>
      <c r="P34" s="161" t="e">
        <f t="shared" si="10"/>
        <v>#DIV/0!</v>
      </c>
      <c r="Q34" s="161" t="e">
        <f t="shared" si="11"/>
        <v>#DIV/0!</v>
      </c>
      <c r="R34" s="161" t="e">
        <f t="shared" si="12"/>
        <v>#DIV/0!</v>
      </c>
    </row>
    <row r="35" spans="1:18" ht="15" customHeight="1" x14ac:dyDescent="0.25">
      <c r="A35" s="78"/>
      <c r="B35" s="163"/>
      <c r="C35" s="164"/>
      <c r="D35" s="165"/>
      <c r="E35" s="165"/>
      <c r="F35" s="158">
        <f t="shared" si="5"/>
        <v>0</v>
      </c>
      <c r="G35" s="165"/>
      <c r="H35" s="165"/>
      <c r="I35" s="158">
        <f t="shared" si="0"/>
        <v>0</v>
      </c>
      <c r="J35" s="165"/>
      <c r="K35" s="165"/>
      <c r="L35" s="158">
        <f t="shared" si="6"/>
        <v>0</v>
      </c>
      <c r="M35" s="161" t="e">
        <f t="shared" si="7"/>
        <v>#DIV/0!</v>
      </c>
      <c r="N35" s="161" t="e">
        <f t="shared" si="8"/>
        <v>#DIV/0!</v>
      </c>
      <c r="O35" s="162" t="e">
        <f t="shared" si="9"/>
        <v>#DIV/0!</v>
      </c>
      <c r="P35" s="161" t="e">
        <f t="shared" si="10"/>
        <v>#DIV/0!</v>
      </c>
      <c r="Q35" s="161" t="e">
        <f t="shared" si="11"/>
        <v>#DIV/0!</v>
      </c>
      <c r="R35" s="161" t="e">
        <f t="shared" si="12"/>
        <v>#DIV/0!</v>
      </c>
    </row>
    <row r="36" spans="1:18" ht="20.25" customHeight="1" thickBot="1" x14ac:dyDescent="0.3">
      <c r="A36" s="1081" t="s">
        <v>253</v>
      </c>
      <c r="B36" s="1082"/>
      <c r="C36" s="166">
        <f t="shared" ref="C36:L36" si="13">SUM(C10:C35)</f>
        <v>0</v>
      </c>
      <c r="D36" s="167">
        <f t="shared" si="13"/>
        <v>0</v>
      </c>
      <c r="E36" s="167">
        <f t="shared" si="13"/>
        <v>0</v>
      </c>
      <c r="F36" s="167">
        <f t="shared" si="13"/>
        <v>0</v>
      </c>
      <c r="G36" s="167">
        <f t="shared" si="13"/>
        <v>0</v>
      </c>
      <c r="H36" s="167">
        <f t="shared" si="13"/>
        <v>0</v>
      </c>
      <c r="I36" s="167">
        <f t="shared" si="13"/>
        <v>0</v>
      </c>
      <c r="J36" s="167">
        <f t="shared" si="13"/>
        <v>0</v>
      </c>
      <c r="K36" s="167">
        <f t="shared" si="13"/>
        <v>0</v>
      </c>
      <c r="L36" s="167">
        <f t="shared" si="13"/>
        <v>0</v>
      </c>
      <c r="M36" s="168" t="e">
        <f>G36/D36*1000</f>
        <v>#DIV/0!</v>
      </c>
      <c r="N36" s="168" t="e">
        <f>H36/E36*1000</f>
        <v>#DIV/0!</v>
      </c>
      <c r="O36" s="169" t="e">
        <f>I36/F36*1000</f>
        <v>#DIV/0!</v>
      </c>
      <c r="P36" s="168" t="e">
        <f>J36/D36*1000</f>
        <v>#DIV/0!</v>
      </c>
      <c r="Q36" s="168" t="e">
        <f>K36/E36*1000</f>
        <v>#DIV/0!</v>
      </c>
      <c r="R36" s="168" t="e">
        <f>L36/F36*1000</f>
        <v>#DIV/0!</v>
      </c>
    </row>
    <row r="37" spans="1:18" x14ac:dyDescent="0.25">
      <c r="A37" s="564"/>
      <c r="B37" s="564"/>
    </row>
    <row r="38" spans="1:18" x14ac:dyDescent="0.25">
      <c r="A38" s="724" t="s">
        <v>388</v>
      </c>
      <c r="B38" s="724"/>
      <c r="C38" s="724"/>
    </row>
    <row r="39" spans="1:18" x14ac:dyDescent="0.25">
      <c r="A39" s="724" t="s">
        <v>1313</v>
      </c>
      <c r="B39" s="724"/>
      <c r="C39" s="724"/>
    </row>
    <row r="40" spans="1:18" x14ac:dyDescent="0.25">
      <c r="A40" s="724"/>
      <c r="B40" s="724"/>
      <c r="C40" s="724"/>
    </row>
  </sheetData>
  <mergeCells count="10">
    <mergeCell ref="A36:B36"/>
    <mergeCell ref="A3:R3"/>
    <mergeCell ref="A7:A8"/>
    <mergeCell ref="B7:B8"/>
    <mergeCell ref="C7:C8"/>
    <mergeCell ref="D7:F7"/>
    <mergeCell ref="G7:I7"/>
    <mergeCell ref="J7:L7"/>
    <mergeCell ref="M7:O7"/>
    <mergeCell ref="P7:R7"/>
  </mergeCells>
  <pageMargins left="1.1023622047244095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878D-51D8-46B3-A43F-7CBAB407AE51}">
  <sheetPr codeName="Sheet6">
    <tabColor rgb="FF00B050"/>
    <pageSetUpPr fitToPage="1"/>
  </sheetPr>
  <dimension ref="A1:L39"/>
  <sheetViews>
    <sheetView zoomScale="85" zoomScaleNormal="85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45.5703125" style="70" customWidth="1"/>
    <col min="3" max="3" width="18.5703125" style="70" customWidth="1"/>
    <col min="4" max="4" width="20" style="70" customWidth="1"/>
    <col min="5" max="5" width="17.5703125" style="70" customWidth="1"/>
    <col min="6" max="6" width="18.85546875" style="70" customWidth="1"/>
    <col min="7" max="10" width="15.7109375" style="70" customWidth="1"/>
    <col min="11" max="12" width="10.7109375" style="70" customWidth="1"/>
    <col min="13" max="256" width="9.140625" style="70"/>
    <col min="257" max="257" width="5.7109375" style="70" customWidth="1"/>
    <col min="258" max="258" width="20.5703125" style="70" customWidth="1"/>
    <col min="259" max="259" width="18.5703125" style="70" customWidth="1"/>
    <col min="260" max="260" width="17.7109375" style="70" customWidth="1"/>
    <col min="261" max="261" width="15.7109375" style="70" customWidth="1"/>
    <col min="262" max="262" width="15.5703125" style="70" customWidth="1"/>
    <col min="263" max="266" width="15.7109375" style="70" customWidth="1"/>
    <col min="267" max="268" width="10.7109375" style="70" customWidth="1"/>
    <col min="269" max="512" width="9.140625" style="70"/>
    <col min="513" max="513" width="5.7109375" style="70" customWidth="1"/>
    <col min="514" max="514" width="20.5703125" style="70" customWidth="1"/>
    <col min="515" max="515" width="18.5703125" style="70" customWidth="1"/>
    <col min="516" max="516" width="17.7109375" style="70" customWidth="1"/>
    <col min="517" max="517" width="15.7109375" style="70" customWidth="1"/>
    <col min="518" max="518" width="15.5703125" style="70" customWidth="1"/>
    <col min="519" max="522" width="15.7109375" style="70" customWidth="1"/>
    <col min="523" max="524" width="10.7109375" style="70" customWidth="1"/>
    <col min="525" max="768" width="9.140625" style="70"/>
    <col min="769" max="769" width="5.7109375" style="70" customWidth="1"/>
    <col min="770" max="770" width="20.5703125" style="70" customWidth="1"/>
    <col min="771" max="771" width="18.5703125" style="70" customWidth="1"/>
    <col min="772" max="772" width="17.7109375" style="70" customWidth="1"/>
    <col min="773" max="773" width="15.7109375" style="70" customWidth="1"/>
    <col min="774" max="774" width="15.5703125" style="70" customWidth="1"/>
    <col min="775" max="778" width="15.7109375" style="70" customWidth="1"/>
    <col min="779" max="780" width="10.7109375" style="70" customWidth="1"/>
    <col min="781" max="1024" width="9.140625" style="70"/>
    <col min="1025" max="1025" width="5.7109375" style="70" customWidth="1"/>
    <col min="1026" max="1026" width="20.5703125" style="70" customWidth="1"/>
    <col min="1027" max="1027" width="18.5703125" style="70" customWidth="1"/>
    <col min="1028" max="1028" width="17.7109375" style="70" customWidth="1"/>
    <col min="1029" max="1029" width="15.7109375" style="70" customWidth="1"/>
    <col min="1030" max="1030" width="15.5703125" style="70" customWidth="1"/>
    <col min="1031" max="1034" width="15.7109375" style="70" customWidth="1"/>
    <col min="1035" max="1036" width="10.7109375" style="70" customWidth="1"/>
    <col min="1037" max="1280" width="9.140625" style="70"/>
    <col min="1281" max="1281" width="5.7109375" style="70" customWidth="1"/>
    <col min="1282" max="1282" width="20.5703125" style="70" customWidth="1"/>
    <col min="1283" max="1283" width="18.5703125" style="70" customWidth="1"/>
    <col min="1284" max="1284" width="17.7109375" style="70" customWidth="1"/>
    <col min="1285" max="1285" width="15.7109375" style="70" customWidth="1"/>
    <col min="1286" max="1286" width="15.5703125" style="70" customWidth="1"/>
    <col min="1287" max="1290" width="15.7109375" style="70" customWidth="1"/>
    <col min="1291" max="1292" width="10.7109375" style="70" customWidth="1"/>
    <col min="1293" max="1536" width="9.140625" style="70"/>
    <col min="1537" max="1537" width="5.7109375" style="70" customWidth="1"/>
    <col min="1538" max="1538" width="20.5703125" style="70" customWidth="1"/>
    <col min="1539" max="1539" width="18.5703125" style="70" customWidth="1"/>
    <col min="1540" max="1540" width="17.7109375" style="70" customWidth="1"/>
    <col min="1541" max="1541" width="15.7109375" style="70" customWidth="1"/>
    <col min="1542" max="1542" width="15.5703125" style="70" customWidth="1"/>
    <col min="1543" max="1546" width="15.7109375" style="70" customWidth="1"/>
    <col min="1547" max="1548" width="10.7109375" style="70" customWidth="1"/>
    <col min="1549" max="1792" width="9.140625" style="70"/>
    <col min="1793" max="1793" width="5.7109375" style="70" customWidth="1"/>
    <col min="1794" max="1794" width="20.5703125" style="70" customWidth="1"/>
    <col min="1795" max="1795" width="18.5703125" style="70" customWidth="1"/>
    <col min="1796" max="1796" width="17.7109375" style="70" customWidth="1"/>
    <col min="1797" max="1797" width="15.7109375" style="70" customWidth="1"/>
    <col min="1798" max="1798" width="15.5703125" style="70" customWidth="1"/>
    <col min="1799" max="1802" width="15.7109375" style="70" customWidth="1"/>
    <col min="1803" max="1804" width="10.7109375" style="70" customWidth="1"/>
    <col min="1805" max="2048" width="9.140625" style="70"/>
    <col min="2049" max="2049" width="5.7109375" style="70" customWidth="1"/>
    <col min="2050" max="2050" width="20.5703125" style="70" customWidth="1"/>
    <col min="2051" max="2051" width="18.5703125" style="70" customWidth="1"/>
    <col min="2052" max="2052" width="17.7109375" style="70" customWidth="1"/>
    <col min="2053" max="2053" width="15.7109375" style="70" customWidth="1"/>
    <col min="2054" max="2054" width="15.5703125" style="70" customWidth="1"/>
    <col min="2055" max="2058" width="15.7109375" style="70" customWidth="1"/>
    <col min="2059" max="2060" width="10.7109375" style="70" customWidth="1"/>
    <col min="2061" max="2304" width="9.140625" style="70"/>
    <col min="2305" max="2305" width="5.7109375" style="70" customWidth="1"/>
    <col min="2306" max="2306" width="20.5703125" style="70" customWidth="1"/>
    <col min="2307" max="2307" width="18.5703125" style="70" customWidth="1"/>
    <col min="2308" max="2308" width="17.7109375" style="70" customWidth="1"/>
    <col min="2309" max="2309" width="15.7109375" style="70" customWidth="1"/>
    <col min="2310" max="2310" width="15.5703125" style="70" customWidth="1"/>
    <col min="2311" max="2314" width="15.7109375" style="70" customWidth="1"/>
    <col min="2315" max="2316" width="10.7109375" style="70" customWidth="1"/>
    <col min="2317" max="2560" width="9.140625" style="70"/>
    <col min="2561" max="2561" width="5.7109375" style="70" customWidth="1"/>
    <col min="2562" max="2562" width="20.5703125" style="70" customWidth="1"/>
    <col min="2563" max="2563" width="18.5703125" style="70" customWidth="1"/>
    <col min="2564" max="2564" width="17.7109375" style="70" customWidth="1"/>
    <col min="2565" max="2565" width="15.7109375" style="70" customWidth="1"/>
    <col min="2566" max="2566" width="15.5703125" style="70" customWidth="1"/>
    <col min="2567" max="2570" width="15.7109375" style="70" customWidth="1"/>
    <col min="2571" max="2572" width="10.7109375" style="70" customWidth="1"/>
    <col min="2573" max="2816" width="9.140625" style="70"/>
    <col min="2817" max="2817" width="5.7109375" style="70" customWidth="1"/>
    <col min="2818" max="2818" width="20.5703125" style="70" customWidth="1"/>
    <col min="2819" max="2819" width="18.5703125" style="70" customWidth="1"/>
    <col min="2820" max="2820" width="17.7109375" style="70" customWidth="1"/>
    <col min="2821" max="2821" width="15.7109375" style="70" customWidth="1"/>
    <col min="2822" max="2822" width="15.5703125" style="70" customWidth="1"/>
    <col min="2823" max="2826" width="15.7109375" style="70" customWidth="1"/>
    <col min="2827" max="2828" width="10.7109375" style="70" customWidth="1"/>
    <col min="2829" max="3072" width="9.140625" style="70"/>
    <col min="3073" max="3073" width="5.7109375" style="70" customWidth="1"/>
    <col min="3074" max="3074" width="20.5703125" style="70" customWidth="1"/>
    <col min="3075" max="3075" width="18.5703125" style="70" customWidth="1"/>
    <col min="3076" max="3076" width="17.7109375" style="70" customWidth="1"/>
    <col min="3077" max="3077" width="15.7109375" style="70" customWidth="1"/>
    <col min="3078" max="3078" width="15.5703125" style="70" customWidth="1"/>
    <col min="3079" max="3082" width="15.7109375" style="70" customWidth="1"/>
    <col min="3083" max="3084" width="10.7109375" style="70" customWidth="1"/>
    <col min="3085" max="3328" width="9.140625" style="70"/>
    <col min="3329" max="3329" width="5.7109375" style="70" customWidth="1"/>
    <col min="3330" max="3330" width="20.5703125" style="70" customWidth="1"/>
    <col min="3331" max="3331" width="18.5703125" style="70" customWidth="1"/>
    <col min="3332" max="3332" width="17.7109375" style="70" customWidth="1"/>
    <col min="3333" max="3333" width="15.7109375" style="70" customWidth="1"/>
    <col min="3334" max="3334" width="15.5703125" style="70" customWidth="1"/>
    <col min="3335" max="3338" width="15.7109375" style="70" customWidth="1"/>
    <col min="3339" max="3340" width="10.7109375" style="70" customWidth="1"/>
    <col min="3341" max="3584" width="9.140625" style="70"/>
    <col min="3585" max="3585" width="5.7109375" style="70" customWidth="1"/>
    <col min="3586" max="3586" width="20.5703125" style="70" customWidth="1"/>
    <col min="3587" max="3587" width="18.5703125" style="70" customWidth="1"/>
    <col min="3588" max="3588" width="17.7109375" style="70" customWidth="1"/>
    <col min="3589" max="3589" width="15.7109375" style="70" customWidth="1"/>
    <col min="3590" max="3590" width="15.5703125" style="70" customWidth="1"/>
    <col min="3591" max="3594" width="15.7109375" style="70" customWidth="1"/>
    <col min="3595" max="3596" width="10.7109375" style="70" customWidth="1"/>
    <col min="3597" max="3840" width="9.140625" style="70"/>
    <col min="3841" max="3841" width="5.7109375" style="70" customWidth="1"/>
    <col min="3842" max="3842" width="20.5703125" style="70" customWidth="1"/>
    <col min="3843" max="3843" width="18.5703125" style="70" customWidth="1"/>
    <col min="3844" max="3844" width="17.7109375" style="70" customWidth="1"/>
    <col min="3845" max="3845" width="15.7109375" style="70" customWidth="1"/>
    <col min="3846" max="3846" width="15.5703125" style="70" customWidth="1"/>
    <col min="3847" max="3850" width="15.7109375" style="70" customWidth="1"/>
    <col min="3851" max="3852" width="10.7109375" style="70" customWidth="1"/>
    <col min="3853" max="4096" width="9.140625" style="70"/>
    <col min="4097" max="4097" width="5.7109375" style="70" customWidth="1"/>
    <col min="4098" max="4098" width="20.5703125" style="70" customWidth="1"/>
    <col min="4099" max="4099" width="18.5703125" style="70" customWidth="1"/>
    <col min="4100" max="4100" width="17.7109375" style="70" customWidth="1"/>
    <col min="4101" max="4101" width="15.7109375" style="70" customWidth="1"/>
    <col min="4102" max="4102" width="15.5703125" style="70" customWidth="1"/>
    <col min="4103" max="4106" width="15.7109375" style="70" customWidth="1"/>
    <col min="4107" max="4108" width="10.7109375" style="70" customWidth="1"/>
    <col min="4109" max="4352" width="9.140625" style="70"/>
    <col min="4353" max="4353" width="5.7109375" style="70" customWidth="1"/>
    <col min="4354" max="4354" width="20.5703125" style="70" customWidth="1"/>
    <col min="4355" max="4355" width="18.5703125" style="70" customWidth="1"/>
    <col min="4356" max="4356" width="17.7109375" style="70" customWidth="1"/>
    <col min="4357" max="4357" width="15.7109375" style="70" customWidth="1"/>
    <col min="4358" max="4358" width="15.5703125" style="70" customWidth="1"/>
    <col min="4359" max="4362" width="15.7109375" style="70" customWidth="1"/>
    <col min="4363" max="4364" width="10.7109375" style="70" customWidth="1"/>
    <col min="4365" max="4608" width="9.140625" style="70"/>
    <col min="4609" max="4609" width="5.7109375" style="70" customWidth="1"/>
    <col min="4610" max="4610" width="20.5703125" style="70" customWidth="1"/>
    <col min="4611" max="4611" width="18.5703125" style="70" customWidth="1"/>
    <col min="4612" max="4612" width="17.7109375" style="70" customWidth="1"/>
    <col min="4613" max="4613" width="15.7109375" style="70" customWidth="1"/>
    <col min="4614" max="4614" width="15.5703125" style="70" customWidth="1"/>
    <col min="4615" max="4618" width="15.7109375" style="70" customWidth="1"/>
    <col min="4619" max="4620" width="10.7109375" style="70" customWidth="1"/>
    <col min="4621" max="4864" width="9.140625" style="70"/>
    <col min="4865" max="4865" width="5.7109375" style="70" customWidth="1"/>
    <col min="4866" max="4866" width="20.5703125" style="70" customWidth="1"/>
    <col min="4867" max="4867" width="18.5703125" style="70" customWidth="1"/>
    <col min="4868" max="4868" width="17.7109375" style="70" customWidth="1"/>
    <col min="4869" max="4869" width="15.7109375" style="70" customWidth="1"/>
    <col min="4870" max="4870" width="15.5703125" style="70" customWidth="1"/>
    <col min="4871" max="4874" width="15.7109375" style="70" customWidth="1"/>
    <col min="4875" max="4876" width="10.7109375" style="70" customWidth="1"/>
    <col min="4877" max="5120" width="9.140625" style="70"/>
    <col min="5121" max="5121" width="5.7109375" style="70" customWidth="1"/>
    <col min="5122" max="5122" width="20.5703125" style="70" customWidth="1"/>
    <col min="5123" max="5123" width="18.5703125" style="70" customWidth="1"/>
    <col min="5124" max="5124" width="17.7109375" style="70" customWidth="1"/>
    <col min="5125" max="5125" width="15.7109375" style="70" customWidth="1"/>
    <col min="5126" max="5126" width="15.5703125" style="70" customWidth="1"/>
    <col min="5127" max="5130" width="15.7109375" style="70" customWidth="1"/>
    <col min="5131" max="5132" width="10.7109375" style="70" customWidth="1"/>
    <col min="5133" max="5376" width="9.140625" style="70"/>
    <col min="5377" max="5377" width="5.7109375" style="70" customWidth="1"/>
    <col min="5378" max="5378" width="20.5703125" style="70" customWidth="1"/>
    <col min="5379" max="5379" width="18.5703125" style="70" customWidth="1"/>
    <col min="5380" max="5380" width="17.7109375" style="70" customWidth="1"/>
    <col min="5381" max="5381" width="15.7109375" style="70" customWidth="1"/>
    <col min="5382" max="5382" width="15.5703125" style="70" customWidth="1"/>
    <col min="5383" max="5386" width="15.7109375" style="70" customWidth="1"/>
    <col min="5387" max="5388" width="10.7109375" style="70" customWidth="1"/>
    <col min="5389" max="5632" width="9.140625" style="70"/>
    <col min="5633" max="5633" width="5.7109375" style="70" customWidth="1"/>
    <col min="5634" max="5634" width="20.5703125" style="70" customWidth="1"/>
    <col min="5635" max="5635" width="18.5703125" style="70" customWidth="1"/>
    <col min="5636" max="5636" width="17.7109375" style="70" customWidth="1"/>
    <col min="5637" max="5637" width="15.7109375" style="70" customWidth="1"/>
    <col min="5638" max="5638" width="15.5703125" style="70" customWidth="1"/>
    <col min="5639" max="5642" width="15.7109375" style="70" customWidth="1"/>
    <col min="5643" max="5644" width="10.7109375" style="70" customWidth="1"/>
    <col min="5645" max="5888" width="9.140625" style="70"/>
    <col min="5889" max="5889" width="5.7109375" style="70" customWidth="1"/>
    <col min="5890" max="5890" width="20.5703125" style="70" customWidth="1"/>
    <col min="5891" max="5891" width="18.5703125" style="70" customWidth="1"/>
    <col min="5892" max="5892" width="17.7109375" style="70" customWidth="1"/>
    <col min="5893" max="5893" width="15.7109375" style="70" customWidth="1"/>
    <col min="5894" max="5894" width="15.5703125" style="70" customWidth="1"/>
    <col min="5895" max="5898" width="15.7109375" style="70" customWidth="1"/>
    <col min="5899" max="5900" width="10.7109375" style="70" customWidth="1"/>
    <col min="5901" max="6144" width="9.140625" style="70"/>
    <col min="6145" max="6145" width="5.7109375" style="70" customWidth="1"/>
    <col min="6146" max="6146" width="20.5703125" style="70" customWidth="1"/>
    <col min="6147" max="6147" width="18.5703125" style="70" customWidth="1"/>
    <col min="6148" max="6148" width="17.7109375" style="70" customWidth="1"/>
    <col min="6149" max="6149" width="15.7109375" style="70" customWidth="1"/>
    <col min="6150" max="6150" width="15.5703125" style="70" customWidth="1"/>
    <col min="6151" max="6154" width="15.7109375" style="70" customWidth="1"/>
    <col min="6155" max="6156" width="10.7109375" style="70" customWidth="1"/>
    <col min="6157" max="6400" width="9.140625" style="70"/>
    <col min="6401" max="6401" width="5.7109375" style="70" customWidth="1"/>
    <col min="6402" max="6402" width="20.5703125" style="70" customWidth="1"/>
    <col min="6403" max="6403" width="18.5703125" style="70" customWidth="1"/>
    <col min="6404" max="6404" width="17.7109375" style="70" customWidth="1"/>
    <col min="6405" max="6405" width="15.7109375" style="70" customWidth="1"/>
    <col min="6406" max="6406" width="15.5703125" style="70" customWidth="1"/>
    <col min="6407" max="6410" width="15.7109375" style="70" customWidth="1"/>
    <col min="6411" max="6412" width="10.7109375" style="70" customWidth="1"/>
    <col min="6413" max="6656" width="9.140625" style="70"/>
    <col min="6657" max="6657" width="5.7109375" style="70" customWidth="1"/>
    <col min="6658" max="6658" width="20.5703125" style="70" customWidth="1"/>
    <col min="6659" max="6659" width="18.5703125" style="70" customWidth="1"/>
    <col min="6660" max="6660" width="17.7109375" style="70" customWidth="1"/>
    <col min="6661" max="6661" width="15.7109375" style="70" customWidth="1"/>
    <col min="6662" max="6662" width="15.5703125" style="70" customWidth="1"/>
    <col min="6663" max="6666" width="15.7109375" style="70" customWidth="1"/>
    <col min="6667" max="6668" width="10.7109375" style="70" customWidth="1"/>
    <col min="6669" max="6912" width="9.140625" style="70"/>
    <col min="6913" max="6913" width="5.7109375" style="70" customWidth="1"/>
    <col min="6914" max="6914" width="20.5703125" style="70" customWidth="1"/>
    <col min="6915" max="6915" width="18.5703125" style="70" customWidth="1"/>
    <col min="6916" max="6916" width="17.7109375" style="70" customWidth="1"/>
    <col min="6917" max="6917" width="15.7109375" style="70" customWidth="1"/>
    <col min="6918" max="6918" width="15.5703125" style="70" customWidth="1"/>
    <col min="6919" max="6922" width="15.7109375" style="70" customWidth="1"/>
    <col min="6923" max="6924" width="10.7109375" style="70" customWidth="1"/>
    <col min="6925" max="7168" width="9.140625" style="70"/>
    <col min="7169" max="7169" width="5.7109375" style="70" customWidth="1"/>
    <col min="7170" max="7170" width="20.5703125" style="70" customWidth="1"/>
    <col min="7171" max="7171" width="18.5703125" style="70" customWidth="1"/>
    <col min="7172" max="7172" width="17.7109375" style="70" customWidth="1"/>
    <col min="7173" max="7173" width="15.7109375" style="70" customWidth="1"/>
    <col min="7174" max="7174" width="15.5703125" style="70" customWidth="1"/>
    <col min="7175" max="7178" width="15.7109375" style="70" customWidth="1"/>
    <col min="7179" max="7180" width="10.7109375" style="70" customWidth="1"/>
    <col min="7181" max="7424" width="9.140625" style="70"/>
    <col min="7425" max="7425" width="5.7109375" style="70" customWidth="1"/>
    <col min="7426" max="7426" width="20.5703125" style="70" customWidth="1"/>
    <col min="7427" max="7427" width="18.5703125" style="70" customWidth="1"/>
    <col min="7428" max="7428" width="17.7109375" style="70" customWidth="1"/>
    <col min="7429" max="7429" width="15.7109375" style="70" customWidth="1"/>
    <col min="7430" max="7430" width="15.5703125" style="70" customWidth="1"/>
    <col min="7431" max="7434" width="15.7109375" style="70" customWidth="1"/>
    <col min="7435" max="7436" width="10.7109375" style="70" customWidth="1"/>
    <col min="7437" max="7680" width="9.140625" style="70"/>
    <col min="7681" max="7681" width="5.7109375" style="70" customWidth="1"/>
    <col min="7682" max="7682" width="20.5703125" style="70" customWidth="1"/>
    <col min="7683" max="7683" width="18.5703125" style="70" customWidth="1"/>
    <col min="7684" max="7684" width="17.7109375" style="70" customWidth="1"/>
    <col min="7685" max="7685" width="15.7109375" style="70" customWidth="1"/>
    <col min="7686" max="7686" width="15.5703125" style="70" customWidth="1"/>
    <col min="7687" max="7690" width="15.7109375" style="70" customWidth="1"/>
    <col min="7691" max="7692" width="10.7109375" style="70" customWidth="1"/>
    <col min="7693" max="7936" width="9.140625" style="70"/>
    <col min="7937" max="7937" width="5.7109375" style="70" customWidth="1"/>
    <col min="7938" max="7938" width="20.5703125" style="70" customWidth="1"/>
    <col min="7939" max="7939" width="18.5703125" style="70" customWidth="1"/>
    <col min="7940" max="7940" width="17.7109375" style="70" customWidth="1"/>
    <col min="7941" max="7941" width="15.7109375" style="70" customWidth="1"/>
    <col min="7942" max="7942" width="15.5703125" style="70" customWidth="1"/>
    <col min="7943" max="7946" width="15.7109375" style="70" customWidth="1"/>
    <col min="7947" max="7948" width="10.7109375" style="70" customWidth="1"/>
    <col min="7949" max="8192" width="9.140625" style="70"/>
    <col min="8193" max="8193" width="5.7109375" style="70" customWidth="1"/>
    <col min="8194" max="8194" width="20.5703125" style="70" customWidth="1"/>
    <col min="8195" max="8195" width="18.5703125" style="70" customWidth="1"/>
    <col min="8196" max="8196" width="17.7109375" style="70" customWidth="1"/>
    <col min="8197" max="8197" width="15.7109375" style="70" customWidth="1"/>
    <col min="8198" max="8198" width="15.5703125" style="70" customWidth="1"/>
    <col min="8199" max="8202" width="15.7109375" style="70" customWidth="1"/>
    <col min="8203" max="8204" width="10.7109375" style="70" customWidth="1"/>
    <col min="8205" max="8448" width="9.140625" style="70"/>
    <col min="8449" max="8449" width="5.7109375" style="70" customWidth="1"/>
    <col min="8450" max="8450" width="20.5703125" style="70" customWidth="1"/>
    <col min="8451" max="8451" width="18.5703125" style="70" customWidth="1"/>
    <col min="8452" max="8452" width="17.7109375" style="70" customWidth="1"/>
    <col min="8453" max="8453" width="15.7109375" style="70" customWidth="1"/>
    <col min="8454" max="8454" width="15.5703125" style="70" customWidth="1"/>
    <col min="8455" max="8458" width="15.7109375" style="70" customWidth="1"/>
    <col min="8459" max="8460" width="10.7109375" style="70" customWidth="1"/>
    <col min="8461" max="8704" width="9.140625" style="70"/>
    <col min="8705" max="8705" width="5.7109375" style="70" customWidth="1"/>
    <col min="8706" max="8706" width="20.5703125" style="70" customWidth="1"/>
    <col min="8707" max="8707" width="18.5703125" style="70" customWidth="1"/>
    <col min="8708" max="8708" width="17.7109375" style="70" customWidth="1"/>
    <col min="8709" max="8709" width="15.7109375" style="70" customWidth="1"/>
    <col min="8710" max="8710" width="15.5703125" style="70" customWidth="1"/>
    <col min="8711" max="8714" width="15.7109375" style="70" customWidth="1"/>
    <col min="8715" max="8716" width="10.7109375" style="70" customWidth="1"/>
    <col min="8717" max="8960" width="9.140625" style="70"/>
    <col min="8961" max="8961" width="5.7109375" style="70" customWidth="1"/>
    <col min="8962" max="8962" width="20.5703125" style="70" customWidth="1"/>
    <col min="8963" max="8963" width="18.5703125" style="70" customWidth="1"/>
    <col min="8964" max="8964" width="17.7109375" style="70" customWidth="1"/>
    <col min="8965" max="8965" width="15.7109375" style="70" customWidth="1"/>
    <col min="8966" max="8966" width="15.5703125" style="70" customWidth="1"/>
    <col min="8967" max="8970" width="15.7109375" style="70" customWidth="1"/>
    <col min="8971" max="8972" width="10.7109375" style="70" customWidth="1"/>
    <col min="8973" max="9216" width="9.140625" style="70"/>
    <col min="9217" max="9217" width="5.7109375" style="70" customWidth="1"/>
    <col min="9218" max="9218" width="20.5703125" style="70" customWidth="1"/>
    <col min="9219" max="9219" width="18.5703125" style="70" customWidth="1"/>
    <col min="9220" max="9220" width="17.7109375" style="70" customWidth="1"/>
    <col min="9221" max="9221" width="15.7109375" style="70" customWidth="1"/>
    <col min="9222" max="9222" width="15.5703125" style="70" customWidth="1"/>
    <col min="9223" max="9226" width="15.7109375" style="70" customWidth="1"/>
    <col min="9227" max="9228" width="10.7109375" style="70" customWidth="1"/>
    <col min="9229" max="9472" width="9.140625" style="70"/>
    <col min="9473" max="9473" width="5.7109375" style="70" customWidth="1"/>
    <col min="9474" max="9474" width="20.5703125" style="70" customWidth="1"/>
    <col min="9475" max="9475" width="18.5703125" style="70" customWidth="1"/>
    <col min="9476" max="9476" width="17.7109375" style="70" customWidth="1"/>
    <col min="9477" max="9477" width="15.7109375" style="70" customWidth="1"/>
    <col min="9478" max="9478" width="15.5703125" style="70" customWidth="1"/>
    <col min="9479" max="9482" width="15.7109375" style="70" customWidth="1"/>
    <col min="9483" max="9484" width="10.7109375" style="70" customWidth="1"/>
    <col min="9485" max="9728" width="9.140625" style="70"/>
    <col min="9729" max="9729" width="5.7109375" style="70" customWidth="1"/>
    <col min="9730" max="9730" width="20.5703125" style="70" customWidth="1"/>
    <col min="9731" max="9731" width="18.5703125" style="70" customWidth="1"/>
    <col min="9732" max="9732" width="17.7109375" style="70" customWidth="1"/>
    <col min="9733" max="9733" width="15.7109375" style="70" customWidth="1"/>
    <col min="9734" max="9734" width="15.5703125" style="70" customWidth="1"/>
    <col min="9735" max="9738" width="15.7109375" style="70" customWidth="1"/>
    <col min="9739" max="9740" width="10.7109375" style="70" customWidth="1"/>
    <col min="9741" max="9984" width="9.140625" style="70"/>
    <col min="9985" max="9985" width="5.7109375" style="70" customWidth="1"/>
    <col min="9986" max="9986" width="20.5703125" style="70" customWidth="1"/>
    <col min="9987" max="9987" width="18.5703125" style="70" customWidth="1"/>
    <col min="9988" max="9988" width="17.7109375" style="70" customWidth="1"/>
    <col min="9989" max="9989" width="15.7109375" style="70" customWidth="1"/>
    <col min="9990" max="9990" width="15.5703125" style="70" customWidth="1"/>
    <col min="9991" max="9994" width="15.7109375" style="70" customWidth="1"/>
    <col min="9995" max="9996" width="10.7109375" style="70" customWidth="1"/>
    <col min="9997" max="10240" width="9.140625" style="70"/>
    <col min="10241" max="10241" width="5.7109375" style="70" customWidth="1"/>
    <col min="10242" max="10242" width="20.5703125" style="70" customWidth="1"/>
    <col min="10243" max="10243" width="18.5703125" style="70" customWidth="1"/>
    <col min="10244" max="10244" width="17.7109375" style="70" customWidth="1"/>
    <col min="10245" max="10245" width="15.7109375" style="70" customWidth="1"/>
    <col min="10246" max="10246" width="15.5703125" style="70" customWidth="1"/>
    <col min="10247" max="10250" width="15.7109375" style="70" customWidth="1"/>
    <col min="10251" max="10252" width="10.7109375" style="70" customWidth="1"/>
    <col min="10253" max="10496" width="9.140625" style="70"/>
    <col min="10497" max="10497" width="5.7109375" style="70" customWidth="1"/>
    <col min="10498" max="10498" width="20.5703125" style="70" customWidth="1"/>
    <col min="10499" max="10499" width="18.5703125" style="70" customWidth="1"/>
    <col min="10500" max="10500" width="17.7109375" style="70" customWidth="1"/>
    <col min="10501" max="10501" width="15.7109375" style="70" customWidth="1"/>
    <col min="10502" max="10502" width="15.5703125" style="70" customWidth="1"/>
    <col min="10503" max="10506" width="15.7109375" style="70" customWidth="1"/>
    <col min="10507" max="10508" width="10.7109375" style="70" customWidth="1"/>
    <col min="10509" max="10752" width="9.140625" style="70"/>
    <col min="10753" max="10753" width="5.7109375" style="70" customWidth="1"/>
    <col min="10754" max="10754" width="20.5703125" style="70" customWidth="1"/>
    <col min="10755" max="10755" width="18.5703125" style="70" customWidth="1"/>
    <col min="10756" max="10756" width="17.7109375" style="70" customWidth="1"/>
    <col min="10757" max="10757" width="15.7109375" style="70" customWidth="1"/>
    <col min="10758" max="10758" width="15.5703125" style="70" customWidth="1"/>
    <col min="10759" max="10762" width="15.7109375" style="70" customWidth="1"/>
    <col min="10763" max="10764" width="10.7109375" style="70" customWidth="1"/>
    <col min="10765" max="11008" width="9.140625" style="70"/>
    <col min="11009" max="11009" width="5.7109375" style="70" customWidth="1"/>
    <col min="11010" max="11010" width="20.5703125" style="70" customWidth="1"/>
    <col min="11011" max="11011" width="18.5703125" style="70" customWidth="1"/>
    <col min="11012" max="11012" width="17.7109375" style="70" customWidth="1"/>
    <col min="11013" max="11013" width="15.7109375" style="70" customWidth="1"/>
    <col min="11014" max="11014" width="15.5703125" style="70" customWidth="1"/>
    <col min="11015" max="11018" width="15.7109375" style="70" customWidth="1"/>
    <col min="11019" max="11020" width="10.7109375" style="70" customWidth="1"/>
    <col min="11021" max="11264" width="9.140625" style="70"/>
    <col min="11265" max="11265" width="5.7109375" style="70" customWidth="1"/>
    <col min="11266" max="11266" width="20.5703125" style="70" customWidth="1"/>
    <col min="11267" max="11267" width="18.5703125" style="70" customWidth="1"/>
    <col min="11268" max="11268" width="17.7109375" style="70" customWidth="1"/>
    <col min="11269" max="11269" width="15.7109375" style="70" customWidth="1"/>
    <col min="11270" max="11270" width="15.5703125" style="70" customWidth="1"/>
    <col min="11271" max="11274" width="15.7109375" style="70" customWidth="1"/>
    <col min="11275" max="11276" width="10.7109375" style="70" customWidth="1"/>
    <col min="11277" max="11520" width="9.140625" style="70"/>
    <col min="11521" max="11521" width="5.7109375" style="70" customWidth="1"/>
    <col min="11522" max="11522" width="20.5703125" style="70" customWidth="1"/>
    <col min="11523" max="11523" width="18.5703125" style="70" customWidth="1"/>
    <col min="11524" max="11524" width="17.7109375" style="70" customWidth="1"/>
    <col min="11525" max="11525" width="15.7109375" style="70" customWidth="1"/>
    <col min="11526" max="11526" width="15.5703125" style="70" customWidth="1"/>
    <col min="11527" max="11530" width="15.7109375" style="70" customWidth="1"/>
    <col min="11531" max="11532" width="10.7109375" style="70" customWidth="1"/>
    <col min="11533" max="11776" width="9.140625" style="70"/>
    <col min="11777" max="11777" width="5.7109375" style="70" customWidth="1"/>
    <col min="11778" max="11778" width="20.5703125" style="70" customWidth="1"/>
    <col min="11779" max="11779" width="18.5703125" style="70" customWidth="1"/>
    <col min="11780" max="11780" width="17.7109375" style="70" customWidth="1"/>
    <col min="11781" max="11781" width="15.7109375" style="70" customWidth="1"/>
    <col min="11782" max="11782" width="15.5703125" style="70" customWidth="1"/>
    <col min="11783" max="11786" width="15.7109375" style="70" customWidth="1"/>
    <col min="11787" max="11788" width="10.7109375" style="70" customWidth="1"/>
    <col min="11789" max="12032" width="9.140625" style="70"/>
    <col min="12033" max="12033" width="5.7109375" style="70" customWidth="1"/>
    <col min="12034" max="12034" width="20.5703125" style="70" customWidth="1"/>
    <col min="12035" max="12035" width="18.5703125" style="70" customWidth="1"/>
    <col min="12036" max="12036" width="17.7109375" style="70" customWidth="1"/>
    <col min="12037" max="12037" width="15.7109375" style="70" customWidth="1"/>
    <col min="12038" max="12038" width="15.5703125" style="70" customWidth="1"/>
    <col min="12039" max="12042" width="15.7109375" style="70" customWidth="1"/>
    <col min="12043" max="12044" width="10.7109375" style="70" customWidth="1"/>
    <col min="12045" max="12288" width="9.140625" style="70"/>
    <col min="12289" max="12289" width="5.7109375" style="70" customWidth="1"/>
    <col min="12290" max="12290" width="20.5703125" style="70" customWidth="1"/>
    <col min="12291" max="12291" width="18.5703125" style="70" customWidth="1"/>
    <col min="12292" max="12292" width="17.7109375" style="70" customWidth="1"/>
    <col min="12293" max="12293" width="15.7109375" style="70" customWidth="1"/>
    <col min="12294" max="12294" width="15.5703125" style="70" customWidth="1"/>
    <col min="12295" max="12298" width="15.7109375" style="70" customWidth="1"/>
    <col min="12299" max="12300" width="10.7109375" style="70" customWidth="1"/>
    <col min="12301" max="12544" width="9.140625" style="70"/>
    <col min="12545" max="12545" width="5.7109375" style="70" customWidth="1"/>
    <col min="12546" max="12546" width="20.5703125" style="70" customWidth="1"/>
    <col min="12547" max="12547" width="18.5703125" style="70" customWidth="1"/>
    <col min="12548" max="12548" width="17.7109375" style="70" customWidth="1"/>
    <col min="12549" max="12549" width="15.7109375" style="70" customWidth="1"/>
    <col min="12550" max="12550" width="15.5703125" style="70" customWidth="1"/>
    <col min="12551" max="12554" width="15.7109375" style="70" customWidth="1"/>
    <col min="12555" max="12556" width="10.7109375" style="70" customWidth="1"/>
    <col min="12557" max="12800" width="9.140625" style="70"/>
    <col min="12801" max="12801" width="5.7109375" style="70" customWidth="1"/>
    <col min="12802" max="12802" width="20.5703125" style="70" customWidth="1"/>
    <col min="12803" max="12803" width="18.5703125" style="70" customWidth="1"/>
    <col min="12804" max="12804" width="17.7109375" style="70" customWidth="1"/>
    <col min="12805" max="12805" width="15.7109375" style="70" customWidth="1"/>
    <col min="12806" max="12806" width="15.5703125" style="70" customWidth="1"/>
    <col min="12807" max="12810" width="15.7109375" style="70" customWidth="1"/>
    <col min="12811" max="12812" width="10.7109375" style="70" customWidth="1"/>
    <col min="12813" max="13056" width="9.140625" style="70"/>
    <col min="13057" max="13057" width="5.7109375" style="70" customWidth="1"/>
    <col min="13058" max="13058" width="20.5703125" style="70" customWidth="1"/>
    <col min="13059" max="13059" width="18.5703125" style="70" customWidth="1"/>
    <col min="13060" max="13060" width="17.7109375" style="70" customWidth="1"/>
    <col min="13061" max="13061" width="15.7109375" style="70" customWidth="1"/>
    <col min="13062" max="13062" width="15.5703125" style="70" customWidth="1"/>
    <col min="13063" max="13066" width="15.7109375" style="70" customWidth="1"/>
    <col min="13067" max="13068" width="10.7109375" style="70" customWidth="1"/>
    <col min="13069" max="13312" width="9.140625" style="70"/>
    <col min="13313" max="13313" width="5.7109375" style="70" customWidth="1"/>
    <col min="13314" max="13314" width="20.5703125" style="70" customWidth="1"/>
    <col min="13315" max="13315" width="18.5703125" style="70" customWidth="1"/>
    <col min="13316" max="13316" width="17.7109375" style="70" customWidth="1"/>
    <col min="13317" max="13317" width="15.7109375" style="70" customWidth="1"/>
    <col min="13318" max="13318" width="15.5703125" style="70" customWidth="1"/>
    <col min="13319" max="13322" width="15.7109375" style="70" customWidth="1"/>
    <col min="13323" max="13324" width="10.7109375" style="70" customWidth="1"/>
    <col min="13325" max="13568" width="9.140625" style="70"/>
    <col min="13569" max="13569" width="5.7109375" style="70" customWidth="1"/>
    <col min="13570" max="13570" width="20.5703125" style="70" customWidth="1"/>
    <col min="13571" max="13571" width="18.5703125" style="70" customWidth="1"/>
    <col min="13572" max="13572" width="17.7109375" style="70" customWidth="1"/>
    <col min="13573" max="13573" width="15.7109375" style="70" customWidth="1"/>
    <col min="13574" max="13574" width="15.5703125" style="70" customWidth="1"/>
    <col min="13575" max="13578" width="15.7109375" style="70" customWidth="1"/>
    <col min="13579" max="13580" width="10.7109375" style="70" customWidth="1"/>
    <col min="13581" max="13824" width="9.140625" style="70"/>
    <col min="13825" max="13825" width="5.7109375" style="70" customWidth="1"/>
    <col min="13826" max="13826" width="20.5703125" style="70" customWidth="1"/>
    <col min="13827" max="13827" width="18.5703125" style="70" customWidth="1"/>
    <col min="13828" max="13828" width="17.7109375" style="70" customWidth="1"/>
    <col min="13829" max="13829" width="15.7109375" style="70" customWidth="1"/>
    <col min="13830" max="13830" width="15.5703125" style="70" customWidth="1"/>
    <col min="13831" max="13834" width="15.7109375" style="70" customWidth="1"/>
    <col min="13835" max="13836" width="10.7109375" style="70" customWidth="1"/>
    <col min="13837" max="14080" width="9.140625" style="70"/>
    <col min="14081" max="14081" width="5.7109375" style="70" customWidth="1"/>
    <col min="14082" max="14082" width="20.5703125" style="70" customWidth="1"/>
    <col min="14083" max="14083" width="18.5703125" style="70" customWidth="1"/>
    <col min="14084" max="14084" width="17.7109375" style="70" customWidth="1"/>
    <col min="14085" max="14085" width="15.7109375" style="70" customWidth="1"/>
    <col min="14086" max="14086" width="15.5703125" style="70" customWidth="1"/>
    <col min="14087" max="14090" width="15.7109375" style="70" customWidth="1"/>
    <col min="14091" max="14092" width="10.7109375" style="70" customWidth="1"/>
    <col min="14093" max="14336" width="9.140625" style="70"/>
    <col min="14337" max="14337" width="5.7109375" style="70" customWidth="1"/>
    <col min="14338" max="14338" width="20.5703125" style="70" customWidth="1"/>
    <col min="14339" max="14339" width="18.5703125" style="70" customWidth="1"/>
    <col min="14340" max="14340" width="17.7109375" style="70" customWidth="1"/>
    <col min="14341" max="14341" width="15.7109375" style="70" customWidth="1"/>
    <col min="14342" max="14342" width="15.5703125" style="70" customWidth="1"/>
    <col min="14343" max="14346" width="15.7109375" style="70" customWidth="1"/>
    <col min="14347" max="14348" width="10.7109375" style="70" customWidth="1"/>
    <col min="14349" max="14592" width="9.140625" style="70"/>
    <col min="14593" max="14593" width="5.7109375" style="70" customWidth="1"/>
    <col min="14594" max="14594" width="20.5703125" style="70" customWidth="1"/>
    <col min="14595" max="14595" width="18.5703125" style="70" customWidth="1"/>
    <col min="14596" max="14596" width="17.7109375" style="70" customWidth="1"/>
    <col min="14597" max="14597" width="15.7109375" style="70" customWidth="1"/>
    <col min="14598" max="14598" width="15.5703125" style="70" customWidth="1"/>
    <col min="14599" max="14602" width="15.7109375" style="70" customWidth="1"/>
    <col min="14603" max="14604" width="10.7109375" style="70" customWidth="1"/>
    <col min="14605" max="14848" width="9.140625" style="70"/>
    <col min="14849" max="14849" width="5.7109375" style="70" customWidth="1"/>
    <col min="14850" max="14850" width="20.5703125" style="70" customWidth="1"/>
    <col min="14851" max="14851" width="18.5703125" style="70" customWidth="1"/>
    <col min="14852" max="14852" width="17.7109375" style="70" customWidth="1"/>
    <col min="14853" max="14853" width="15.7109375" style="70" customWidth="1"/>
    <col min="14854" max="14854" width="15.5703125" style="70" customWidth="1"/>
    <col min="14855" max="14858" width="15.7109375" style="70" customWidth="1"/>
    <col min="14859" max="14860" width="10.7109375" style="70" customWidth="1"/>
    <col min="14861" max="15104" width="9.140625" style="70"/>
    <col min="15105" max="15105" width="5.7109375" style="70" customWidth="1"/>
    <col min="15106" max="15106" width="20.5703125" style="70" customWidth="1"/>
    <col min="15107" max="15107" width="18.5703125" style="70" customWidth="1"/>
    <col min="15108" max="15108" width="17.7109375" style="70" customWidth="1"/>
    <col min="15109" max="15109" width="15.7109375" style="70" customWidth="1"/>
    <col min="15110" max="15110" width="15.5703125" style="70" customWidth="1"/>
    <col min="15111" max="15114" width="15.7109375" style="70" customWidth="1"/>
    <col min="15115" max="15116" width="10.7109375" style="70" customWidth="1"/>
    <col min="15117" max="15360" width="9.140625" style="70"/>
    <col min="15361" max="15361" width="5.7109375" style="70" customWidth="1"/>
    <col min="15362" max="15362" width="20.5703125" style="70" customWidth="1"/>
    <col min="15363" max="15363" width="18.5703125" style="70" customWidth="1"/>
    <col min="15364" max="15364" width="17.7109375" style="70" customWidth="1"/>
    <col min="15365" max="15365" width="15.7109375" style="70" customWidth="1"/>
    <col min="15366" max="15366" width="15.5703125" style="70" customWidth="1"/>
    <col min="15367" max="15370" width="15.7109375" style="70" customWidth="1"/>
    <col min="15371" max="15372" width="10.7109375" style="70" customWidth="1"/>
    <col min="15373" max="15616" width="9.140625" style="70"/>
    <col min="15617" max="15617" width="5.7109375" style="70" customWidth="1"/>
    <col min="15618" max="15618" width="20.5703125" style="70" customWidth="1"/>
    <col min="15619" max="15619" width="18.5703125" style="70" customWidth="1"/>
    <col min="15620" max="15620" width="17.7109375" style="70" customWidth="1"/>
    <col min="15621" max="15621" width="15.7109375" style="70" customWidth="1"/>
    <col min="15622" max="15622" width="15.5703125" style="70" customWidth="1"/>
    <col min="15623" max="15626" width="15.7109375" style="70" customWidth="1"/>
    <col min="15627" max="15628" width="10.7109375" style="70" customWidth="1"/>
    <col min="15629" max="15872" width="9.140625" style="70"/>
    <col min="15873" max="15873" width="5.7109375" style="70" customWidth="1"/>
    <col min="15874" max="15874" width="20.5703125" style="70" customWidth="1"/>
    <col min="15875" max="15875" width="18.5703125" style="70" customWidth="1"/>
    <col min="15876" max="15876" width="17.7109375" style="70" customWidth="1"/>
    <col min="15877" max="15877" width="15.7109375" style="70" customWidth="1"/>
    <col min="15878" max="15878" width="15.5703125" style="70" customWidth="1"/>
    <col min="15879" max="15882" width="15.7109375" style="70" customWidth="1"/>
    <col min="15883" max="15884" width="10.7109375" style="70" customWidth="1"/>
    <col min="15885" max="16128" width="9.140625" style="70"/>
    <col min="16129" max="16129" width="5.7109375" style="70" customWidth="1"/>
    <col min="16130" max="16130" width="20.5703125" style="70" customWidth="1"/>
    <col min="16131" max="16131" width="18.5703125" style="70" customWidth="1"/>
    <col min="16132" max="16132" width="17.7109375" style="70" customWidth="1"/>
    <col min="16133" max="16133" width="15.7109375" style="70" customWidth="1"/>
    <col min="16134" max="16134" width="15.5703125" style="70" customWidth="1"/>
    <col min="16135" max="16138" width="15.7109375" style="70" customWidth="1"/>
    <col min="16139" max="16140" width="10.7109375" style="70" customWidth="1"/>
    <col min="16141" max="16384" width="9.140625" style="70"/>
  </cols>
  <sheetData>
    <row r="1" spans="1:12" ht="15.75" x14ac:dyDescent="0.25">
      <c r="A1" s="290" t="s">
        <v>400</v>
      </c>
    </row>
    <row r="3" spans="1:12" ht="15.75" x14ac:dyDescent="0.25">
      <c r="A3" s="588" t="s">
        <v>401</v>
      </c>
      <c r="B3" s="588"/>
      <c r="C3" s="588"/>
      <c r="D3" s="588"/>
      <c r="E3" s="588"/>
      <c r="F3" s="588"/>
      <c r="G3" s="588"/>
      <c r="H3" s="588"/>
      <c r="I3" s="588"/>
      <c r="J3" s="588"/>
    </row>
    <row r="4" spans="1:12" ht="15.75" x14ac:dyDescent="0.25">
      <c r="A4" s="217"/>
      <c r="B4" s="217"/>
      <c r="C4" s="217"/>
      <c r="D4" s="217"/>
      <c r="E4" s="849" t="str">
        <f>'1'!E5</f>
        <v>KABUPATEN/KOTA</v>
      </c>
      <c r="F4" s="290">
        <f>'1'!F5</f>
        <v>2022</v>
      </c>
      <c r="G4" s="590"/>
      <c r="H4" s="590"/>
      <c r="I4" s="588"/>
      <c r="J4" s="588"/>
      <c r="K4" s="105"/>
      <c r="L4" s="105"/>
    </row>
    <row r="5" spans="1:12" ht="15.75" x14ac:dyDescent="0.25">
      <c r="A5" s="217"/>
      <c r="B5" s="217"/>
      <c r="C5" s="217"/>
      <c r="D5" s="217"/>
      <c r="E5" s="849" t="str">
        <f>'1'!E6</f>
        <v>TAHUN</v>
      </c>
      <c r="F5" s="290" t="str">
        <f>'1'!F6</f>
        <v>BANYUMAS</v>
      </c>
      <c r="G5" s="590"/>
      <c r="H5" s="590"/>
      <c r="I5" s="588"/>
      <c r="J5" s="588"/>
      <c r="K5" s="105"/>
      <c r="L5" s="105"/>
    </row>
    <row r="6" spans="1:12" ht="15.75" thickBot="1" x14ac:dyDescent="0.3"/>
    <row r="7" spans="1:12" ht="55.5" customHeight="1" x14ac:dyDescent="0.25">
      <c r="A7" s="843" t="s">
        <v>2</v>
      </c>
      <c r="B7" s="850" t="s">
        <v>1164</v>
      </c>
      <c r="C7" s="850" t="s">
        <v>395</v>
      </c>
      <c r="D7" s="851" t="s">
        <v>396</v>
      </c>
      <c r="E7" s="850" t="s">
        <v>402</v>
      </c>
      <c r="F7" s="850" t="s">
        <v>403</v>
      </c>
      <c r="G7" s="850" t="s">
        <v>404</v>
      </c>
      <c r="H7" s="850" t="s">
        <v>405</v>
      </c>
      <c r="I7" s="850" t="s">
        <v>406</v>
      </c>
      <c r="J7" s="850" t="s">
        <v>407</v>
      </c>
    </row>
    <row r="8" spans="1:12" s="911" customFormat="1" ht="13.5" customHeight="1" x14ac:dyDescent="0.25">
      <c r="A8" s="909">
        <v>1</v>
      </c>
      <c r="B8" s="910">
        <v>2</v>
      </c>
      <c r="C8" s="910">
        <v>3</v>
      </c>
      <c r="D8" s="910">
        <v>4</v>
      </c>
      <c r="E8" s="910">
        <v>5</v>
      </c>
      <c r="F8" s="910">
        <v>6</v>
      </c>
      <c r="G8" s="910">
        <v>7</v>
      </c>
      <c r="H8" s="910">
        <v>8</v>
      </c>
      <c r="I8" s="910">
        <v>9</v>
      </c>
      <c r="J8" s="909">
        <v>10</v>
      </c>
    </row>
    <row r="9" spans="1:12" ht="15" customHeight="1" x14ac:dyDescent="0.25">
      <c r="A9" s="72">
        <v>1</v>
      </c>
      <c r="B9" s="70" t="str">
        <f>'7'!B10</f>
        <v>RSUD Margono Soekarjo</v>
      </c>
      <c r="C9" s="170">
        <f>'7'!C10</f>
        <v>0</v>
      </c>
      <c r="D9" s="171">
        <f>'7'!F10</f>
        <v>0</v>
      </c>
      <c r="E9" s="171"/>
      <c r="F9" s="171"/>
      <c r="G9" s="172" t="e">
        <f>E9/(C9*365)*100</f>
        <v>#DIV/0!</v>
      </c>
      <c r="H9" s="173" t="e">
        <f>D9/C9</f>
        <v>#DIV/0!</v>
      </c>
      <c r="I9" s="173" t="e">
        <f>((C9*365)-E9)/D9</f>
        <v>#DIV/0!</v>
      </c>
      <c r="J9" s="174" t="e">
        <f>F9/D9</f>
        <v>#DIV/0!</v>
      </c>
    </row>
    <row r="10" spans="1:12" ht="15" customHeight="1" x14ac:dyDescent="0.25">
      <c r="A10" s="72">
        <v>2</v>
      </c>
      <c r="B10" s="70" t="str">
        <f>'7'!B11</f>
        <v>RSUD Banyumas</v>
      </c>
      <c r="C10" s="72">
        <f>'7'!C11</f>
        <v>0</v>
      </c>
      <c r="D10" s="171">
        <f>'7'!F11</f>
        <v>0</v>
      </c>
      <c r="E10" s="175"/>
      <c r="F10" s="175"/>
      <c r="G10" s="176" t="e">
        <f>E10/(C10*365)*100</f>
        <v>#DIV/0!</v>
      </c>
      <c r="H10" s="177" t="e">
        <f t="shared" ref="H10:H28" si="0">D10/C10</f>
        <v>#DIV/0!</v>
      </c>
      <c r="I10" s="177" t="e">
        <f t="shared" ref="I10:I28" si="1">((C10*365)-E10)/D10</f>
        <v>#DIV/0!</v>
      </c>
      <c r="J10" s="178" t="e">
        <f t="shared" ref="J10:J28" si="2">F10/D10</f>
        <v>#DIV/0!</v>
      </c>
    </row>
    <row r="11" spans="1:12" ht="15" customHeight="1" x14ac:dyDescent="0.25">
      <c r="A11" s="72">
        <v>3</v>
      </c>
      <c r="B11" s="70" t="str">
        <f>'7'!B12</f>
        <v>RSUD Ajibarang</v>
      </c>
      <c r="C11" s="72">
        <f>'7'!C12</f>
        <v>0</v>
      </c>
      <c r="D11" s="171">
        <f>'7'!F12</f>
        <v>0</v>
      </c>
      <c r="E11" s="175"/>
      <c r="F11" s="175"/>
      <c r="G11" s="176" t="e">
        <f t="shared" ref="G11:G28" si="3">E11/(C11*365)*100</f>
        <v>#DIV/0!</v>
      </c>
      <c r="H11" s="177" t="e">
        <f t="shared" si="0"/>
        <v>#DIV/0!</v>
      </c>
      <c r="I11" s="177" t="e">
        <f t="shared" si="1"/>
        <v>#DIV/0!</v>
      </c>
      <c r="J11" s="178" t="e">
        <f t="shared" si="2"/>
        <v>#DIV/0!</v>
      </c>
    </row>
    <row r="12" spans="1:12" ht="15" customHeight="1" x14ac:dyDescent="0.25">
      <c r="A12" s="72">
        <v>4</v>
      </c>
      <c r="B12" s="70" t="str">
        <f>'7'!B13</f>
        <v>Rumkit III Wijayakusuma</v>
      </c>
      <c r="C12" s="72">
        <f>'7'!C13</f>
        <v>0</v>
      </c>
      <c r="D12" s="171">
        <f>'7'!F13</f>
        <v>0</v>
      </c>
      <c r="E12" s="175"/>
      <c r="F12" s="175"/>
      <c r="G12" s="176" t="e">
        <f t="shared" si="3"/>
        <v>#DIV/0!</v>
      </c>
      <c r="H12" s="177" t="e">
        <f t="shared" si="0"/>
        <v>#DIV/0!</v>
      </c>
      <c r="I12" s="177" t="e">
        <f t="shared" si="1"/>
        <v>#DIV/0!</v>
      </c>
      <c r="J12" s="178" t="e">
        <f>F12/D12</f>
        <v>#DIV/0!</v>
      </c>
    </row>
    <row r="13" spans="1:12" ht="15" customHeight="1" x14ac:dyDescent="0.25">
      <c r="A13" s="72">
        <v>5</v>
      </c>
      <c r="B13" s="70" t="str">
        <f>'7'!B14</f>
        <v>RSU Islam</v>
      </c>
      <c r="C13" s="72">
        <f>'7'!C14</f>
        <v>0</v>
      </c>
      <c r="D13" s="171">
        <f>'7'!F14</f>
        <v>0</v>
      </c>
      <c r="E13" s="175"/>
      <c r="F13" s="175"/>
      <c r="G13" s="176" t="e">
        <f>E13/(C13*365)*100</f>
        <v>#DIV/0!</v>
      </c>
      <c r="H13" s="177" t="e">
        <f>D13/C13</f>
        <v>#DIV/0!</v>
      </c>
      <c r="I13" s="177" t="e">
        <f t="shared" si="1"/>
        <v>#DIV/0!</v>
      </c>
      <c r="J13" s="178" t="e">
        <f t="shared" si="2"/>
        <v>#DIV/0!</v>
      </c>
    </row>
    <row r="14" spans="1:12" ht="15" customHeight="1" x14ac:dyDescent="0.25">
      <c r="A14" s="72">
        <v>6</v>
      </c>
      <c r="B14" s="70" t="str">
        <f>'7'!B15</f>
        <v>RSU Ananda</v>
      </c>
      <c r="C14" s="72">
        <f>'7'!C15</f>
        <v>0</v>
      </c>
      <c r="D14" s="171">
        <f>'7'!F15</f>
        <v>0</v>
      </c>
      <c r="E14" s="175"/>
      <c r="F14" s="175"/>
      <c r="G14" s="176" t="e">
        <f t="shared" si="3"/>
        <v>#DIV/0!</v>
      </c>
      <c r="H14" s="177" t="e">
        <f t="shared" si="0"/>
        <v>#DIV/0!</v>
      </c>
      <c r="I14" s="177" t="e">
        <f>((C14*365)-E14)/D14</f>
        <v>#DIV/0!</v>
      </c>
      <c r="J14" s="178" t="e">
        <f t="shared" si="2"/>
        <v>#DIV/0!</v>
      </c>
    </row>
    <row r="15" spans="1:12" ht="15" customHeight="1" x14ac:dyDescent="0.25">
      <c r="A15" s="72">
        <v>7</v>
      </c>
      <c r="B15" s="70" t="str">
        <f>'7'!B16</f>
        <v>RSU Bunda</v>
      </c>
      <c r="C15" s="72">
        <f>'7'!C16</f>
        <v>0</v>
      </c>
      <c r="D15" s="171">
        <f>'7'!F16</f>
        <v>0</v>
      </c>
      <c r="E15" s="175"/>
      <c r="F15" s="175"/>
      <c r="G15" s="176" t="e">
        <f t="shared" si="3"/>
        <v>#DIV/0!</v>
      </c>
      <c r="H15" s="177" t="e">
        <f t="shared" si="0"/>
        <v>#DIV/0!</v>
      </c>
      <c r="I15" s="177" t="e">
        <f t="shared" si="1"/>
        <v>#DIV/0!</v>
      </c>
      <c r="J15" s="178" t="e">
        <f t="shared" si="2"/>
        <v>#DIV/0!</v>
      </c>
    </row>
    <row r="16" spans="1:12" ht="15" customHeight="1" x14ac:dyDescent="0.25">
      <c r="A16" s="72">
        <v>8</v>
      </c>
      <c r="B16" s="70" t="str">
        <f>'7'!B17</f>
        <v>RSU Sinar Kasih</v>
      </c>
      <c r="C16" s="72">
        <f>'7'!C17</f>
        <v>0</v>
      </c>
      <c r="D16" s="171">
        <f>'7'!F17</f>
        <v>0</v>
      </c>
      <c r="E16" s="175"/>
      <c r="F16" s="175"/>
      <c r="G16" s="176" t="e">
        <f t="shared" si="3"/>
        <v>#DIV/0!</v>
      </c>
      <c r="H16" s="177" t="e">
        <f t="shared" si="0"/>
        <v>#DIV/0!</v>
      </c>
      <c r="I16" s="177" t="e">
        <f t="shared" si="1"/>
        <v>#DIV/0!</v>
      </c>
      <c r="J16" s="178" t="e">
        <f t="shared" si="2"/>
        <v>#DIV/0!</v>
      </c>
    </row>
    <row r="17" spans="1:10" ht="15" customHeight="1" x14ac:dyDescent="0.25">
      <c r="A17" s="72">
        <v>9</v>
      </c>
      <c r="B17" s="70" t="str">
        <f>'7'!B18</f>
        <v>RSU Hidayah</v>
      </c>
      <c r="C17" s="72">
        <f>'7'!C18</f>
        <v>0</v>
      </c>
      <c r="D17" s="171">
        <f>'7'!F18</f>
        <v>0</v>
      </c>
      <c r="E17" s="175"/>
      <c r="F17" s="175"/>
      <c r="G17" s="176" t="e">
        <f t="shared" si="3"/>
        <v>#DIV/0!</v>
      </c>
      <c r="H17" s="177" t="e">
        <f t="shared" si="0"/>
        <v>#DIV/0!</v>
      </c>
      <c r="I17" s="177" t="e">
        <f t="shared" si="1"/>
        <v>#DIV/0!</v>
      </c>
      <c r="J17" s="178" t="e">
        <f t="shared" si="2"/>
        <v>#DIV/0!</v>
      </c>
    </row>
    <row r="18" spans="1:10" ht="15" customHeight="1" x14ac:dyDescent="0.25">
      <c r="A18" s="72">
        <v>10</v>
      </c>
      <c r="B18" s="70" t="str">
        <f>'7'!B19</f>
        <v>RSU Elisabeth</v>
      </c>
      <c r="C18" s="72">
        <f>'7'!C19</f>
        <v>0</v>
      </c>
      <c r="D18" s="171">
        <f>'7'!F19</f>
        <v>0</v>
      </c>
      <c r="E18" s="175"/>
      <c r="F18" s="175"/>
      <c r="G18" s="176" t="e">
        <f>E18/(C18*365)*100</f>
        <v>#DIV/0!</v>
      </c>
      <c r="H18" s="177" t="e">
        <f t="shared" si="0"/>
        <v>#DIV/0!</v>
      </c>
      <c r="I18" s="177" t="e">
        <f t="shared" si="1"/>
        <v>#DIV/0!</v>
      </c>
      <c r="J18" s="178" t="e">
        <f>F18/D18</f>
        <v>#DIV/0!</v>
      </c>
    </row>
    <row r="19" spans="1:10" ht="15" customHeight="1" x14ac:dyDescent="0.25">
      <c r="A19" s="72">
        <v>11</v>
      </c>
      <c r="B19" s="70" t="str">
        <f>'7'!B20</f>
        <v>RSU Hermina</v>
      </c>
      <c r="C19" s="72">
        <f>'7'!C20</f>
        <v>0</v>
      </c>
      <c r="D19" s="171">
        <f>'7'!F20</f>
        <v>0</v>
      </c>
      <c r="E19" s="175"/>
      <c r="F19" s="175"/>
      <c r="G19" s="176" t="e">
        <f t="shared" si="3"/>
        <v>#DIV/0!</v>
      </c>
      <c r="H19" s="177" t="e">
        <f t="shared" si="0"/>
        <v>#DIV/0!</v>
      </c>
      <c r="I19" s="177" t="e">
        <f t="shared" si="1"/>
        <v>#DIV/0!</v>
      </c>
      <c r="J19" s="178" t="e">
        <f t="shared" si="2"/>
        <v>#DIV/0!</v>
      </c>
    </row>
    <row r="20" spans="1:10" ht="15" customHeight="1" x14ac:dyDescent="0.25">
      <c r="A20" s="72">
        <v>12</v>
      </c>
      <c r="B20" s="70" t="str">
        <f>'7'!B21</f>
        <v>RSU Medika Lestari</v>
      </c>
      <c r="C20" s="72">
        <f>'7'!C21</f>
        <v>0</v>
      </c>
      <c r="D20" s="171">
        <f>'7'!F21</f>
        <v>0</v>
      </c>
      <c r="E20" s="175"/>
      <c r="F20" s="175"/>
      <c r="G20" s="176" t="e">
        <f t="shared" si="3"/>
        <v>#DIV/0!</v>
      </c>
      <c r="H20" s="177" t="e">
        <f t="shared" si="0"/>
        <v>#DIV/0!</v>
      </c>
      <c r="I20" s="177" t="e">
        <f t="shared" si="1"/>
        <v>#DIV/0!</v>
      </c>
      <c r="J20" s="178" t="e">
        <f t="shared" si="2"/>
        <v>#DIV/0!</v>
      </c>
    </row>
    <row r="21" spans="1:10" ht="15" customHeight="1" x14ac:dyDescent="0.25">
      <c r="A21" s="72">
        <v>13</v>
      </c>
      <c r="B21" s="70" t="str">
        <f>'7'!B22</f>
        <v>RSIA Budhi Asih</v>
      </c>
      <c r="C21" s="72">
        <f>'7'!C22</f>
        <v>0</v>
      </c>
      <c r="D21" s="171">
        <f>'7'!F22</f>
        <v>0</v>
      </c>
      <c r="E21" s="175"/>
      <c r="F21" s="175"/>
      <c r="G21" s="176" t="e">
        <f t="shared" si="3"/>
        <v>#DIV/0!</v>
      </c>
      <c r="H21" s="177" t="e">
        <f t="shared" si="0"/>
        <v>#DIV/0!</v>
      </c>
      <c r="I21" s="177" t="e">
        <f t="shared" si="1"/>
        <v>#DIV/0!</v>
      </c>
      <c r="J21" s="178" t="e">
        <f t="shared" si="2"/>
        <v>#DIV/0!</v>
      </c>
    </row>
    <row r="22" spans="1:10" ht="15" customHeight="1" x14ac:dyDescent="0.25">
      <c r="A22" s="72">
        <v>14</v>
      </c>
      <c r="B22" s="70" t="str">
        <f>'7'!B23</f>
        <v>RSIA Amanah</v>
      </c>
      <c r="C22" s="72">
        <f>'7'!C23</f>
        <v>0</v>
      </c>
      <c r="D22" s="171">
        <f>'7'!F23</f>
        <v>0</v>
      </c>
      <c r="E22" s="175"/>
      <c r="F22" s="175"/>
      <c r="G22" s="176" t="e">
        <f t="shared" si="3"/>
        <v>#DIV/0!</v>
      </c>
      <c r="H22" s="177" t="e">
        <f>D22/C22</f>
        <v>#DIV/0!</v>
      </c>
      <c r="I22" s="177" t="e">
        <f t="shared" si="1"/>
        <v>#DIV/0!</v>
      </c>
      <c r="J22" s="178" t="e">
        <f t="shared" si="2"/>
        <v>#DIV/0!</v>
      </c>
    </row>
    <row r="23" spans="1:10" ht="15" customHeight="1" x14ac:dyDescent="0.25">
      <c r="A23" s="72">
        <v>15</v>
      </c>
      <c r="B23" s="70" t="str">
        <f>'7'!B24</f>
        <v>RSU Animah</v>
      </c>
      <c r="C23" s="72">
        <f>'7'!C24</f>
        <v>0</v>
      </c>
      <c r="D23" s="171">
        <f>'7'!F24</f>
        <v>0</v>
      </c>
      <c r="E23" s="175"/>
      <c r="F23" s="175"/>
      <c r="G23" s="176" t="e">
        <f t="shared" si="3"/>
        <v>#DIV/0!</v>
      </c>
      <c r="H23" s="177" t="e">
        <f t="shared" si="0"/>
        <v>#DIV/0!</v>
      </c>
      <c r="I23" s="177" t="e">
        <f t="shared" si="1"/>
        <v>#DIV/0!</v>
      </c>
      <c r="J23" s="178" t="e">
        <f t="shared" si="2"/>
        <v>#DIV/0!</v>
      </c>
    </row>
    <row r="24" spans="1:10" ht="15" customHeight="1" x14ac:dyDescent="0.25">
      <c r="A24" s="72">
        <v>16</v>
      </c>
      <c r="B24" s="70" t="str">
        <f>'7'!B25</f>
        <v>RSIA Bunda Arif</v>
      </c>
      <c r="C24" s="72">
        <f>'7'!C25</f>
        <v>0</v>
      </c>
      <c r="D24" s="171">
        <f>'7'!F25</f>
        <v>0</v>
      </c>
      <c r="E24" s="175"/>
      <c r="F24" s="175"/>
      <c r="G24" s="176" t="e">
        <f t="shared" si="3"/>
        <v>#DIV/0!</v>
      </c>
      <c r="H24" s="177" t="e">
        <f t="shared" si="0"/>
        <v>#DIV/0!</v>
      </c>
      <c r="I24" s="177" t="e">
        <f t="shared" si="1"/>
        <v>#DIV/0!</v>
      </c>
      <c r="J24" s="178" t="e">
        <f t="shared" si="2"/>
        <v>#DIV/0!</v>
      </c>
    </row>
    <row r="25" spans="1:10" ht="15" customHeight="1" x14ac:dyDescent="0.25">
      <c r="A25" s="72">
        <v>17</v>
      </c>
      <c r="B25" s="70" t="str">
        <f>'7'!B26</f>
        <v>RSKB Mitra Ariva</v>
      </c>
      <c r="C25" s="72">
        <f>'7'!C26</f>
        <v>0</v>
      </c>
      <c r="D25" s="171">
        <f>'7'!F26</f>
        <v>0</v>
      </c>
      <c r="E25" s="175"/>
      <c r="F25" s="175"/>
      <c r="G25" s="176" t="e">
        <f t="shared" si="3"/>
        <v>#DIV/0!</v>
      </c>
      <c r="H25" s="177" t="e">
        <f t="shared" si="0"/>
        <v>#DIV/0!</v>
      </c>
      <c r="I25" s="177" t="e">
        <f t="shared" si="1"/>
        <v>#DIV/0!</v>
      </c>
      <c r="J25" s="178" t="e">
        <f t="shared" si="2"/>
        <v>#DIV/0!</v>
      </c>
    </row>
    <row r="26" spans="1:10" ht="15" customHeight="1" x14ac:dyDescent="0.25">
      <c r="A26" s="72">
        <v>18</v>
      </c>
      <c r="B26" s="70" t="str">
        <f>'7'!B27</f>
        <v>RSKB  Jatiwinangun</v>
      </c>
      <c r="C26" s="72">
        <f>'7'!C27</f>
        <v>0</v>
      </c>
      <c r="D26" s="171">
        <f>'7'!F27</f>
        <v>0</v>
      </c>
      <c r="E26" s="175"/>
      <c r="F26" s="175"/>
      <c r="G26" s="176" t="e">
        <f t="shared" si="3"/>
        <v>#DIV/0!</v>
      </c>
      <c r="H26" s="177" t="e">
        <f t="shared" si="0"/>
        <v>#DIV/0!</v>
      </c>
      <c r="I26" s="177" t="e">
        <f t="shared" si="1"/>
        <v>#DIV/0!</v>
      </c>
      <c r="J26" s="178" t="e">
        <f t="shared" si="2"/>
        <v>#DIV/0!</v>
      </c>
    </row>
    <row r="27" spans="1:10" ht="15" customHeight="1" x14ac:dyDescent="0.25">
      <c r="A27" s="72">
        <v>19</v>
      </c>
      <c r="B27" s="70" t="str">
        <f>'7'!B28</f>
        <v>RSU Wiradadi Husada</v>
      </c>
      <c r="C27" s="72">
        <f>'7'!C28</f>
        <v>0</v>
      </c>
      <c r="D27" s="171">
        <f>'7'!F28</f>
        <v>0</v>
      </c>
      <c r="E27" s="175"/>
      <c r="F27" s="175"/>
      <c r="G27" s="176" t="e">
        <f t="shared" si="3"/>
        <v>#DIV/0!</v>
      </c>
      <c r="H27" s="177" t="e">
        <f t="shared" si="0"/>
        <v>#DIV/0!</v>
      </c>
      <c r="I27" s="177" t="e">
        <f t="shared" si="1"/>
        <v>#DIV/0!</v>
      </c>
      <c r="J27" s="178" t="e">
        <f t="shared" si="2"/>
        <v>#DIV/0!</v>
      </c>
    </row>
    <row r="28" spans="1:10" ht="15" customHeight="1" x14ac:dyDescent="0.25">
      <c r="A28" s="72">
        <v>20</v>
      </c>
      <c r="B28" s="70" t="str">
        <f>'7'!B29</f>
        <v>RSU Siaga Medika</v>
      </c>
      <c r="C28" s="72">
        <f>'7'!C29</f>
        <v>0</v>
      </c>
      <c r="D28" s="171">
        <f>'7'!F29</f>
        <v>0</v>
      </c>
      <c r="E28" s="175"/>
      <c r="F28" s="175"/>
      <c r="G28" s="176" t="e">
        <f t="shared" si="3"/>
        <v>#DIV/0!</v>
      </c>
      <c r="H28" s="177" t="e">
        <f t="shared" si="0"/>
        <v>#DIV/0!</v>
      </c>
      <c r="I28" s="177" t="e">
        <f t="shared" si="1"/>
        <v>#DIV/0!</v>
      </c>
      <c r="J28" s="178" t="e">
        <f t="shared" si="2"/>
        <v>#DIV/0!</v>
      </c>
    </row>
    <row r="29" spans="1:10" ht="15" customHeight="1" x14ac:dyDescent="0.25">
      <c r="A29" s="72">
        <v>21</v>
      </c>
      <c r="B29" s="70" t="str">
        <f>'7'!B30</f>
        <v>RSU Dadi Keluarga</v>
      </c>
      <c r="C29" s="72">
        <f>'7'!C30</f>
        <v>0</v>
      </c>
      <c r="D29" s="171">
        <f>'7'!F30</f>
        <v>0</v>
      </c>
      <c r="E29" s="175"/>
      <c r="F29" s="175"/>
      <c r="G29" s="176" t="e">
        <f t="shared" ref="G29:G33" si="4">E29/(C29*365)*100</f>
        <v>#DIV/0!</v>
      </c>
      <c r="H29" s="177" t="e">
        <f t="shared" ref="H29:H33" si="5">D29/C29</f>
        <v>#DIV/0!</v>
      </c>
      <c r="I29" s="177" t="e">
        <f t="shared" ref="I29:I33" si="6">((C29*365)-E29)/D29</f>
        <v>#DIV/0!</v>
      </c>
      <c r="J29" s="178" t="e">
        <f t="shared" ref="J29:J33" si="7">F29/D29</f>
        <v>#DIV/0!</v>
      </c>
    </row>
    <row r="30" spans="1:10" ht="15" customHeight="1" x14ac:dyDescent="0.25">
      <c r="A30" s="72">
        <v>22</v>
      </c>
      <c r="B30" s="70" t="str">
        <f>'7'!B31</f>
        <v>RS Orthopaedi</v>
      </c>
      <c r="C30" s="72">
        <f>'7'!C31</f>
        <v>0</v>
      </c>
      <c r="D30" s="171">
        <f>'7'!F31</f>
        <v>0</v>
      </c>
      <c r="E30" s="175"/>
      <c r="F30" s="175"/>
      <c r="G30" s="176" t="e">
        <f t="shared" si="4"/>
        <v>#DIV/0!</v>
      </c>
      <c r="H30" s="177" t="e">
        <f t="shared" si="5"/>
        <v>#DIV/0!</v>
      </c>
      <c r="I30" s="177" t="e">
        <f t="shared" si="6"/>
        <v>#DIV/0!</v>
      </c>
      <c r="J30" s="178" t="e">
        <f t="shared" si="7"/>
        <v>#DIV/0!</v>
      </c>
    </row>
    <row r="31" spans="1:10" ht="15" customHeight="1" x14ac:dyDescent="0.25">
      <c r="A31" s="72">
        <v>23</v>
      </c>
      <c r="B31" s="70" t="str">
        <f>'7'!B32</f>
        <v>RS Gigi dan Mulut Unsoed</v>
      </c>
      <c r="C31" s="72">
        <f>'7'!C32</f>
        <v>0</v>
      </c>
      <c r="D31" s="171">
        <f>'7'!F32</f>
        <v>0</v>
      </c>
      <c r="E31" s="175"/>
      <c r="F31" s="175"/>
      <c r="G31" s="176" t="e">
        <f t="shared" si="4"/>
        <v>#DIV/0!</v>
      </c>
      <c r="H31" s="177" t="e">
        <f t="shared" si="5"/>
        <v>#DIV/0!</v>
      </c>
      <c r="I31" s="177" t="e">
        <f t="shared" si="6"/>
        <v>#DIV/0!</v>
      </c>
      <c r="J31" s="178" t="e">
        <f t="shared" si="7"/>
        <v>#DIV/0!</v>
      </c>
    </row>
    <row r="32" spans="1:10" ht="15" customHeight="1" x14ac:dyDescent="0.25">
      <c r="A32" s="72">
        <v>24</v>
      </c>
      <c r="B32" s="70" t="str">
        <f>'7'!B33</f>
        <v>Rumah Sakit Khusus Mata Purwokerto</v>
      </c>
      <c r="C32" s="72">
        <f>'7'!C33</f>
        <v>0</v>
      </c>
      <c r="D32" s="171">
        <f>'7'!F33</f>
        <v>0</v>
      </c>
      <c r="E32" s="175"/>
      <c r="F32" s="175"/>
      <c r="G32" s="176" t="e">
        <f t="shared" si="4"/>
        <v>#DIV/0!</v>
      </c>
      <c r="H32" s="177" t="e">
        <f t="shared" si="5"/>
        <v>#DIV/0!</v>
      </c>
      <c r="I32" s="177" t="e">
        <f t="shared" si="6"/>
        <v>#DIV/0!</v>
      </c>
      <c r="J32" s="178" t="e">
        <f t="shared" si="7"/>
        <v>#DIV/0!</v>
      </c>
    </row>
    <row r="33" spans="1:10" ht="15" customHeight="1" x14ac:dyDescent="0.25">
      <c r="A33" s="72">
        <v>25</v>
      </c>
      <c r="B33" s="70" t="str">
        <f>'7'!B34</f>
        <v>RS JIH Purwokerto</v>
      </c>
      <c r="C33" s="72">
        <f>'7'!C34</f>
        <v>0</v>
      </c>
      <c r="D33" s="171">
        <f>'7'!F34</f>
        <v>0</v>
      </c>
      <c r="E33" s="175"/>
      <c r="F33" s="175"/>
      <c r="G33" s="176" t="e">
        <f t="shared" si="4"/>
        <v>#DIV/0!</v>
      </c>
      <c r="H33" s="177" t="e">
        <f t="shared" si="5"/>
        <v>#DIV/0!</v>
      </c>
      <c r="I33" s="177" t="e">
        <f t="shared" si="6"/>
        <v>#DIV/0!</v>
      </c>
      <c r="J33" s="178" t="e">
        <f t="shared" si="7"/>
        <v>#DIV/0!</v>
      </c>
    </row>
    <row r="34" spans="1:10" ht="15" customHeight="1" x14ac:dyDescent="0.25">
      <c r="A34" s="72"/>
      <c r="C34" s="179"/>
      <c r="D34" s="171"/>
      <c r="E34" s="175"/>
      <c r="F34" s="175"/>
      <c r="G34" s="176"/>
      <c r="H34" s="177"/>
      <c r="I34" s="177"/>
      <c r="J34" s="178"/>
    </row>
    <row r="35" spans="1:10" ht="16.5" thickBot="1" x14ac:dyDescent="0.3">
      <c r="A35" s="1081" t="s">
        <v>253</v>
      </c>
      <c r="B35" s="1082"/>
      <c r="C35" s="81">
        <f>SUM(C9:C34)</f>
        <v>0</v>
      </c>
      <c r="D35" s="180">
        <f>SUM(D9:D34)</f>
        <v>0</v>
      </c>
      <c r="E35" s="181">
        <f>SUM(E9:E34)</f>
        <v>0</v>
      </c>
      <c r="F35" s="181">
        <f>SUM(F9:F34)</f>
        <v>0</v>
      </c>
      <c r="G35" s="182" t="e">
        <f>E35/(C35*365)*100</f>
        <v>#DIV/0!</v>
      </c>
      <c r="H35" s="183" t="e">
        <f>D35/C35</f>
        <v>#DIV/0!</v>
      </c>
      <c r="I35" s="183" t="e">
        <f>((C35*365)-E35)/D35</f>
        <v>#DIV/0!</v>
      </c>
      <c r="J35" s="84" t="e">
        <f>F35/D35</f>
        <v>#DIV/0!</v>
      </c>
    </row>
    <row r="36" spans="1:10" x14ac:dyDescent="0.25">
      <c r="A36" s="564"/>
      <c r="B36" s="564"/>
    </row>
    <row r="37" spans="1:10" x14ac:dyDescent="0.25">
      <c r="A37" s="724" t="s">
        <v>388</v>
      </c>
      <c r="B37" s="724"/>
      <c r="C37" s="724"/>
      <c r="D37" s="724"/>
    </row>
    <row r="38" spans="1:10" x14ac:dyDescent="0.25">
      <c r="A38" s="724" t="s">
        <v>1313</v>
      </c>
      <c r="B38" s="724"/>
      <c r="C38" s="724"/>
      <c r="D38" s="724"/>
    </row>
    <row r="39" spans="1:10" x14ac:dyDescent="0.25">
      <c r="A39" s="724"/>
      <c r="B39" s="724"/>
      <c r="C39" s="724"/>
      <c r="D39" s="724"/>
    </row>
  </sheetData>
  <mergeCells count="1">
    <mergeCell ref="A35:B35"/>
  </mergeCells>
  <printOptions horizontalCentered="1"/>
  <pageMargins left="0.90551181102362199" right="0.70866141732283505" top="0.74803149606299202" bottom="0.74803149606299202" header="0.31496062992126" footer="0.31496062992126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E80A8-CD9D-434F-8453-412641E960C2}">
  <sheetPr codeName="Sheet7">
    <tabColor rgb="FFFFC000"/>
    <pageSetUpPr fitToPage="1"/>
  </sheetPr>
  <dimension ref="A1:IV169"/>
  <sheetViews>
    <sheetView showZeros="0" zoomScaleNormal="100" workbookViewId="0">
      <pane ySplit="8" topLeftCell="A9" activePane="bottomLeft" state="frozen"/>
      <selection activeCell="V4" sqref="V4"/>
      <selection pane="bottomLeft" activeCell="V4" sqref="V4"/>
    </sheetView>
  </sheetViews>
  <sheetFormatPr defaultColWidth="12.28515625" defaultRowHeight="15" x14ac:dyDescent="0.25"/>
  <cols>
    <col min="1" max="1" width="5.7109375" style="70" customWidth="1"/>
    <col min="2" max="3" width="38.85546875" style="70" customWidth="1"/>
    <col min="4" max="4" width="37.7109375" style="70" customWidth="1"/>
    <col min="5" max="242" width="9.140625" style="70" customWidth="1"/>
    <col min="243" max="243" width="5.7109375" style="70" customWidth="1"/>
    <col min="244" max="245" width="21.7109375" style="70" customWidth="1"/>
    <col min="246" max="248" width="14.28515625" style="70" customWidth="1"/>
    <col min="249" max="256" width="12.28515625" style="70"/>
    <col min="257" max="257" width="5.7109375" style="70" customWidth="1"/>
    <col min="258" max="259" width="38.85546875" style="70" customWidth="1"/>
    <col min="260" max="260" width="37.7109375" style="70" customWidth="1"/>
    <col min="261" max="498" width="9.140625" style="70" customWidth="1"/>
    <col min="499" max="499" width="5.7109375" style="70" customWidth="1"/>
    <col min="500" max="501" width="21.7109375" style="70" customWidth="1"/>
    <col min="502" max="504" width="14.28515625" style="70" customWidth="1"/>
    <col min="505" max="512" width="12.28515625" style="70"/>
    <col min="513" max="513" width="5.7109375" style="70" customWidth="1"/>
    <col min="514" max="515" width="38.85546875" style="70" customWidth="1"/>
    <col min="516" max="516" width="37.7109375" style="70" customWidth="1"/>
    <col min="517" max="754" width="9.140625" style="70" customWidth="1"/>
    <col min="755" max="755" width="5.7109375" style="70" customWidth="1"/>
    <col min="756" max="757" width="21.7109375" style="70" customWidth="1"/>
    <col min="758" max="760" width="14.28515625" style="70" customWidth="1"/>
    <col min="761" max="768" width="12.28515625" style="70"/>
    <col min="769" max="769" width="5.7109375" style="70" customWidth="1"/>
    <col min="770" max="771" width="38.85546875" style="70" customWidth="1"/>
    <col min="772" max="772" width="37.7109375" style="70" customWidth="1"/>
    <col min="773" max="1010" width="9.140625" style="70" customWidth="1"/>
    <col min="1011" max="1011" width="5.7109375" style="70" customWidth="1"/>
    <col min="1012" max="1013" width="21.7109375" style="70" customWidth="1"/>
    <col min="1014" max="1016" width="14.28515625" style="70" customWidth="1"/>
    <col min="1017" max="1024" width="12.28515625" style="70"/>
    <col min="1025" max="1025" width="5.7109375" style="70" customWidth="1"/>
    <col min="1026" max="1027" width="38.85546875" style="70" customWidth="1"/>
    <col min="1028" max="1028" width="37.7109375" style="70" customWidth="1"/>
    <col min="1029" max="1266" width="9.140625" style="70" customWidth="1"/>
    <col min="1267" max="1267" width="5.7109375" style="70" customWidth="1"/>
    <col min="1268" max="1269" width="21.7109375" style="70" customWidth="1"/>
    <col min="1270" max="1272" width="14.28515625" style="70" customWidth="1"/>
    <col min="1273" max="1280" width="12.28515625" style="70"/>
    <col min="1281" max="1281" width="5.7109375" style="70" customWidth="1"/>
    <col min="1282" max="1283" width="38.85546875" style="70" customWidth="1"/>
    <col min="1284" max="1284" width="37.7109375" style="70" customWidth="1"/>
    <col min="1285" max="1522" width="9.140625" style="70" customWidth="1"/>
    <col min="1523" max="1523" width="5.7109375" style="70" customWidth="1"/>
    <col min="1524" max="1525" width="21.7109375" style="70" customWidth="1"/>
    <col min="1526" max="1528" width="14.28515625" style="70" customWidth="1"/>
    <col min="1529" max="1536" width="12.28515625" style="70"/>
    <col min="1537" max="1537" width="5.7109375" style="70" customWidth="1"/>
    <col min="1538" max="1539" width="38.85546875" style="70" customWidth="1"/>
    <col min="1540" max="1540" width="37.7109375" style="70" customWidth="1"/>
    <col min="1541" max="1778" width="9.140625" style="70" customWidth="1"/>
    <col min="1779" max="1779" width="5.7109375" style="70" customWidth="1"/>
    <col min="1780" max="1781" width="21.7109375" style="70" customWidth="1"/>
    <col min="1782" max="1784" width="14.28515625" style="70" customWidth="1"/>
    <col min="1785" max="1792" width="12.28515625" style="70"/>
    <col min="1793" max="1793" width="5.7109375" style="70" customWidth="1"/>
    <col min="1794" max="1795" width="38.85546875" style="70" customWidth="1"/>
    <col min="1796" max="1796" width="37.7109375" style="70" customWidth="1"/>
    <col min="1797" max="2034" width="9.140625" style="70" customWidth="1"/>
    <col min="2035" max="2035" width="5.7109375" style="70" customWidth="1"/>
    <col min="2036" max="2037" width="21.7109375" style="70" customWidth="1"/>
    <col min="2038" max="2040" width="14.28515625" style="70" customWidth="1"/>
    <col min="2041" max="2048" width="12.28515625" style="70"/>
    <col min="2049" max="2049" width="5.7109375" style="70" customWidth="1"/>
    <col min="2050" max="2051" width="38.85546875" style="70" customWidth="1"/>
    <col min="2052" max="2052" width="37.7109375" style="70" customWidth="1"/>
    <col min="2053" max="2290" width="9.140625" style="70" customWidth="1"/>
    <col min="2291" max="2291" width="5.7109375" style="70" customWidth="1"/>
    <col min="2292" max="2293" width="21.7109375" style="70" customWidth="1"/>
    <col min="2294" max="2296" width="14.28515625" style="70" customWidth="1"/>
    <col min="2297" max="2304" width="12.28515625" style="70"/>
    <col min="2305" max="2305" width="5.7109375" style="70" customWidth="1"/>
    <col min="2306" max="2307" width="38.85546875" style="70" customWidth="1"/>
    <col min="2308" max="2308" width="37.7109375" style="70" customWidth="1"/>
    <col min="2309" max="2546" width="9.140625" style="70" customWidth="1"/>
    <col min="2547" max="2547" width="5.7109375" style="70" customWidth="1"/>
    <col min="2548" max="2549" width="21.7109375" style="70" customWidth="1"/>
    <col min="2550" max="2552" width="14.28515625" style="70" customWidth="1"/>
    <col min="2553" max="2560" width="12.28515625" style="70"/>
    <col min="2561" max="2561" width="5.7109375" style="70" customWidth="1"/>
    <col min="2562" max="2563" width="38.85546875" style="70" customWidth="1"/>
    <col min="2564" max="2564" width="37.7109375" style="70" customWidth="1"/>
    <col min="2565" max="2802" width="9.140625" style="70" customWidth="1"/>
    <col min="2803" max="2803" width="5.7109375" style="70" customWidth="1"/>
    <col min="2804" max="2805" width="21.7109375" style="70" customWidth="1"/>
    <col min="2806" max="2808" width="14.28515625" style="70" customWidth="1"/>
    <col min="2809" max="2816" width="12.28515625" style="70"/>
    <col min="2817" max="2817" width="5.7109375" style="70" customWidth="1"/>
    <col min="2818" max="2819" width="38.85546875" style="70" customWidth="1"/>
    <col min="2820" max="2820" width="37.7109375" style="70" customWidth="1"/>
    <col min="2821" max="3058" width="9.140625" style="70" customWidth="1"/>
    <col min="3059" max="3059" width="5.7109375" style="70" customWidth="1"/>
    <col min="3060" max="3061" width="21.7109375" style="70" customWidth="1"/>
    <col min="3062" max="3064" width="14.28515625" style="70" customWidth="1"/>
    <col min="3065" max="3072" width="12.28515625" style="70"/>
    <col min="3073" max="3073" width="5.7109375" style="70" customWidth="1"/>
    <col min="3074" max="3075" width="38.85546875" style="70" customWidth="1"/>
    <col min="3076" max="3076" width="37.7109375" style="70" customWidth="1"/>
    <col min="3077" max="3314" width="9.140625" style="70" customWidth="1"/>
    <col min="3315" max="3315" width="5.7109375" style="70" customWidth="1"/>
    <col min="3316" max="3317" width="21.7109375" style="70" customWidth="1"/>
    <col min="3318" max="3320" width="14.28515625" style="70" customWidth="1"/>
    <col min="3321" max="3328" width="12.28515625" style="70"/>
    <col min="3329" max="3329" width="5.7109375" style="70" customWidth="1"/>
    <col min="3330" max="3331" width="38.85546875" style="70" customWidth="1"/>
    <col min="3332" max="3332" width="37.7109375" style="70" customWidth="1"/>
    <col min="3333" max="3570" width="9.140625" style="70" customWidth="1"/>
    <col min="3571" max="3571" width="5.7109375" style="70" customWidth="1"/>
    <col min="3572" max="3573" width="21.7109375" style="70" customWidth="1"/>
    <col min="3574" max="3576" width="14.28515625" style="70" customWidth="1"/>
    <col min="3577" max="3584" width="12.28515625" style="70"/>
    <col min="3585" max="3585" width="5.7109375" style="70" customWidth="1"/>
    <col min="3586" max="3587" width="38.85546875" style="70" customWidth="1"/>
    <col min="3588" max="3588" width="37.7109375" style="70" customWidth="1"/>
    <col min="3589" max="3826" width="9.140625" style="70" customWidth="1"/>
    <col min="3827" max="3827" width="5.7109375" style="70" customWidth="1"/>
    <col min="3828" max="3829" width="21.7109375" style="70" customWidth="1"/>
    <col min="3830" max="3832" width="14.28515625" style="70" customWidth="1"/>
    <col min="3833" max="3840" width="12.28515625" style="70"/>
    <col min="3841" max="3841" width="5.7109375" style="70" customWidth="1"/>
    <col min="3842" max="3843" width="38.85546875" style="70" customWidth="1"/>
    <col min="3844" max="3844" width="37.7109375" style="70" customWidth="1"/>
    <col min="3845" max="4082" width="9.140625" style="70" customWidth="1"/>
    <col min="4083" max="4083" width="5.7109375" style="70" customWidth="1"/>
    <col min="4084" max="4085" width="21.7109375" style="70" customWidth="1"/>
    <col min="4086" max="4088" width="14.28515625" style="70" customWidth="1"/>
    <col min="4089" max="4096" width="12.28515625" style="70"/>
    <col min="4097" max="4097" width="5.7109375" style="70" customWidth="1"/>
    <col min="4098" max="4099" width="38.85546875" style="70" customWidth="1"/>
    <col min="4100" max="4100" width="37.7109375" style="70" customWidth="1"/>
    <col min="4101" max="4338" width="9.140625" style="70" customWidth="1"/>
    <col min="4339" max="4339" width="5.7109375" style="70" customWidth="1"/>
    <col min="4340" max="4341" width="21.7109375" style="70" customWidth="1"/>
    <col min="4342" max="4344" width="14.28515625" style="70" customWidth="1"/>
    <col min="4345" max="4352" width="12.28515625" style="70"/>
    <col min="4353" max="4353" width="5.7109375" style="70" customWidth="1"/>
    <col min="4354" max="4355" width="38.85546875" style="70" customWidth="1"/>
    <col min="4356" max="4356" width="37.7109375" style="70" customWidth="1"/>
    <col min="4357" max="4594" width="9.140625" style="70" customWidth="1"/>
    <col min="4595" max="4595" width="5.7109375" style="70" customWidth="1"/>
    <col min="4596" max="4597" width="21.7109375" style="70" customWidth="1"/>
    <col min="4598" max="4600" width="14.28515625" style="70" customWidth="1"/>
    <col min="4601" max="4608" width="12.28515625" style="70"/>
    <col min="4609" max="4609" width="5.7109375" style="70" customWidth="1"/>
    <col min="4610" max="4611" width="38.85546875" style="70" customWidth="1"/>
    <col min="4612" max="4612" width="37.7109375" style="70" customWidth="1"/>
    <col min="4613" max="4850" width="9.140625" style="70" customWidth="1"/>
    <col min="4851" max="4851" width="5.7109375" style="70" customWidth="1"/>
    <col min="4852" max="4853" width="21.7109375" style="70" customWidth="1"/>
    <col min="4854" max="4856" width="14.28515625" style="70" customWidth="1"/>
    <col min="4857" max="4864" width="12.28515625" style="70"/>
    <col min="4865" max="4865" width="5.7109375" style="70" customWidth="1"/>
    <col min="4866" max="4867" width="38.85546875" style="70" customWidth="1"/>
    <col min="4868" max="4868" width="37.7109375" style="70" customWidth="1"/>
    <col min="4869" max="5106" width="9.140625" style="70" customWidth="1"/>
    <col min="5107" max="5107" width="5.7109375" style="70" customWidth="1"/>
    <col min="5108" max="5109" width="21.7109375" style="70" customWidth="1"/>
    <col min="5110" max="5112" width="14.28515625" style="70" customWidth="1"/>
    <col min="5113" max="5120" width="12.28515625" style="70"/>
    <col min="5121" max="5121" width="5.7109375" style="70" customWidth="1"/>
    <col min="5122" max="5123" width="38.85546875" style="70" customWidth="1"/>
    <col min="5124" max="5124" width="37.7109375" style="70" customWidth="1"/>
    <col min="5125" max="5362" width="9.140625" style="70" customWidth="1"/>
    <col min="5363" max="5363" width="5.7109375" style="70" customWidth="1"/>
    <col min="5364" max="5365" width="21.7109375" style="70" customWidth="1"/>
    <col min="5366" max="5368" width="14.28515625" style="70" customWidth="1"/>
    <col min="5369" max="5376" width="12.28515625" style="70"/>
    <col min="5377" max="5377" width="5.7109375" style="70" customWidth="1"/>
    <col min="5378" max="5379" width="38.85546875" style="70" customWidth="1"/>
    <col min="5380" max="5380" width="37.7109375" style="70" customWidth="1"/>
    <col min="5381" max="5618" width="9.140625" style="70" customWidth="1"/>
    <col min="5619" max="5619" width="5.7109375" style="70" customWidth="1"/>
    <col min="5620" max="5621" width="21.7109375" style="70" customWidth="1"/>
    <col min="5622" max="5624" width="14.28515625" style="70" customWidth="1"/>
    <col min="5625" max="5632" width="12.28515625" style="70"/>
    <col min="5633" max="5633" width="5.7109375" style="70" customWidth="1"/>
    <col min="5634" max="5635" width="38.85546875" style="70" customWidth="1"/>
    <col min="5636" max="5636" width="37.7109375" style="70" customWidth="1"/>
    <col min="5637" max="5874" width="9.140625" style="70" customWidth="1"/>
    <col min="5875" max="5875" width="5.7109375" style="70" customWidth="1"/>
    <col min="5876" max="5877" width="21.7109375" style="70" customWidth="1"/>
    <col min="5878" max="5880" width="14.28515625" style="70" customWidth="1"/>
    <col min="5881" max="5888" width="12.28515625" style="70"/>
    <col min="5889" max="5889" width="5.7109375" style="70" customWidth="1"/>
    <col min="5890" max="5891" width="38.85546875" style="70" customWidth="1"/>
    <col min="5892" max="5892" width="37.7109375" style="70" customWidth="1"/>
    <col min="5893" max="6130" width="9.140625" style="70" customWidth="1"/>
    <col min="6131" max="6131" width="5.7109375" style="70" customWidth="1"/>
    <col min="6132" max="6133" width="21.7109375" style="70" customWidth="1"/>
    <col min="6134" max="6136" width="14.28515625" style="70" customWidth="1"/>
    <col min="6137" max="6144" width="12.28515625" style="70"/>
    <col min="6145" max="6145" width="5.7109375" style="70" customWidth="1"/>
    <col min="6146" max="6147" width="38.85546875" style="70" customWidth="1"/>
    <col min="6148" max="6148" width="37.7109375" style="70" customWidth="1"/>
    <col min="6149" max="6386" width="9.140625" style="70" customWidth="1"/>
    <col min="6387" max="6387" width="5.7109375" style="70" customWidth="1"/>
    <col min="6388" max="6389" width="21.7109375" style="70" customWidth="1"/>
    <col min="6390" max="6392" width="14.28515625" style="70" customWidth="1"/>
    <col min="6393" max="6400" width="12.28515625" style="70"/>
    <col min="6401" max="6401" width="5.7109375" style="70" customWidth="1"/>
    <col min="6402" max="6403" width="38.85546875" style="70" customWidth="1"/>
    <col min="6404" max="6404" width="37.7109375" style="70" customWidth="1"/>
    <col min="6405" max="6642" width="9.140625" style="70" customWidth="1"/>
    <col min="6643" max="6643" width="5.7109375" style="70" customWidth="1"/>
    <col min="6644" max="6645" width="21.7109375" style="70" customWidth="1"/>
    <col min="6646" max="6648" width="14.28515625" style="70" customWidth="1"/>
    <col min="6649" max="6656" width="12.28515625" style="70"/>
    <col min="6657" max="6657" width="5.7109375" style="70" customWidth="1"/>
    <col min="6658" max="6659" width="38.85546875" style="70" customWidth="1"/>
    <col min="6660" max="6660" width="37.7109375" style="70" customWidth="1"/>
    <col min="6661" max="6898" width="9.140625" style="70" customWidth="1"/>
    <col min="6899" max="6899" width="5.7109375" style="70" customWidth="1"/>
    <col min="6900" max="6901" width="21.7109375" style="70" customWidth="1"/>
    <col min="6902" max="6904" width="14.28515625" style="70" customWidth="1"/>
    <col min="6905" max="6912" width="12.28515625" style="70"/>
    <col min="6913" max="6913" width="5.7109375" style="70" customWidth="1"/>
    <col min="6914" max="6915" width="38.85546875" style="70" customWidth="1"/>
    <col min="6916" max="6916" width="37.7109375" style="70" customWidth="1"/>
    <col min="6917" max="7154" width="9.140625" style="70" customWidth="1"/>
    <col min="7155" max="7155" width="5.7109375" style="70" customWidth="1"/>
    <col min="7156" max="7157" width="21.7109375" style="70" customWidth="1"/>
    <col min="7158" max="7160" width="14.28515625" style="70" customWidth="1"/>
    <col min="7161" max="7168" width="12.28515625" style="70"/>
    <col min="7169" max="7169" width="5.7109375" style="70" customWidth="1"/>
    <col min="7170" max="7171" width="38.85546875" style="70" customWidth="1"/>
    <col min="7172" max="7172" width="37.7109375" style="70" customWidth="1"/>
    <col min="7173" max="7410" width="9.140625" style="70" customWidth="1"/>
    <col min="7411" max="7411" width="5.7109375" style="70" customWidth="1"/>
    <col min="7412" max="7413" width="21.7109375" style="70" customWidth="1"/>
    <col min="7414" max="7416" width="14.28515625" style="70" customWidth="1"/>
    <col min="7417" max="7424" width="12.28515625" style="70"/>
    <col min="7425" max="7425" width="5.7109375" style="70" customWidth="1"/>
    <col min="7426" max="7427" width="38.85546875" style="70" customWidth="1"/>
    <col min="7428" max="7428" width="37.7109375" style="70" customWidth="1"/>
    <col min="7429" max="7666" width="9.140625" style="70" customWidth="1"/>
    <col min="7667" max="7667" width="5.7109375" style="70" customWidth="1"/>
    <col min="7668" max="7669" width="21.7109375" style="70" customWidth="1"/>
    <col min="7670" max="7672" width="14.28515625" style="70" customWidth="1"/>
    <col min="7673" max="7680" width="12.28515625" style="70"/>
    <col min="7681" max="7681" width="5.7109375" style="70" customWidth="1"/>
    <col min="7682" max="7683" width="38.85546875" style="70" customWidth="1"/>
    <col min="7684" max="7684" width="37.7109375" style="70" customWidth="1"/>
    <col min="7685" max="7922" width="9.140625" style="70" customWidth="1"/>
    <col min="7923" max="7923" width="5.7109375" style="70" customWidth="1"/>
    <col min="7924" max="7925" width="21.7109375" style="70" customWidth="1"/>
    <col min="7926" max="7928" width="14.28515625" style="70" customWidth="1"/>
    <col min="7929" max="7936" width="12.28515625" style="70"/>
    <col min="7937" max="7937" width="5.7109375" style="70" customWidth="1"/>
    <col min="7938" max="7939" width="38.85546875" style="70" customWidth="1"/>
    <col min="7940" max="7940" width="37.7109375" style="70" customWidth="1"/>
    <col min="7941" max="8178" width="9.140625" style="70" customWidth="1"/>
    <col min="8179" max="8179" width="5.7109375" style="70" customWidth="1"/>
    <col min="8180" max="8181" width="21.7109375" style="70" customWidth="1"/>
    <col min="8182" max="8184" width="14.28515625" style="70" customWidth="1"/>
    <col min="8185" max="8192" width="12.28515625" style="70"/>
    <col min="8193" max="8193" width="5.7109375" style="70" customWidth="1"/>
    <col min="8194" max="8195" width="38.85546875" style="70" customWidth="1"/>
    <col min="8196" max="8196" width="37.7109375" style="70" customWidth="1"/>
    <col min="8197" max="8434" width="9.140625" style="70" customWidth="1"/>
    <col min="8435" max="8435" width="5.7109375" style="70" customWidth="1"/>
    <col min="8436" max="8437" width="21.7109375" style="70" customWidth="1"/>
    <col min="8438" max="8440" width="14.28515625" style="70" customWidth="1"/>
    <col min="8441" max="8448" width="12.28515625" style="70"/>
    <col min="8449" max="8449" width="5.7109375" style="70" customWidth="1"/>
    <col min="8450" max="8451" width="38.85546875" style="70" customWidth="1"/>
    <col min="8452" max="8452" width="37.7109375" style="70" customWidth="1"/>
    <col min="8453" max="8690" width="9.140625" style="70" customWidth="1"/>
    <col min="8691" max="8691" width="5.7109375" style="70" customWidth="1"/>
    <col min="8692" max="8693" width="21.7109375" style="70" customWidth="1"/>
    <col min="8694" max="8696" width="14.28515625" style="70" customWidth="1"/>
    <col min="8697" max="8704" width="12.28515625" style="70"/>
    <col min="8705" max="8705" width="5.7109375" style="70" customWidth="1"/>
    <col min="8706" max="8707" width="38.85546875" style="70" customWidth="1"/>
    <col min="8708" max="8708" width="37.7109375" style="70" customWidth="1"/>
    <col min="8709" max="8946" width="9.140625" style="70" customWidth="1"/>
    <col min="8947" max="8947" width="5.7109375" style="70" customWidth="1"/>
    <col min="8948" max="8949" width="21.7109375" style="70" customWidth="1"/>
    <col min="8950" max="8952" width="14.28515625" style="70" customWidth="1"/>
    <col min="8953" max="8960" width="12.28515625" style="70"/>
    <col min="8961" max="8961" width="5.7109375" style="70" customWidth="1"/>
    <col min="8962" max="8963" width="38.85546875" style="70" customWidth="1"/>
    <col min="8964" max="8964" width="37.7109375" style="70" customWidth="1"/>
    <col min="8965" max="9202" width="9.140625" style="70" customWidth="1"/>
    <col min="9203" max="9203" width="5.7109375" style="70" customWidth="1"/>
    <col min="9204" max="9205" width="21.7109375" style="70" customWidth="1"/>
    <col min="9206" max="9208" width="14.28515625" style="70" customWidth="1"/>
    <col min="9209" max="9216" width="12.28515625" style="70"/>
    <col min="9217" max="9217" width="5.7109375" style="70" customWidth="1"/>
    <col min="9218" max="9219" width="38.85546875" style="70" customWidth="1"/>
    <col min="9220" max="9220" width="37.7109375" style="70" customWidth="1"/>
    <col min="9221" max="9458" width="9.140625" style="70" customWidth="1"/>
    <col min="9459" max="9459" width="5.7109375" style="70" customWidth="1"/>
    <col min="9460" max="9461" width="21.7109375" style="70" customWidth="1"/>
    <col min="9462" max="9464" width="14.28515625" style="70" customWidth="1"/>
    <col min="9465" max="9472" width="12.28515625" style="70"/>
    <col min="9473" max="9473" width="5.7109375" style="70" customWidth="1"/>
    <col min="9474" max="9475" width="38.85546875" style="70" customWidth="1"/>
    <col min="9476" max="9476" width="37.7109375" style="70" customWidth="1"/>
    <col min="9477" max="9714" width="9.140625" style="70" customWidth="1"/>
    <col min="9715" max="9715" width="5.7109375" style="70" customWidth="1"/>
    <col min="9716" max="9717" width="21.7109375" style="70" customWidth="1"/>
    <col min="9718" max="9720" width="14.28515625" style="70" customWidth="1"/>
    <col min="9721" max="9728" width="12.28515625" style="70"/>
    <col min="9729" max="9729" width="5.7109375" style="70" customWidth="1"/>
    <col min="9730" max="9731" width="38.85546875" style="70" customWidth="1"/>
    <col min="9732" max="9732" width="37.7109375" style="70" customWidth="1"/>
    <col min="9733" max="9970" width="9.140625" style="70" customWidth="1"/>
    <col min="9971" max="9971" width="5.7109375" style="70" customWidth="1"/>
    <col min="9972" max="9973" width="21.7109375" style="70" customWidth="1"/>
    <col min="9974" max="9976" width="14.28515625" style="70" customWidth="1"/>
    <col min="9977" max="9984" width="12.28515625" style="70"/>
    <col min="9985" max="9985" width="5.7109375" style="70" customWidth="1"/>
    <col min="9986" max="9987" width="38.85546875" style="70" customWidth="1"/>
    <col min="9988" max="9988" width="37.7109375" style="70" customWidth="1"/>
    <col min="9989" max="10226" width="9.140625" style="70" customWidth="1"/>
    <col min="10227" max="10227" width="5.7109375" style="70" customWidth="1"/>
    <col min="10228" max="10229" width="21.7109375" style="70" customWidth="1"/>
    <col min="10230" max="10232" width="14.28515625" style="70" customWidth="1"/>
    <col min="10233" max="10240" width="12.28515625" style="70"/>
    <col min="10241" max="10241" width="5.7109375" style="70" customWidth="1"/>
    <col min="10242" max="10243" width="38.85546875" style="70" customWidth="1"/>
    <col min="10244" max="10244" width="37.7109375" style="70" customWidth="1"/>
    <col min="10245" max="10482" width="9.140625" style="70" customWidth="1"/>
    <col min="10483" max="10483" width="5.7109375" style="70" customWidth="1"/>
    <col min="10484" max="10485" width="21.7109375" style="70" customWidth="1"/>
    <col min="10486" max="10488" width="14.28515625" style="70" customWidth="1"/>
    <col min="10489" max="10496" width="12.28515625" style="70"/>
    <col min="10497" max="10497" width="5.7109375" style="70" customWidth="1"/>
    <col min="10498" max="10499" width="38.85546875" style="70" customWidth="1"/>
    <col min="10500" max="10500" width="37.7109375" style="70" customWidth="1"/>
    <col min="10501" max="10738" width="9.140625" style="70" customWidth="1"/>
    <col min="10739" max="10739" width="5.7109375" style="70" customWidth="1"/>
    <col min="10740" max="10741" width="21.7109375" style="70" customWidth="1"/>
    <col min="10742" max="10744" width="14.28515625" style="70" customWidth="1"/>
    <col min="10745" max="10752" width="12.28515625" style="70"/>
    <col min="10753" max="10753" width="5.7109375" style="70" customWidth="1"/>
    <col min="10754" max="10755" width="38.85546875" style="70" customWidth="1"/>
    <col min="10756" max="10756" width="37.7109375" style="70" customWidth="1"/>
    <col min="10757" max="10994" width="9.140625" style="70" customWidth="1"/>
    <col min="10995" max="10995" width="5.7109375" style="70" customWidth="1"/>
    <col min="10996" max="10997" width="21.7109375" style="70" customWidth="1"/>
    <col min="10998" max="11000" width="14.28515625" style="70" customWidth="1"/>
    <col min="11001" max="11008" width="12.28515625" style="70"/>
    <col min="11009" max="11009" width="5.7109375" style="70" customWidth="1"/>
    <col min="11010" max="11011" width="38.85546875" style="70" customWidth="1"/>
    <col min="11012" max="11012" width="37.7109375" style="70" customWidth="1"/>
    <col min="11013" max="11250" width="9.140625" style="70" customWidth="1"/>
    <col min="11251" max="11251" width="5.7109375" style="70" customWidth="1"/>
    <col min="11252" max="11253" width="21.7109375" style="70" customWidth="1"/>
    <col min="11254" max="11256" width="14.28515625" style="70" customWidth="1"/>
    <col min="11257" max="11264" width="12.28515625" style="70"/>
    <col min="11265" max="11265" width="5.7109375" style="70" customWidth="1"/>
    <col min="11266" max="11267" width="38.85546875" style="70" customWidth="1"/>
    <col min="11268" max="11268" width="37.7109375" style="70" customWidth="1"/>
    <col min="11269" max="11506" width="9.140625" style="70" customWidth="1"/>
    <col min="11507" max="11507" width="5.7109375" style="70" customWidth="1"/>
    <col min="11508" max="11509" width="21.7109375" style="70" customWidth="1"/>
    <col min="11510" max="11512" width="14.28515625" style="70" customWidth="1"/>
    <col min="11513" max="11520" width="12.28515625" style="70"/>
    <col min="11521" max="11521" width="5.7109375" style="70" customWidth="1"/>
    <col min="11522" max="11523" width="38.85546875" style="70" customWidth="1"/>
    <col min="11524" max="11524" width="37.7109375" style="70" customWidth="1"/>
    <col min="11525" max="11762" width="9.140625" style="70" customWidth="1"/>
    <col min="11763" max="11763" width="5.7109375" style="70" customWidth="1"/>
    <col min="11764" max="11765" width="21.7109375" style="70" customWidth="1"/>
    <col min="11766" max="11768" width="14.28515625" style="70" customWidth="1"/>
    <col min="11769" max="11776" width="12.28515625" style="70"/>
    <col min="11777" max="11777" width="5.7109375" style="70" customWidth="1"/>
    <col min="11778" max="11779" width="38.85546875" style="70" customWidth="1"/>
    <col min="11780" max="11780" width="37.7109375" style="70" customWidth="1"/>
    <col min="11781" max="12018" width="9.140625" style="70" customWidth="1"/>
    <col min="12019" max="12019" width="5.7109375" style="70" customWidth="1"/>
    <col min="12020" max="12021" width="21.7109375" style="70" customWidth="1"/>
    <col min="12022" max="12024" width="14.28515625" style="70" customWidth="1"/>
    <col min="12025" max="12032" width="12.28515625" style="70"/>
    <col min="12033" max="12033" width="5.7109375" style="70" customWidth="1"/>
    <col min="12034" max="12035" width="38.85546875" style="70" customWidth="1"/>
    <col min="12036" max="12036" width="37.7109375" style="70" customWidth="1"/>
    <col min="12037" max="12274" width="9.140625" style="70" customWidth="1"/>
    <col min="12275" max="12275" width="5.7109375" style="70" customWidth="1"/>
    <col min="12276" max="12277" width="21.7109375" style="70" customWidth="1"/>
    <col min="12278" max="12280" width="14.28515625" style="70" customWidth="1"/>
    <col min="12281" max="12288" width="12.28515625" style="70"/>
    <col min="12289" max="12289" width="5.7109375" style="70" customWidth="1"/>
    <col min="12290" max="12291" width="38.85546875" style="70" customWidth="1"/>
    <col min="12292" max="12292" width="37.7109375" style="70" customWidth="1"/>
    <col min="12293" max="12530" width="9.140625" style="70" customWidth="1"/>
    <col min="12531" max="12531" width="5.7109375" style="70" customWidth="1"/>
    <col min="12532" max="12533" width="21.7109375" style="70" customWidth="1"/>
    <col min="12534" max="12536" width="14.28515625" style="70" customWidth="1"/>
    <col min="12537" max="12544" width="12.28515625" style="70"/>
    <col min="12545" max="12545" width="5.7109375" style="70" customWidth="1"/>
    <col min="12546" max="12547" width="38.85546875" style="70" customWidth="1"/>
    <col min="12548" max="12548" width="37.7109375" style="70" customWidth="1"/>
    <col min="12549" max="12786" width="9.140625" style="70" customWidth="1"/>
    <col min="12787" max="12787" width="5.7109375" style="70" customWidth="1"/>
    <col min="12788" max="12789" width="21.7109375" style="70" customWidth="1"/>
    <col min="12790" max="12792" width="14.28515625" style="70" customWidth="1"/>
    <col min="12793" max="12800" width="12.28515625" style="70"/>
    <col min="12801" max="12801" width="5.7109375" style="70" customWidth="1"/>
    <col min="12802" max="12803" width="38.85546875" style="70" customWidth="1"/>
    <col min="12804" max="12804" width="37.7109375" style="70" customWidth="1"/>
    <col min="12805" max="13042" width="9.140625" style="70" customWidth="1"/>
    <col min="13043" max="13043" width="5.7109375" style="70" customWidth="1"/>
    <col min="13044" max="13045" width="21.7109375" style="70" customWidth="1"/>
    <col min="13046" max="13048" width="14.28515625" style="70" customWidth="1"/>
    <col min="13049" max="13056" width="12.28515625" style="70"/>
    <col min="13057" max="13057" width="5.7109375" style="70" customWidth="1"/>
    <col min="13058" max="13059" width="38.85546875" style="70" customWidth="1"/>
    <col min="13060" max="13060" width="37.7109375" style="70" customWidth="1"/>
    <col min="13061" max="13298" width="9.140625" style="70" customWidth="1"/>
    <col min="13299" max="13299" width="5.7109375" style="70" customWidth="1"/>
    <col min="13300" max="13301" width="21.7109375" style="70" customWidth="1"/>
    <col min="13302" max="13304" width="14.28515625" style="70" customWidth="1"/>
    <col min="13305" max="13312" width="12.28515625" style="70"/>
    <col min="13313" max="13313" width="5.7109375" style="70" customWidth="1"/>
    <col min="13314" max="13315" width="38.85546875" style="70" customWidth="1"/>
    <col min="13316" max="13316" width="37.7109375" style="70" customWidth="1"/>
    <col min="13317" max="13554" width="9.140625" style="70" customWidth="1"/>
    <col min="13555" max="13555" width="5.7109375" style="70" customWidth="1"/>
    <col min="13556" max="13557" width="21.7109375" style="70" customWidth="1"/>
    <col min="13558" max="13560" width="14.28515625" style="70" customWidth="1"/>
    <col min="13561" max="13568" width="12.28515625" style="70"/>
    <col min="13569" max="13569" width="5.7109375" style="70" customWidth="1"/>
    <col min="13570" max="13571" width="38.85546875" style="70" customWidth="1"/>
    <col min="13572" max="13572" width="37.7109375" style="70" customWidth="1"/>
    <col min="13573" max="13810" width="9.140625" style="70" customWidth="1"/>
    <col min="13811" max="13811" width="5.7109375" style="70" customWidth="1"/>
    <col min="13812" max="13813" width="21.7109375" style="70" customWidth="1"/>
    <col min="13814" max="13816" width="14.28515625" style="70" customWidth="1"/>
    <col min="13817" max="13824" width="12.28515625" style="70"/>
    <col min="13825" max="13825" width="5.7109375" style="70" customWidth="1"/>
    <col min="13826" max="13827" width="38.85546875" style="70" customWidth="1"/>
    <col min="13828" max="13828" width="37.7109375" style="70" customWidth="1"/>
    <col min="13829" max="14066" width="9.140625" style="70" customWidth="1"/>
    <col min="14067" max="14067" width="5.7109375" style="70" customWidth="1"/>
    <col min="14068" max="14069" width="21.7109375" style="70" customWidth="1"/>
    <col min="14070" max="14072" width="14.28515625" style="70" customWidth="1"/>
    <col min="14073" max="14080" width="12.28515625" style="70"/>
    <col min="14081" max="14081" width="5.7109375" style="70" customWidth="1"/>
    <col min="14082" max="14083" width="38.85546875" style="70" customWidth="1"/>
    <col min="14084" max="14084" width="37.7109375" style="70" customWidth="1"/>
    <col min="14085" max="14322" width="9.140625" style="70" customWidth="1"/>
    <col min="14323" max="14323" width="5.7109375" style="70" customWidth="1"/>
    <col min="14324" max="14325" width="21.7109375" style="70" customWidth="1"/>
    <col min="14326" max="14328" width="14.28515625" style="70" customWidth="1"/>
    <col min="14329" max="14336" width="12.28515625" style="70"/>
    <col min="14337" max="14337" width="5.7109375" style="70" customWidth="1"/>
    <col min="14338" max="14339" width="38.85546875" style="70" customWidth="1"/>
    <col min="14340" max="14340" width="37.7109375" style="70" customWidth="1"/>
    <col min="14341" max="14578" width="9.140625" style="70" customWidth="1"/>
    <col min="14579" max="14579" width="5.7109375" style="70" customWidth="1"/>
    <col min="14580" max="14581" width="21.7109375" style="70" customWidth="1"/>
    <col min="14582" max="14584" width="14.28515625" style="70" customWidth="1"/>
    <col min="14585" max="14592" width="12.28515625" style="70"/>
    <col min="14593" max="14593" width="5.7109375" style="70" customWidth="1"/>
    <col min="14594" max="14595" width="38.85546875" style="70" customWidth="1"/>
    <col min="14596" max="14596" width="37.7109375" style="70" customWidth="1"/>
    <col min="14597" max="14834" width="9.140625" style="70" customWidth="1"/>
    <col min="14835" max="14835" width="5.7109375" style="70" customWidth="1"/>
    <col min="14836" max="14837" width="21.7109375" style="70" customWidth="1"/>
    <col min="14838" max="14840" width="14.28515625" style="70" customWidth="1"/>
    <col min="14841" max="14848" width="12.28515625" style="70"/>
    <col min="14849" max="14849" width="5.7109375" style="70" customWidth="1"/>
    <col min="14850" max="14851" width="38.85546875" style="70" customWidth="1"/>
    <col min="14852" max="14852" width="37.7109375" style="70" customWidth="1"/>
    <col min="14853" max="15090" width="9.140625" style="70" customWidth="1"/>
    <col min="15091" max="15091" width="5.7109375" style="70" customWidth="1"/>
    <col min="15092" max="15093" width="21.7109375" style="70" customWidth="1"/>
    <col min="15094" max="15096" width="14.28515625" style="70" customWidth="1"/>
    <col min="15097" max="15104" width="12.28515625" style="70"/>
    <col min="15105" max="15105" width="5.7109375" style="70" customWidth="1"/>
    <col min="15106" max="15107" width="38.85546875" style="70" customWidth="1"/>
    <col min="15108" max="15108" width="37.7109375" style="70" customWidth="1"/>
    <col min="15109" max="15346" width="9.140625" style="70" customWidth="1"/>
    <col min="15347" max="15347" width="5.7109375" style="70" customWidth="1"/>
    <col min="15348" max="15349" width="21.7109375" style="70" customWidth="1"/>
    <col min="15350" max="15352" width="14.28515625" style="70" customWidth="1"/>
    <col min="15353" max="15360" width="12.28515625" style="70"/>
    <col min="15361" max="15361" width="5.7109375" style="70" customWidth="1"/>
    <col min="15362" max="15363" width="38.85546875" style="70" customWidth="1"/>
    <col min="15364" max="15364" width="37.7109375" style="70" customWidth="1"/>
    <col min="15365" max="15602" width="9.140625" style="70" customWidth="1"/>
    <col min="15603" max="15603" width="5.7109375" style="70" customWidth="1"/>
    <col min="15604" max="15605" width="21.7109375" style="70" customWidth="1"/>
    <col min="15606" max="15608" width="14.28515625" style="70" customWidth="1"/>
    <col min="15609" max="15616" width="12.28515625" style="70"/>
    <col min="15617" max="15617" width="5.7109375" style="70" customWidth="1"/>
    <col min="15618" max="15619" width="38.85546875" style="70" customWidth="1"/>
    <col min="15620" max="15620" width="37.7109375" style="70" customWidth="1"/>
    <col min="15621" max="15858" width="9.140625" style="70" customWidth="1"/>
    <col min="15859" max="15859" width="5.7109375" style="70" customWidth="1"/>
    <col min="15860" max="15861" width="21.7109375" style="70" customWidth="1"/>
    <col min="15862" max="15864" width="14.28515625" style="70" customWidth="1"/>
    <col min="15865" max="15872" width="12.28515625" style="70"/>
    <col min="15873" max="15873" width="5.7109375" style="70" customWidth="1"/>
    <col min="15874" max="15875" width="38.85546875" style="70" customWidth="1"/>
    <col min="15876" max="15876" width="37.7109375" style="70" customWidth="1"/>
    <col min="15877" max="16114" width="9.140625" style="70" customWidth="1"/>
    <col min="16115" max="16115" width="5.7109375" style="70" customWidth="1"/>
    <col min="16116" max="16117" width="21.7109375" style="70" customWidth="1"/>
    <col min="16118" max="16120" width="14.28515625" style="70" customWidth="1"/>
    <col min="16121" max="16128" width="12.28515625" style="70"/>
    <col min="16129" max="16129" width="5.7109375" style="70" customWidth="1"/>
    <col min="16130" max="16131" width="38.85546875" style="70" customWidth="1"/>
    <col min="16132" max="16132" width="37.7109375" style="70" customWidth="1"/>
    <col min="16133" max="16370" width="9.140625" style="70" customWidth="1"/>
    <col min="16371" max="16371" width="5.7109375" style="70" customWidth="1"/>
    <col min="16372" max="16373" width="21.7109375" style="70" customWidth="1"/>
    <col min="16374" max="16376" width="14.28515625" style="70" customWidth="1"/>
    <col min="16377" max="16384" width="12.28515625" style="70"/>
  </cols>
  <sheetData>
    <row r="1" spans="1:256" ht="15.75" x14ac:dyDescent="0.25">
      <c r="A1" s="290" t="s">
        <v>408</v>
      </c>
      <c r="B1" s="69"/>
      <c r="C1" s="131"/>
    </row>
    <row r="2" spans="1:256" x14ac:dyDescent="0.25">
      <c r="A2" s="125" t="s">
        <v>316</v>
      </c>
      <c r="B2" s="125"/>
    </row>
    <row r="3" spans="1:256" ht="15" customHeight="1" x14ac:dyDescent="0.25">
      <c r="A3" s="590" t="s">
        <v>1255</v>
      </c>
      <c r="B3" s="588"/>
      <c r="C3" s="588"/>
      <c r="D3" s="588"/>
    </row>
    <row r="4" spans="1:256" ht="15" customHeight="1" x14ac:dyDescent="0.25">
      <c r="A4" s="217"/>
      <c r="C4" s="589" t="str">
        <f>'1'!E5</f>
        <v>KABUPATEN/KOTA</v>
      </c>
      <c r="D4" s="590">
        <f>'1'!F5</f>
        <v>2022</v>
      </c>
    </row>
    <row r="5" spans="1:256" ht="15" customHeight="1" x14ac:dyDescent="0.25">
      <c r="A5" s="217"/>
      <c r="C5" s="589" t="str">
        <f>'1'!E6</f>
        <v>TAHUN</v>
      </c>
      <c r="D5" s="590" t="str">
        <f>'1'!F6</f>
        <v>BANYUMAS</v>
      </c>
    </row>
    <row r="6" spans="1:256" ht="15" customHeight="1" thickBot="1" x14ac:dyDescent="0.3">
      <c r="A6" s="71"/>
      <c r="B6" s="71"/>
      <c r="C6" s="71"/>
      <c r="D6" s="71"/>
    </row>
    <row r="7" spans="1:256" ht="45" customHeight="1" x14ac:dyDescent="0.25">
      <c r="A7" s="762" t="s">
        <v>2</v>
      </c>
      <c r="B7" s="762" t="s">
        <v>254</v>
      </c>
      <c r="C7" s="762" t="s">
        <v>409</v>
      </c>
      <c r="D7" s="848" t="s">
        <v>420</v>
      </c>
    </row>
    <row r="8" spans="1:256" s="911" customFormat="1" ht="14.25" customHeight="1" x14ac:dyDescent="0.25">
      <c r="A8" s="909">
        <v>1</v>
      </c>
      <c r="B8" s="917">
        <v>2</v>
      </c>
      <c r="C8" s="917">
        <v>3</v>
      </c>
      <c r="D8" s="909">
        <v>4</v>
      </c>
      <c r="E8" s="918"/>
    </row>
    <row r="9" spans="1:256" s="591" customFormat="1" ht="15" customHeight="1" x14ac:dyDescent="0.25">
      <c r="A9" s="1020">
        <v>1</v>
      </c>
      <c r="B9" s="1015" t="s">
        <v>1319</v>
      </c>
      <c r="C9" s="1015" t="s">
        <v>1319</v>
      </c>
      <c r="D9" s="184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</row>
    <row r="10" spans="1:256" s="592" customFormat="1" ht="15" customHeight="1" x14ac:dyDescent="0.2">
      <c r="A10" s="1021">
        <v>2</v>
      </c>
      <c r="B10" s="1016" t="s">
        <v>1320</v>
      </c>
      <c r="C10" s="1016" t="s">
        <v>1321</v>
      </c>
      <c r="D10" s="185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</row>
    <row r="11" spans="1:256" s="592" customFormat="1" ht="15" customHeight="1" x14ac:dyDescent="0.2">
      <c r="A11" s="1021"/>
      <c r="B11" s="1017"/>
      <c r="C11" s="1016" t="s">
        <v>1322</v>
      </c>
      <c r="D11" s="185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</row>
    <row r="12" spans="1:256" s="592" customFormat="1" ht="15" customHeight="1" x14ac:dyDescent="0.2">
      <c r="A12" s="1021">
        <v>3</v>
      </c>
      <c r="B12" s="1016" t="s">
        <v>1323</v>
      </c>
      <c r="C12" s="1016" t="s">
        <v>1323</v>
      </c>
      <c r="D12" s="185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s="592" customFormat="1" ht="15" customHeight="1" x14ac:dyDescent="0.2">
      <c r="A13" s="1021">
        <v>4</v>
      </c>
      <c r="B13" s="1016" t="s">
        <v>1324</v>
      </c>
      <c r="C13" s="1016" t="s">
        <v>1324</v>
      </c>
      <c r="D13" s="185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</row>
    <row r="14" spans="1:256" s="592" customFormat="1" ht="15" customHeight="1" x14ac:dyDescent="0.2">
      <c r="A14" s="1021">
        <v>5</v>
      </c>
      <c r="B14" s="1016" t="s">
        <v>1325</v>
      </c>
      <c r="C14" s="1016" t="s">
        <v>1325</v>
      </c>
      <c r="D14" s="185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</row>
    <row r="15" spans="1:256" s="592" customFormat="1" ht="15" customHeight="1" x14ac:dyDescent="0.2">
      <c r="A15" s="1021">
        <v>6</v>
      </c>
      <c r="B15" s="1016" t="s">
        <v>1326</v>
      </c>
      <c r="C15" s="1016" t="s">
        <v>1327</v>
      </c>
      <c r="D15" s="185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</row>
    <row r="16" spans="1:256" s="592" customFormat="1" ht="15" customHeight="1" x14ac:dyDescent="0.2">
      <c r="A16" s="1021"/>
      <c r="B16" s="1017"/>
      <c r="C16" s="1016" t="s">
        <v>1328</v>
      </c>
      <c r="D16" s="185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</row>
    <row r="17" spans="1:256" s="592" customFormat="1" ht="15" customHeight="1" x14ac:dyDescent="0.2">
      <c r="A17" s="1021">
        <v>7</v>
      </c>
      <c r="B17" s="1016" t="s">
        <v>1329</v>
      </c>
      <c r="C17" s="1016" t="s">
        <v>1330</v>
      </c>
      <c r="D17" s="185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</row>
    <row r="18" spans="1:256" s="592" customFormat="1" ht="15" customHeight="1" x14ac:dyDescent="0.2">
      <c r="A18" s="1021"/>
      <c r="B18" s="1017"/>
      <c r="C18" s="1016" t="s">
        <v>1331</v>
      </c>
      <c r="D18" s="185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</row>
    <row r="19" spans="1:256" s="592" customFormat="1" ht="15" customHeight="1" x14ac:dyDescent="0.2">
      <c r="A19" s="1021">
        <v>8</v>
      </c>
      <c r="B19" s="1016" t="s">
        <v>1332</v>
      </c>
      <c r="C19" s="1018" t="s">
        <v>1333</v>
      </c>
      <c r="D19" s="185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</row>
    <row r="20" spans="1:256" s="592" customFormat="1" ht="15" customHeight="1" x14ac:dyDescent="0.2">
      <c r="A20" s="1021"/>
      <c r="B20" s="1017"/>
      <c r="C20" s="1018" t="s">
        <v>1334</v>
      </c>
      <c r="D20" s="185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</row>
    <row r="21" spans="1:256" s="592" customFormat="1" ht="15" customHeight="1" x14ac:dyDescent="0.2">
      <c r="A21" s="1021">
        <v>9</v>
      </c>
      <c r="B21" s="1016" t="s">
        <v>1335</v>
      </c>
      <c r="C21" s="1018" t="s">
        <v>1335</v>
      </c>
      <c r="D21" s="185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</row>
    <row r="22" spans="1:256" s="592" customFormat="1" ht="15" customHeight="1" x14ac:dyDescent="0.2">
      <c r="A22" s="1021">
        <v>10</v>
      </c>
      <c r="B22" s="1016" t="s">
        <v>1336</v>
      </c>
      <c r="C22" s="1018" t="s">
        <v>1336</v>
      </c>
      <c r="D22" s="185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</row>
    <row r="23" spans="1:256" s="592" customFormat="1" ht="15" customHeight="1" x14ac:dyDescent="0.2">
      <c r="A23" s="1021">
        <v>11</v>
      </c>
      <c r="B23" s="1016" t="s">
        <v>1337</v>
      </c>
      <c r="C23" s="1018" t="s">
        <v>1337</v>
      </c>
      <c r="D23" s="185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592" customFormat="1" ht="15" customHeight="1" x14ac:dyDescent="0.2">
      <c r="A24" s="1021">
        <v>12</v>
      </c>
      <c r="B24" s="1016" t="s">
        <v>1338</v>
      </c>
      <c r="C24" s="1018" t="s">
        <v>1338</v>
      </c>
      <c r="D24" s="185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592" customFormat="1" ht="15" customHeight="1" x14ac:dyDescent="0.2">
      <c r="A25" s="1021">
        <v>13</v>
      </c>
      <c r="B25" s="1016" t="s">
        <v>1339</v>
      </c>
      <c r="C25" s="1018" t="s">
        <v>1339</v>
      </c>
      <c r="D25" s="185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592" customFormat="1" ht="15" customHeight="1" x14ac:dyDescent="0.2">
      <c r="A26" s="1021">
        <v>14</v>
      </c>
      <c r="B26" s="1016" t="s">
        <v>1340</v>
      </c>
      <c r="C26" s="1018" t="s">
        <v>1341</v>
      </c>
      <c r="D26" s="185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592" customFormat="1" ht="15" customHeight="1" x14ac:dyDescent="0.2">
      <c r="A27" s="1021"/>
      <c r="B27" s="1017"/>
      <c r="C27" s="1018" t="s">
        <v>1342</v>
      </c>
      <c r="D27" s="185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592" customFormat="1" ht="15" customHeight="1" x14ac:dyDescent="0.2">
      <c r="A28" s="1021">
        <v>15</v>
      </c>
      <c r="B28" s="1016" t="s">
        <v>1343</v>
      </c>
      <c r="C28" s="1018" t="s">
        <v>1343</v>
      </c>
      <c r="D28" s="185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s="592" customFormat="1" ht="15" customHeight="1" x14ac:dyDescent="0.2">
      <c r="A29" s="1021">
        <v>16</v>
      </c>
      <c r="B29" s="1016" t="s">
        <v>1344</v>
      </c>
      <c r="C29" s="1018" t="s">
        <v>1345</v>
      </c>
      <c r="D29" s="185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</row>
    <row r="30" spans="1:256" s="592" customFormat="1" ht="15" customHeight="1" x14ac:dyDescent="0.2">
      <c r="A30" s="1021"/>
      <c r="B30" s="1016"/>
      <c r="C30" s="1018" t="s">
        <v>1346</v>
      </c>
      <c r="D30" s="185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  <c r="IR30" s="70"/>
      <c r="IS30" s="70"/>
      <c r="IT30" s="70"/>
      <c r="IU30" s="70"/>
      <c r="IV30" s="70"/>
    </row>
    <row r="31" spans="1:256" s="592" customFormat="1" ht="15" customHeight="1" x14ac:dyDescent="0.2">
      <c r="A31" s="1021">
        <v>17</v>
      </c>
      <c r="B31" s="1016" t="s">
        <v>1347</v>
      </c>
      <c r="C31" s="1018" t="s">
        <v>1348</v>
      </c>
      <c r="D31" s="185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70"/>
      <c r="DY31" s="70"/>
      <c r="DZ31" s="70"/>
      <c r="EA31" s="70"/>
      <c r="EB31" s="70"/>
      <c r="EC31" s="70"/>
      <c r="ED31" s="70"/>
      <c r="EE31" s="70"/>
      <c r="EF31" s="70"/>
      <c r="EG31" s="70"/>
      <c r="EH31" s="70"/>
      <c r="EI31" s="70"/>
      <c r="EJ31" s="70"/>
      <c r="EK31" s="70"/>
      <c r="EL31" s="70"/>
      <c r="EM31" s="70"/>
      <c r="EN31" s="70"/>
      <c r="EO31" s="70"/>
      <c r="EP31" s="70"/>
      <c r="EQ31" s="70"/>
      <c r="ER31" s="70"/>
      <c r="ES31" s="70"/>
      <c r="ET31" s="70"/>
      <c r="EU31" s="70"/>
      <c r="EV31" s="70"/>
      <c r="EW31" s="70"/>
      <c r="EX31" s="70"/>
      <c r="EY31" s="70"/>
      <c r="EZ31" s="70"/>
      <c r="FA31" s="70"/>
      <c r="FB31" s="70"/>
      <c r="FC31" s="70"/>
      <c r="FD31" s="70"/>
      <c r="FE31" s="70"/>
      <c r="FF31" s="70"/>
      <c r="FG31" s="70"/>
      <c r="FH31" s="70"/>
      <c r="FI31" s="70"/>
      <c r="FJ31" s="70"/>
      <c r="FK31" s="70"/>
      <c r="FL31" s="70"/>
      <c r="FM31" s="70"/>
      <c r="FN31" s="70"/>
      <c r="FO31" s="70"/>
      <c r="FP31" s="70"/>
      <c r="FQ31" s="70"/>
      <c r="FR31" s="70"/>
      <c r="FS31" s="70"/>
      <c r="FT31" s="70"/>
      <c r="FU31" s="70"/>
      <c r="FV31" s="70"/>
      <c r="FW31" s="70"/>
      <c r="FX31" s="70"/>
      <c r="FY31" s="70"/>
      <c r="FZ31" s="70"/>
      <c r="GA31" s="70"/>
      <c r="GB31" s="70"/>
      <c r="GC31" s="70"/>
      <c r="GD31" s="70"/>
      <c r="GE31" s="70"/>
      <c r="GF31" s="70"/>
      <c r="GG31" s="70"/>
      <c r="GH31" s="70"/>
      <c r="GI31" s="70"/>
      <c r="GJ31" s="70"/>
      <c r="GK31" s="70"/>
      <c r="GL31" s="70"/>
      <c r="GM31" s="70"/>
      <c r="GN31" s="70"/>
      <c r="GO31" s="70"/>
      <c r="GP31" s="70"/>
      <c r="GQ31" s="70"/>
      <c r="GR31" s="70"/>
      <c r="GS31" s="70"/>
      <c r="GT31" s="70"/>
      <c r="GU31" s="70"/>
      <c r="GV31" s="70"/>
      <c r="GW31" s="70"/>
      <c r="GX31" s="70"/>
      <c r="GY31" s="70"/>
      <c r="GZ31" s="70"/>
      <c r="HA31" s="70"/>
      <c r="HB31" s="70"/>
      <c r="HC31" s="70"/>
      <c r="HD31" s="70"/>
      <c r="HE31" s="70"/>
      <c r="HF31" s="70"/>
      <c r="HG31" s="70"/>
      <c r="HH31" s="70"/>
      <c r="HI31" s="70"/>
      <c r="HJ31" s="70"/>
      <c r="HK31" s="70"/>
      <c r="HL31" s="70"/>
      <c r="HM31" s="70"/>
      <c r="HN31" s="70"/>
      <c r="HO31" s="70"/>
      <c r="HP31" s="70"/>
      <c r="HQ31" s="70"/>
      <c r="HR31" s="70"/>
      <c r="HS31" s="70"/>
      <c r="HT31" s="70"/>
      <c r="HU31" s="70"/>
      <c r="HV31" s="70"/>
      <c r="HW31" s="70"/>
      <c r="HX31" s="70"/>
      <c r="HY31" s="70"/>
      <c r="HZ31" s="70"/>
      <c r="IA31" s="70"/>
      <c r="IB31" s="70"/>
      <c r="IC31" s="70"/>
      <c r="ID31" s="70"/>
      <c r="IE31" s="70"/>
      <c r="IF31" s="70"/>
      <c r="IG31" s="70"/>
      <c r="IH31" s="70"/>
      <c r="II31" s="70"/>
      <c r="IJ31" s="70"/>
      <c r="IK31" s="70"/>
      <c r="IL31" s="70"/>
      <c r="IM31" s="70"/>
      <c r="IN31" s="70"/>
      <c r="IO31" s="70"/>
      <c r="IP31" s="70"/>
      <c r="IQ31" s="70"/>
      <c r="IR31" s="70"/>
      <c r="IS31" s="70"/>
      <c r="IT31" s="70"/>
      <c r="IU31" s="70"/>
      <c r="IV31" s="70"/>
    </row>
    <row r="32" spans="1:256" s="592" customFormat="1" ht="15" customHeight="1" x14ac:dyDescent="0.2">
      <c r="A32" s="1021"/>
      <c r="B32" s="1017"/>
      <c r="C32" s="1018" t="s">
        <v>1349</v>
      </c>
      <c r="D32" s="185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0"/>
      <c r="EB32" s="70"/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0"/>
      <c r="EO32" s="70"/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  <c r="IR32" s="70"/>
      <c r="IS32" s="70"/>
      <c r="IT32" s="70"/>
      <c r="IU32" s="70"/>
      <c r="IV32" s="70"/>
    </row>
    <row r="33" spans="1:256" s="592" customFormat="1" ht="15" customHeight="1" x14ac:dyDescent="0.2">
      <c r="A33" s="1021">
        <v>18</v>
      </c>
      <c r="B33" s="1016" t="s">
        <v>1350</v>
      </c>
      <c r="C33" s="1018" t="s">
        <v>1350</v>
      </c>
      <c r="D33" s="185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0"/>
      <c r="EH33" s="70"/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0"/>
      <c r="EW33" s="70"/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0"/>
      <c r="FL33" s="70"/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0"/>
      <c r="GA33" s="70"/>
      <c r="GB33" s="70"/>
      <c r="GC33" s="70"/>
      <c r="GD33" s="70"/>
      <c r="GE33" s="70"/>
      <c r="GF33" s="70"/>
      <c r="GG33" s="70"/>
      <c r="GH33" s="70"/>
      <c r="GI33" s="70"/>
      <c r="GJ33" s="70"/>
      <c r="GK33" s="70"/>
      <c r="GL33" s="70"/>
      <c r="GM33" s="70"/>
      <c r="GN33" s="70"/>
      <c r="GO33" s="70"/>
      <c r="GP33" s="70"/>
      <c r="GQ33" s="70"/>
      <c r="GR33" s="70"/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</row>
    <row r="34" spans="1:256" s="592" customFormat="1" ht="15" customHeight="1" x14ac:dyDescent="0.2">
      <c r="A34" s="1021">
        <v>19</v>
      </c>
      <c r="B34" s="1016" t="s">
        <v>1351</v>
      </c>
      <c r="C34" s="1018" t="s">
        <v>1351</v>
      </c>
      <c r="D34" s="185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</row>
    <row r="35" spans="1:256" s="592" customFormat="1" ht="15" customHeight="1" x14ac:dyDescent="0.2">
      <c r="A35" s="1021">
        <v>20</v>
      </c>
      <c r="B35" s="1018" t="s">
        <v>1352</v>
      </c>
      <c r="C35" s="1016" t="s">
        <v>1353</v>
      </c>
      <c r="D35" s="185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</row>
    <row r="36" spans="1:256" s="592" customFormat="1" ht="15" customHeight="1" x14ac:dyDescent="0.2">
      <c r="A36" s="1021"/>
      <c r="B36" s="1019"/>
      <c r="C36" s="1016" t="s">
        <v>1354</v>
      </c>
      <c r="D36" s="185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</row>
    <row r="37" spans="1:256" s="592" customFormat="1" ht="15" customHeight="1" x14ac:dyDescent="0.2">
      <c r="A37" s="1021">
        <v>21</v>
      </c>
      <c r="B37" s="1016" t="s">
        <v>1355</v>
      </c>
      <c r="C37" s="1016" t="s">
        <v>1356</v>
      </c>
      <c r="D37" s="185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</row>
    <row r="38" spans="1:256" s="592" customFormat="1" ht="15" customHeight="1" x14ac:dyDescent="0.2">
      <c r="A38" s="1021"/>
      <c r="B38" s="1017"/>
      <c r="C38" s="1016" t="s">
        <v>1357</v>
      </c>
      <c r="D38" s="185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</row>
    <row r="39" spans="1:256" s="592" customFormat="1" ht="15" customHeight="1" x14ac:dyDescent="0.2">
      <c r="A39" s="1021">
        <v>22</v>
      </c>
      <c r="B39" s="1016" t="s">
        <v>1358</v>
      </c>
      <c r="C39" s="1016" t="s">
        <v>1358</v>
      </c>
      <c r="D39" s="185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</row>
    <row r="40" spans="1:256" s="592" customFormat="1" ht="15" customHeight="1" x14ac:dyDescent="0.2">
      <c r="A40" s="1021">
        <v>23</v>
      </c>
      <c r="B40" s="1016" t="s">
        <v>1359</v>
      </c>
      <c r="C40" s="1016" t="s">
        <v>1360</v>
      </c>
      <c r="D40" s="185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</row>
    <row r="41" spans="1:256" s="592" customFormat="1" ht="15" customHeight="1" x14ac:dyDescent="0.2">
      <c r="A41" s="1021"/>
      <c r="B41" s="1017"/>
      <c r="C41" s="1016" t="s">
        <v>1361</v>
      </c>
      <c r="D41" s="185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</row>
    <row r="42" spans="1:256" s="592" customFormat="1" ht="15" customHeight="1" x14ac:dyDescent="0.2">
      <c r="A42" s="1021">
        <v>24</v>
      </c>
      <c r="B42" s="1016" t="s">
        <v>1362</v>
      </c>
      <c r="C42" s="1016" t="s">
        <v>1363</v>
      </c>
      <c r="D42" s="185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</row>
    <row r="43" spans="1:256" s="592" customFormat="1" ht="15" customHeight="1" x14ac:dyDescent="0.2">
      <c r="A43" s="1021"/>
      <c r="B43" s="1017"/>
      <c r="C43" s="1016" t="s">
        <v>1364</v>
      </c>
      <c r="D43" s="185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</row>
    <row r="44" spans="1:256" s="592" customFormat="1" ht="15" customHeight="1" x14ac:dyDescent="0.2">
      <c r="A44" s="1021">
        <v>25</v>
      </c>
      <c r="B44" s="1016" t="s">
        <v>1365</v>
      </c>
      <c r="C44" s="1016" t="s">
        <v>1366</v>
      </c>
      <c r="D44" s="185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</row>
    <row r="45" spans="1:256" s="592" customFormat="1" ht="15" customHeight="1" x14ac:dyDescent="0.2">
      <c r="A45" s="1021"/>
      <c r="B45" s="1017"/>
      <c r="C45" s="1016" t="s">
        <v>1367</v>
      </c>
      <c r="D45" s="185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</row>
    <row r="46" spans="1:256" s="592" customFormat="1" ht="15" customHeight="1" x14ac:dyDescent="0.2">
      <c r="A46" s="1021">
        <v>26</v>
      </c>
      <c r="B46" s="1016" t="s">
        <v>1368</v>
      </c>
      <c r="C46" s="1016" t="s">
        <v>1369</v>
      </c>
      <c r="D46" s="185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</row>
    <row r="47" spans="1:256" s="592" customFormat="1" ht="15" customHeight="1" x14ac:dyDescent="0.2">
      <c r="A47" s="1021"/>
      <c r="B47" s="1017"/>
      <c r="C47" s="1016" t="s">
        <v>1370</v>
      </c>
      <c r="D47" s="185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</row>
    <row r="48" spans="1:256" s="592" customFormat="1" ht="15" customHeight="1" x14ac:dyDescent="0.2">
      <c r="A48" s="1022">
        <v>27</v>
      </c>
      <c r="B48" s="862" t="s">
        <v>1371</v>
      </c>
      <c r="C48" s="862" t="s">
        <v>1371</v>
      </c>
      <c r="D48" s="186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</row>
    <row r="49" spans="1:256" s="592" customFormat="1" ht="15" customHeight="1" x14ac:dyDescent="0.2">
      <c r="A49" s="557"/>
      <c r="B49" s="72"/>
      <c r="C49" s="72"/>
      <c r="D49" s="186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</row>
    <row r="50" spans="1:256" s="592" customFormat="1" ht="17.100000000000001" customHeight="1" x14ac:dyDescent="0.2">
      <c r="A50" s="1087" t="s">
        <v>410</v>
      </c>
      <c r="B50" s="1088"/>
      <c r="C50" s="1089"/>
      <c r="D50" s="141">
        <f>COUNTIF(D9:D49,"V")</f>
        <v>0</v>
      </c>
      <c r="E50" s="70"/>
      <c r="F50" s="70"/>
      <c r="G50" s="70">
        <f>SUM(G23:G49)</f>
        <v>0</v>
      </c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</row>
    <row r="51" spans="1:256" s="592" customFormat="1" ht="17.100000000000001" customHeight="1" x14ac:dyDescent="0.2">
      <c r="A51" s="1087" t="s">
        <v>411</v>
      </c>
      <c r="B51" s="1088"/>
      <c r="C51" s="1089"/>
      <c r="D51" s="141">
        <f>COUNTA(D9:D49)</f>
        <v>0</v>
      </c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592" customFormat="1" ht="17.100000000000001" customHeight="1" thickBot="1" x14ac:dyDescent="0.25">
      <c r="A52" s="1081" t="s">
        <v>412</v>
      </c>
      <c r="B52" s="1082"/>
      <c r="C52" s="1090"/>
      <c r="D52" s="188" t="e">
        <f>COUNTIF(D9:D49,"V")/COUNTA(D9:D49)</f>
        <v>#DIV/0!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592" customFormat="1" ht="17.100000000000001" customHeight="1" x14ac:dyDescent="0.2">
      <c r="A53" s="70"/>
      <c r="B53" s="70"/>
      <c r="C53" s="69"/>
      <c r="D53" s="189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592" customFormat="1" ht="17.100000000000001" customHeight="1" x14ac:dyDescent="0.2">
      <c r="A54" s="724" t="s">
        <v>413</v>
      </c>
      <c r="B54" s="724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</row>
    <row r="55" spans="1:256" s="592" customFormat="1" ht="17.100000000000001" customHeight="1" x14ac:dyDescent="0.2">
      <c r="A55" s="724" t="s">
        <v>414</v>
      </c>
      <c r="B55" s="724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</row>
    <row r="56" spans="1:256" s="592" customFormat="1" ht="17.100000000000001" customHeight="1" x14ac:dyDescent="0.2">
      <c r="A56" s="724" t="s">
        <v>415</v>
      </c>
      <c r="B56" s="724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</row>
    <row r="57" spans="1:256" s="592" customFormat="1" ht="17.100000000000001" customHeight="1" x14ac:dyDescent="0.2">
      <c r="A57" s="724" t="s">
        <v>1314</v>
      </c>
      <c r="B57" s="724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</row>
    <row r="58" spans="1:256" s="592" customFormat="1" ht="17.100000000000001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</row>
    <row r="59" spans="1:256" s="592" customFormat="1" ht="17.100000000000001" customHeight="1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</row>
    <row r="60" spans="1:256" s="592" customFormat="1" ht="17.100000000000001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</row>
    <row r="61" spans="1:256" s="592" customFormat="1" ht="17.100000000000001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</row>
    <row r="62" spans="1:256" s="592" customFormat="1" ht="17.100000000000001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</row>
    <row r="63" spans="1:256" s="592" customFormat="1" ht="17.100000000000001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</row>
    <row r="64" spans="1:256" s="592" customFormat="1" ht="17.100000000000001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</row>
    <row r="65" spans="1:256" s="592" customFormat="1" ht="17.100000000000001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</row>
    <row r="66" spans="1:256" s="592" customFormat="1" ht="17.100000000000001" customHeigh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</row>
    <row r="67" spans="1:256" s="592" customFormat="1" ht="17.100000000000001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</row>
    <row r="68" spans="1:256" s="592" customFormat="1" ht="17.100000000000001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</row>
    <row r="69" spans="1:256" s="592" customFormat="1" ht="17.100000000000001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</row>
    <row r="70" spans="1:256" s="592" customFormat="1" ht="17.100000000000001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</row>
    <row r="71" spans="1:256" s="592" customFormat="1" ht="17.100000000000001" customHeight="1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70"/>
      <c r="BK71" s="70"/>
      <c r="BL71" s="70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</row>
    <row r="72" spans="1:256" s="592" customFormat="1" ht="30.7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</row>
    <row r="73" spans="1:256" s="592" customFormat="1" ht="17.100000000000001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</row>
    <row r="74" spans="1:256" s="592" customFormat="1" ht="17.100000000000001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</row>
    <row r="75" spans="1:256" s="592" customFormat="1" ht="17.100000000000001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</row>
    <row r="76" spans="1:256" s="592" customFormat="1" ht="17.100000000000001" customHeight="1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</row>
    <row r="77" spans="1:256" s="592" customFormat="1" ht="17.100000000000001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</row>
    <row r="78" spans="1:256" s="592" customFormat="1" ht="17.100000000000001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</row>
    <row r="79" spans="1:256" s="592" customFormat="1" ht="17.100000000000001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</row>
    <row r="80" spans="1:256" s="592" customFormat="1" ht="17.100000000000001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592" customFormat="1" ht="17.100000000000001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592" customFormat="1" ht="17.100000000000001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592" customFormat="1" ht="17.100000000000001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</row>
    <row r="84" spans="1:256" s="592" customFormat="1" ht="17.100000000000001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</row>
    <row r="85" spans="1:256" s="592" customFormat="1" ht="17.100000000000001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</row>
    <row r="86" spans="1:256" s="592" customFormat="1" ht="17.100000000000001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</row>
    <row r="87" spans="1:256" s="592" customFormat="1" ht="17.100000000000001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</row>
    <row r="88" spans="1:256" s="592" customFormat="1" ht="17.100000000000001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</row>
    <row r="89" spans="1:256" s="592" customFormat="1" ht="17.100000000000001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</row>
    <row r="90" spans="1:256" s="592" customFormat="1" ht="17.100000000000001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</row>
    <row r="91" spans="1:256" s="592" customForma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</row>
    <row r="92" spans="1:256" s="592" customForma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</row>
    <row r="93" spans="1:256" s="592" customForma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</row>
    <row r="94" spans="1:256" s="592" customForma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</row>
    <row r="95" spans="1:256" s="592" customForma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</row>
    <row r="96" spans="1:256" s="592" customForma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</row>
    <row r="97" spans="1:256" s="592" customForma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</row>
    <row r="98" spans="1:256" s="592" customForma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</row>
    <row r="99" spans="1:256" s="592" customForma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</row>
    <row r="100" spans="1:256" s="592" customForma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</row>
    <row r="101" spans="1:256" s="592" customForma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</row>
    <row r="102" spans="1:256" s="592" customForma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</row>
    <row r="103" spans="1:256" s="592" customForma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</row>
    <row r="104" spans="1:256" s="592" customForma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</row>
    <row r="105" spans="1:256" s="592" customForma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</row>
    <row r="106" spans="1:256" s="592" customForma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</row>
    <row r="107" spans="1:256" s="592" customForma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</row>
    <row r="108" spans="1:256" s="592" customForma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</row>
    <row r="109" spans="1:256" s="592" customForma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592" customForma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592" customForma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592" customForma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</row>
    <row r="113" spans="1:256" s="592" customForma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</row>
    <row r="114" spans="1:256" s="592" customForma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</row>
    <row r="115" spans="1:256" s="592" customForma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</row>
    <row r="116" spans="1:256" s="592" customForma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</row>
    <row r="117" spans="1:256" s="592" customForma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</row>
    <row r="118" spans="1:256" s="592" customForma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</row>
    <row r="119" spans="1:256" s="592" customForma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</row>
    <row r="120" spans="1:256" s="592" customForma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</row>
    <row r="121" spans="1:256" s="592" customForma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</row>
    <row r="122" spans="1:256" s="592" customForma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</row>
    <row r="123" spans="1:256" s="592" customForma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</row>
    <row r="124" spans="1:256" s="592" customForma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</row>
    <row r="125" spans="1:256" s="592" customForma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</row>
    <row r="126" spans="1:256" s="592" customForma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</row>
    <row r="127" spans="1:256" s="592" customForma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</row>
    <row r="128" spans="1:256" s="592" customForma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</row>
    <row r="129" spans="1:256" s="592" customForma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</row>
    <row r="130" spans="1:256" s="592" customForma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</row>
    <row r="131" spans="1:256" s="592" customForma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</row>
    <row r="132" spans="1:256" s="592" customForma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</row>
    <row r="133" spans="1:256" s="592" customForma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</row>
    <row r="134" spans="1:256" s="592" customForma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</row>
    <row r="135" spans="1:256" s="592" customForma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</row>
    <row r="136" spans="1:256" s="592" customForma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</row>
    <row r="137" spans="1:256" s="592" customForma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</row>
    <row r="138" spans="1:256" s="592" customForma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592" customForma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592" customForma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592" customForma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</row>
    <row r="142" spans="1:256" s="592" customForma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</row>
    <row r="143" spans="1:256" s="592" customForma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</row>
    <row r="144" spans="1:256" s="592" customForma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</row>
    <row r="145" spans="1:256" s="592" customForma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</row>
    <row r="146" spans="1:256" s="592" customForma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</row>
    <row r="147" spans="1:256" s="592" customForma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</row>
    <row r="148" spans="1:256" s="592" customForma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</row>
    <row r="149" spans="1:256" s="592" customForma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</row>
    <row r="150" spans="1:256" s="592" customForma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</row>
    <row r="151" spans="1:256" s="592" customForma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</row>
    <row r="152" spans="1:256" s="592" customForma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</row>
    <row r="153" spans="1:256" s="592" customForma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</row>
    <row r="154" spans="1:256" s="592" customForma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70"/>
      <c r="AV154" s="70"/>
      <c r="AW154" s="70"/>
      <c r="AX154" s="70"/>
      <c r="AY154" s="70"/>
      <c r="AZ154" s="70"/>
      <c r="BA154" s="70"/>
      <c r="BB154" s="70"/>
      <c r="BC154" s="70"/>
      <c r="BD154" s="70"/>
      <c r="BE154" s="70"/>
      <c r="BF154" s="70"/>
      <c r="BG154" s="70"/>
      <c r="BH154" s="70"/>
      <c r="BI154" s="70"/>
      <c r="BJ154" s="70"/>
      <c r="BK154" s="70"/>
      <c r="BL154" s="70"/>
      <c r="BM154" s="70"/>
      <c r="BN154" s="70"/>
      <c r="BO154" s="70"/>
      <c r="BP154" s="70"/>
      <c r="BQ154" s="70"/>
      <c r="BR154" s="70"/>
      <c r="BS154" s="70"/>
      <c r="BT154" s="70"/>
      <c r="BU154" s="70"/>
      <c r="BV154" s="70"/>
      <c r="BW154" s="70"/>
      <c r="BX154" s="70"/>
      <c r="BY154" s="70"/>
      <c r="BZ154" s="70"/>
      <c r="CA154" s="70"/>
      <c r="CB154" s="70"/>
      <c r="CC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</row>
    <row r="155" spans="1:256" s="592" customForma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M155" s="70"/>
      <c r="BN155" s="70"/>
      <c r="BO155" s="70"/>
      <c r="BP155" s="70"/>
      <c r="BQ155" s="70"/>
      <c r="BR155" s="70"/>
      <c r="BS155" s="70"/>
      <c r="BT155" s="70"/>
      <c r="BU155" s="70"/>
      <c r="BV155" s="70"/>
      <c r="BW155" s="70"/>
      <c r="BX155" s="70"/>
      <c r="BY155" s="70"/>
      <c r="BZ155" s="70"/>
      <c r="CA155" s="70"/>
      <c r="CB155" s="70"/>
      <c r="CC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</row>
    <row r="156" spans="1:256" s="592" customForma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70"/>
      <c r="BZ156" s="70"/>
      <c r="CA156" s="70"/>
      <c r="CB156" s="70"/>
      <c r="CC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</row>
    <row r="157" spans="1:256" s="592" customForma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70"/>
      <c r="BZ157" s="70"/>
      <c r="CA157" s="70"/>
      <c r="CB157" s="70"/>
      <c r="CC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</row>
    <row r="158" spans="1:256" s="592" customForma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0"/>
      <c r="BD158" s="70"/>
      <c r="BE158" s="70"/>
      <c r="BF158" s="70"/>
      <c r="BG158" s="70"/>
      <c r="BH158" s="70"/>
      <c r="BI158" s="70"/>
      <c r="BJ158" s="70"/>
      <c r="BK158" s="70"/>
      <c r="BL158" s="70"/>
      <c r="BM158" s="70"/>
      <c r="BN158" s="70"/>
      <c r="BO158" s="70"/>
      <c r="BP158" s="70"/>
      <c r="BQ158" s="70"/>
      <c r="BR158" s="70"/>
      <c r="BS158" s="70"/>
      <c r="BT158" s="70"/>
      <c r="BU158" s="70"/>
      <c r="BV158" s="70"/>
      <c r="BW158" s="70"/>
      <c r="BX158" s="70"/>
      <c r="BY158" s="70"/>
      <c r="BZ158" s="70"/>
      <c r="CA158" s="70"/>
      <c r="CB158" s="70"/>
      <c r="CC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</row>
    <row r="159" spans="1:256" s="592" customForma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</row>
    <row r="160" spans="1:256" s="592" customForma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</row>
    <row r="161" spans="1:256" s="592" customForma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</row>
    <row r="162" spans="1:256" s="592" customForma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</row>
    <row r="163" spans="1:256" s="592" customForma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</row>
    <row r="164" spans="1:256" s="592" customForma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</row>
    <row r="165" spans="1:256" s="592" customForma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</row>
    <row r="166" spans="1:256" s="592" customForma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</row>
    <row r="167" spans="1:256" s="592" customForma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592" customForma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592" customForma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</sheetData>
  <mergeCells count="3">
    <mergeCell ref="A50:C50"/>
    <mergeCell ref="A51:C51"/>
    <mergeCell ref="A52:C52"/>
  </mergeCells>
  <printOptions horizontalCentered="1"/>
  <pageMargins left="0.59055118110236204" right="0.55118110236220497" top="0.59055118110236204" bottom="0.59055118110236204" header="0.27559055118110198" footer="0.511811023622047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D931A-DACB-40D8-9E90-F3EB760DD44A}">
  <sheetPr codeName="Sheet10">
    <tabColor rgb="FFFFC000"/>
  </sheetPr>
  <dimension ref="A1:E54"/>
  <sheetViews>
    <sheetView zoomScale="85" zoomScaleNormal="85" workbookViewId="0">
      <selection activeCell="V4" sqref="V4"/>
    </sheetView>
  </sheetViews>
  <sheetFormatPr defaultRowHeight="15" x14ac:dyDescent="0.2"/>
  <cols>
    <col min="1" max="1" width="5.5703125" style="70" customWidth="1"/>
    <col min="2" max="2" width="59" style="70" bestFit="1" customWidth="1"/>
    <col min="3" max="3" width="20" style="70" customWidth="1"/>
    <col min="4" max="4" width="43" style="70" customWidth="1"/>
    <col min="5" max="5" width="9.28515625" style="70" customWidth="1"/>
    <col min="6" max="256" width="8.7109375" style="331"/>
    <col min="257" max="257" width="5.5703125" style="331" customWidth="1"/>
    <col min="258" max="258" width="59" style="331" bestFit="1" customWidth="1"/>
    <col min="259" max="259" width="38.7109375" style="331" customWidth="1"/>
    <col min="260" max="260" width="37.5703125" style="331" customWidth="1"/>
    <col min="261" max="261" width="9.28515625" style="331" customWidth="1"/>
    <col min="262" max="512" width="8.7109375" style="331"/>
    <col min="513" max="513" width="5.5703125" style="331" customWidth="1"/>
    <col min="514" max="514" width="59" style="331" bestFit="1" customWidth="1"/>
    <col min="515" max="515" width="38.7109375" style="331" customWidth="1"/>
    <col min="516" max="516" width="37.5703125" style="331" customWidth="1"/>
    <col min="517" max="517" width="9.28515625" style="331" customWidth="1"/>
    <col min="518" max="768" width="8.7109375" style="331"/>
    <col min="769" max="769" width="5.5703125" style="331" customWidth="1"/>
    <col min="770" max="770" width="59" style="331" bestFit="1" customWidth="1"/>
    <col min="771" max="771" width="38.7109375" style="331" customWidth="1"/>
    <col min="772" max="772" width="37.5703125" style="331" customWidth="1"/>
    <col min="773" max="773" width="9.28515625" style="331" customWidth="1"/>
    <col min="774" max="1024" width="8.7109375" style="331"/>
    <col min="1025" max="1025" width="5.5703125" style="331" customWidth="1"/>
    <col min="1026" max="1026" width="59" style="331" bestFit="1" customWidth="1"/>
    <col min="1027" max="1027" width="38.7109375" style="331" customWidth="1"/>
    <col min="1028" max="1028" width="37.5703125" style="331" customWidth="1"/>
    <col min="1029" max="1029" width="9.28515625" style="331" customWidth="1"/>
    <col min="1030" max="1280" width="8.7109375" style="331"/>
    <col min="1281" max="1281" width="5.5703125" style="331" customWidth="1"/>
    <col min="1282" max="1282" width="59" style="331" bestFit="1" customWidth="1"/>
    <col min="1283" max="1283" width="38.7109375" style="331" customWidth="1"/>
    <col min="1284" max="1284" width="37.5703125" style="331" customWidth="1"/>
    <col min="1285" max="1285" width="9.28515625" style="331" customWidth="1"/>
    <col min="1286" max="1536" width="8.7109375" style="331"/>
    <col min="1537" max="1537" width="5.5703125" style="331" customWidth="1"/>
    <col min="1538" max="1538" width="59" style="331" bestFit="1" customWidth="1"/>
    <col min="1539" max="1539" width="38.7109375" style="331" customWidth="1"/>
    <col min="1540" max="1540" width="37.5703125" style="331" customWidth="1"/>
    <col min="1541" max="1541" width="9.28515625" style="331" customWidth="1"/>
    <col min="1542" max="1792" width="8.7109375" style="331"/>
    <col min="1793" max="1793" width="5.5703125" style="331" customWidth="1"/>
    <col min="1794" max="1794" width="59" style="331" bestFit="1" customWidth="1"/>
    <col min="1795" max="1795" width="38.7109375" style="331" customWidth="1"/>
    <col min="1796" max="1796" width="37.5703125" style="331" customWidth="1"/>
    <col min="1797" max="1797" width="9.28515625" style="331" customWidth="1"/>
    <col min="1798" max="2048" width="8.7109375" style="331"/>
    <col min="2049" max="2049" width="5.5703125" style="331" customWidth="1"/>
    <col min="2050" max="2050" width="59" style="331" bestFit="1" customWidth="1"/>
    <col min="2051" max="2051" width="38.7109375" style="331" customWidth="1"/>
    <col min="2052" max="2052" width="37.5703125" style="331" customWidth="1"/>
    <col min="2053" max="2053" width="9.28515625" style="331" customWidth="1"/>
    <col min="2054" max="2304" width="8.7109375" style="331"/>
    <col min="2305" max="2305" width="5.5703125" style="331" customWidth="1"/>
    <col min="2306" max="2306" width="59" style="331" bestFit="1" customWidth="1"/>
    <col min="2307" max="2307" width="38.7109375" style="331" customWidth="1"/>
    <col min="2308" max="2308" width="37.5703125" style="331" customWidth="1"/>
    <col min="2309" max="2309" width="9.28515625" style="331" customWidth="1"/>
    <col min="2310" max="2560" width="8.7109375" style="331"/>
    <col min="2561" max="2561" width="5.5703125" style="331" customWidth="1"/>
    <col min="2562" max="2562" width="59" style="331" bestFit="1" customWidth="1"/>
    <col min="2563" max="2563" width="38.7109375" style="331" customWidth="1"/>
    <col min="2564" max="2564" width="37.5703125" style="331" customWidth="1"/>
    <col min="2565" max="2565" width="9.28515625" style="331" customWidth="1"/>
    <col min="2566" max="2816" width="8.7109375" style="331"/>
    <col min="2817" max="2817" width="5.5703125" style="331" customWidth="1"/>
    <col min="2818" max="2818" width="59" style="331" bestFit="1" customWidth="1"/>
    <col min="2819" max="2819" width="38.7109375" style="331" customWidth="1"/>
    <col min="2820" max="2820" width="37.5703125" style="331" customWidth="1"/>
    <col min="2821" max="2821" width="9.28515625" style="331" customWidth="1"/>
    <col min="2822" max="3072" width="8.7109375" style="331"/>
    <col min="3073" max="3073" width="5.5703125" style="331" customWidth="1"/>
    <col min="3074" max="3074" width="59" style="331" bestFit="1" customWidth="1"/>
    <col min="3075" max="3075" width="38.7109375" style="331" customWidth="1"/>
    <col min="3076" max="3076" width="37.5703125" style="331" customWidth="1"/>
    <col min="3077" max="3077" width="9.28515625" style="331" customWidth="1"/>
    <col min="3078" max="3328" width="8.7109375" style="331"/>
    <col min="3329" max="3329" width="5.5703125" style="331" customWidth="1"/>
    <col min="3330" max="3330" width="59" style="331" bestFit="1" customWidth="1"/>
    <col min="3331" max="3331" width="38.7109375" style="331" customWidth="1"/>
    <col min="3332" max="3332" width="37.5703125" style="331" customWidth="1"/>
    <col min="3333" max="3333" width="9.28515625" style="331" customWidth="1"/>
    <col min="3334" max="3584" width="8.7109375" style="331"/>
    <col min="3585" max="3585" width="5.5703125" style="331" customWidth="1"/>
    <col min="3586" max="3586" width="59" style="331" bestFit="1" customWidth="1"/>
    <col min="3587" max="3587" width="38.7109375" style="331" customWidth="1"/>
    <col min="3588" max="3588" width="37.5703125" style="331" customWidth="1"/>
    <col min="3589" max="3589" width="9.28515625" style="331" customWidth="1"/>
    <col min="3590" max="3840" width="8.7109375" style="331"/>
    <col min="3841" max="3841" width="5.5703125" style="331" customWidth="1"/>
    <col min="3842" max="3842" width="59" style="331" bestFit="1" customWidth="1"/>
    <col min="3843" max="3843" width="38.7109375" style="331" customWidth="1"/>
    <col min="3844" max="3844" width="37.5703125" style="331" customWidth="1"/>
    <col min="3845" max="3845" width="9.28515625" style="331" customWidth="1"/>
    <col min="3846" max="4096" width="8.7109375" style="331"/>
    <col min="4097" max="4097" width="5.5703125" style="331" customWidth="1"/>
    <col min="4098" max="4098" width="59" style="331" bestFit="1" customWidth="1"/>
    <col min="4099" max="4099" width="38.7109375" style="331" customWidth="1"/>
    <col min="4100" max="4100" width="37.5703125" style="331" customWidth="1"/>
    <col min="4101" max="4101" width="9.28515625" style="331" customWidth="1"/>
    <col min="4102" max="4352" width="8.7109375" style="331"/>
    <col min="4353" max="4353" width="5.5703125" style="331" customWidth="1"/>
    <col min="4354" max="4354" width="59" style="331" bestFit="1" customWidth="1"/>
    <col min="4355" max="4355" width="38.7109375" style="331" customWidth="1"/>
    <col min="4356" max="4356" width="37.5703125" style="331" customWidth="1"/>
    <col min="4357" max="4357" width="9.28515625" style="331" customWidth="1"/>
    <col min="4358" max="4608" width="8.7109375" style="331"/>
    <col min="4609" max="4609" width="5.5703125" style="331" customWidth="1"/>
    <col min="4610" max="4610" width="59" style="331" bestFit="1" customWidth="1"/>
    <col min="4611" max="4611" width="38.7109375" style="331" customWidth="1"/>
    <col min="4612" max="4612" width="37.5703125" style="331" customWidth="1"/>
    <col min="4613" max="4613" width="9.28515625" style="331" customWidth="1"/>
    <col min="4614" max="4864" width="8.7109375" style="331"/>
    <col min="4865" max="4865" width="5.5703125" style="331" customWidth="1"/>
    <col min="4866" max="4866" width="59" style="331" bestFit="1" customWidth="1"/>
    <col min="4867" max="4867" width="38.7109375" style="331" customWidth="1"/>
    <col min="4868" max="4868" width="37.5703125" style="331" customWidth="1"/>
    <col min="4869" max="4869" width="9.28515625" style="331" customWidth="1"/>
    <col min="4870" max="5120" width="8.7109375" style="331"/>
    <col min="5121" max="5121" width="5.5703125" style="331" customWidth="1"/>
    <col min="5122" max="5122" width="59" style="331" bestFit="1" customWidth="1"/>
    <col min="5123" max="5123" width="38.7109375" style="331" customWidth="1"/>
    <col min="5124" max="5124" width="37.5703125" style="331" customWidth="1"/>
    <col min="5125" max="5125" width="9.28515625" style="331" customWidth="1"/>
    <col min="5126" max="5376" width="8.7109375" style="331"/>
    <col min="5377" max="5377" width="5.5703125" style="331" customWidth="1"/>
    <col min="5378" max="5378" width="59" style="331" bestFit="1" customWidth="1"/>
    <col min="5379" max="5379" width="38.7109375" style="331" customWidth="1"/>
    <col min="5380" max="5380" width="37.5703125" style="331" customWidth="1"/>
    <col min="5381" max="5381" width="9.28515625" style="331" customWidth="1"/>
    <col min="5382" max="5632" width="8.7109375" style="331"/>
    <col min="5633" max="5633" width="5.5703125" style="331" customWidth="1"/>
    <col min="5634" max="5634" width="59" style="331" bestFit="1" customWidth="1"/>
    <col min="5635" max="5635" width="38.7109375" style="331" customWidth="1"/>
    <col min="5636" max="5636" width="37.5703125" style="331" customWidth="1"/>
    <col min="5637" max="5637" width="9.28515625" style="331" customWidth="1"/>
    <col min="5638" max="5888" width="8.7109375" style="331"/>
    <col min="5889" max="5889" width="5.5703125" style="331" customWidth="1"/>
    <col min="5890" max="5890" width="59" style="331" bestFit="1" customWidth="1"/>
    <col min="5891" max="5891" width="38.7109375" style="331" customWidth="1"/>
    <col min="5892" max="5892" width="37.5703125" style="331" customWidth="1"/>
    <col min="5893" max="5893" width="9.28515625" style="331" customWidth="1"/>
    <col min="5894" max="6144" width="8.7109375" style="331"/>
    <col min="6145" max="6145" width="5.5703125" style="331" customWidth="1"/>
    <col min="6146" max="6146" width="59" style="331" bestFit="1" customWidth="1"/>
    <col min="6147" max="6147" width="38.7109375" style="331" customWidth="1"/>
    <col min="6148" max="6148" width="37.5703125" style="331" customWidth="1"/>
    <col min="6149" max="6149" width="9.28515625" style="331" customWidth="1"/>
    <col min="6150" max="6400" width="8.7109375" style="331"/>
    <col min="6401" max="6401" width="5.5703125" style="331" customWidth="1"/>
    <col min="6402" max="6402" width="59" style="331" bestFit="1" customWidth="1"/>
    <col min="6403" max="6403" width="38.7109375" style="331" customWidth="1"/>
    <col min="6404" max="6404" width="37.5703125" style="331" customWidth="1"/>
    <col min="6405" max="6405" width="9.28515625" style="331" customWidth="1"/>
    <col min="6406" max="6656" width="8.7109375" style="331"/>
    <col min="6657" max="6657" width="5.5703125" style="331" customWidth="1"/>
    <col min="6658" max="6658" width="59" style="331" bestFit="1" customWidth="1"/>
    <col min="6659" max="6659" width="38.7109375" style="331" customWidth="1"/>
    <col min="6660" max="6660" width="37.5703125" style="331" customWidth="1"/>
    <col min="6661" max="6661" width="9.28515625" style="331" customWidth="1"/>
    <col min="6662" max="6912" width="8.7109375" style="331"/>
    <col min="6913" max="6913" width="5.5703125" style="331" customWidth="1"/>
    <col min="6914" max="6914" width="59" style="331" bestFit="1" customWidth="1"/>
    <col min="6915" max="6915" width="38.7109375" style="331" customWidth="1"/>
    <col min="6916" max="6916" width="37.5703125" style="331" customWidth="1"/>
    <col min="6917" max="6917" width="9.28515625" style="331" customWidth="1"/>
    <col min="6918" max="7168" width="8.7109375" style="331"/>
    <col min="7169" max="7169" width="5.5703125" style="331" customWidth="1"/>
    <col min="7170" max="7170" width="59" style="331" bestFit="1" customWidth="1"/>
    <col min="7171" max="7171" width="38.7109375" style="331" customWidth="1"/>
    <col min="7172" max="7172" width="37.5703125" style="331" customWidth="1"/>
    <col min="7173" max="7173" width="9.28515625" style="331" customWidth="1"/>
    <col min="7174" max="7424" width="8.7109375" style="331"/>
    <col min="7425" max="7425" width="5.5703125" style="331" customWidth="1"/>
    <col min="7426" max="7426" width="59" style="331" bestFit="1" customWidth="1"/>
    <col min="7427" max="7427" width="38.7109375" style="331" customWidth="1"/>
    <col min="7428" max="7428" width="37.5703125" style="331" customWidth="1"/>
    <col min="7429" max="7429" width="9.28515625" style="331" customWidth="1"/>
    <col min="7430" max="7680" width="8.7109375" style="331"/>
    <col min="7681" max="7681" width="5.5703125" style="331" customWidth="1"/>
    <col min="7682" max="7682" width="59" style="331" bestFit="1" customWidth="1"/>
    <col min="7683" max="7683" width="38.7109375" style="331" customWidth="1"/>
    <col min="7684" max="7684" width="37.5703125" style="331" customWidth="1"/>
    <col min="7685" max="7685" width="9.28515625" style="331" customWidth="1"/>
    <col min="7686" max="7936" width="8.7109375" style="331"/>
    <col min="7937" max="7937" width="5.5703125" style="331" customWidth="1"/>
    <col min="7938" max="7938" width="59" style="331" bestFit="1" customWidth="1"/>
    <col min="7939" max="7939" width="38.7109375" style="331" customWidth="1"/>
    <col min="7940" max="7940" width="37.5703125" style="331" customWidth="1"/>
    <col min="7941" max="7941" width="9.28515625" style="331" customWidth="1"/>
    <col min="7942" max="8192" width="8.7109375" style="331"/>
    <col min="8193" max="8193" width="5.5703125" style="331" customWidth="1"/>
    <col min="8194" max="8194" width="59" style="331" bestFit="1" customWidth="1"/>
    <col min="8195" max="8195" width="38.7109375" style="331" customWidth="1"/>
    <col min="8196" max="8196" width="37.5703125" style="331" customWidth="1"/>
    <col min="8197" max="8197" width="9.28515625" style="331" customWidth="1"/>
    <col min="8198" max="8448" width="8.7109375" style="331"/>
    <col min="8449" max="8449" width="5.5703125" style="331" customWidth="1"/>
    <col min="8450" max="8450" width="59" style="331" bestFit="1" customWidth="1"/>
    <col min="8451" max="8451" width="38.7109375" style="331" customWidth="1"/>
    <col min="8452" max="8452" width="37.5703125" style="331" customWidth="1"/>
    <col min="8453" max="8453" width="9.28515625" style="331" customWidth="1"/>
    <col min="8454" max="8704" width="8.7109375" style="331"/>
    <col min="8705" max="8705" width="5.5703125" style="331" customWidth="1"/>
    <col min="8706" max="8706" width="59" style="331" bestFit="1" customWidth="1"/>
    <col min="8707" max="8707" width="38.7109375" style="331" customWidth="1"/>
    <col min="8708" max="8708" width="37.5703125" style="331" customWidth="1"/>
    <col min="8709" max="8709" width="9.28515625" style="331" customWidth="1"/>
    <col min="8710" max="8960" width="8.7109375" style="331"/>
    <col min="8961" max="8961" width="5.5703125" style="331" customWidth="1"/>
    <col min="8962" max="8962" width="59" style="331" bestFit="1" customWidth="1"/>
    <col min="8963" max="8963" width="38.7109375" style="331" customWidth="1"/>
    <col min="8964" max="8964" width="37.5703125" style="331" customWidth="1"/>
    <col min="8965" max="8965" width="9.28515625" style="331" customWidth="1"/>
    <col min="8966" max="9216" width="8.7109375" style="331"/>
    <col min="9217" max="9217" width="5.5703125" style="331" customWidth="1"/>
    <col min="9218" max="9218" width="59" style="331" bestFit="1" customWidth="1"/>
    <col min="9219" max="9219" width="38.7109375" style="331" customWidth="1"/>
    <col min="9220" max="9220" width="37.5703125" style="331" customWidth="1"/>
    <col min="9221" max="9221" width="9.28515625" style="331" customWidth="1"/>
    <col min="9222" max="9472" width="8.7109375" style="331"/>
    <col min="9473" max="9473" width="5.5703125" style="331" customWidth="1"/>
    <col min="9474" max="9474" width="59" style="331" bestFit="1" customWidth="1"/>
    <col min="9475" max="9475" width="38.7109375" style="331" customWidth="1"/>
    <col min="9476" max="9476" width="37.5703125" style="331" customWidth="1"/>
    <col min="9477" max="9477" width="9.28515625" style="331" customWidth="1"/>
    <col min="9478" max="9728" width="8.7109375" style="331"/>
    <col min="9729" max="9729" width="5.5703125" style="331" customWidth="1"/>
    <col min="9730" max="9730" width="59" style="331" bestFit="1" customWidth="1"/>
    <col min="9731" max="9731" width="38.7109375" style="331" customWidth="1"/>
    <col min="9732" max="9732" width="37.5703125" style="331" customWidth="1"/>
    <col min="9733" max="9733" width="9.28515625" style="331" customWidth="1"/>
    <col min="9734" max="9984" width="8.7109375" style="331"/>
    <col min="9985" max="9985" width="5.5703125" style="331" customWidth="1"/>
    <col min="9986" max="9986" width="59" style="331" bestFit="1" customWidth="1"/>
    <col min="9987" max="9987" width="38.7109375" style="331" customWidth="1"/>
    <col min="9988" max="9988" width="37.5703125" style="331" customWidth="1"/>
    <col min="9989" max="9989" width="9.28515625" style="331" customWidth="1"/>
    <col min="9990" max="10240" width="8.7109375" style="331"/>
    <col min="10241" max="10241" width="5.5703125" style="331" customWidth="1"/>
    <col min="10242" max="10242" width="59" style="331" bestFit="1" customWidth="1"/>
    <col min="10243" max="10243" width="38.7109375" style="331" customWidth="1"/>
    <col min="10244" max="10244" width="37.5703125" style="331" customWidth="1"/>
    <col min="10245" max="10245" width="9.28515625" style="331" customWidth="1"/>
    <col min="10246" max="10496" width="8.7109375" style="331"/>
    <col min="10497" max="10497" width="5.5703125" style="331" customWidth="1"/>
    <col min="10498" max="10498" width="59" style="331" bestFit="1" customWidth="1"/>
    <col min="10499" max="10499" width="38.7109375" style="331" customWidth="1"/>
    <col min="10500" max="10500" width="37.5703125" style="331" customWidth="1"/>
    <col min="10501" max="10501" width="9.28515625" style="331" customWidth="1"/>
    <col min="10502" max="10752" width="8.7109375" style="331"/>
    <col min="10753" max="10753" width="5.5703125" style="331" customWidth="1"/>
    <col min="10754" max="10754" width="59" style="331" bestFit="1" customWidth="1"/>
    <col min="10755" max="10755" width="38.7109375" style="331" customWidth="1"/>
    <col min="10756" max="10756" width="37.5703125" style="331" customWidth="1"/>
    <col min="10757" max="10757" width="9.28515625" style="331" customWidth="1"/>
    <col min="10758" max="11008" width="8.7109375" style="331"/>
    <col min="11009" max="11009" width="5.5703125" style="331" customWidth="1"/>
    <col min="11010" max="11010" width="59" style="331" bestFit="1" customWidth="1"/>
    <col min="11011" max="11011" width="38.7109375" style="331" customWidth="1"/>
    <col min="11012" max="11012" width="37.5703125" style="331" customWidth="1"/>
    <col min="11013" max="11013" width="9.28515625" style="331" customWidth="1"/>
    <col min="11014" max="11264" width="8.7109375" style="331"/>
    <col min="11265" max="11265" width="5.5703125" style="331" customWidth="1"/>
    <col min="11266" max="11266" width="59" style="331" bestFit="1" customWidth="1"/>
    <col min="11267" max="11267" width="38.7109375" style="331" customWidth="1"/>
    <col min="11268" max="11268" width="37.5703125" style="331" customWidth="1"/>
    <col min="11269" max="11269" width="9.28515625" style="331" customWidth="1"/>
    <col min="11270" max="11520" width="8.7109375" style="331"/>
    <col min="11521" max="11521" width="5.5703125" style="331" customWidth="1"/>
    <col min="11522" max="11522" width="59" style="331" bestFit="1" customWidth="1"/>
    <col min="11523" max="11523" width="38.7109375" style="331" customWidth="1"/>
    <col min="11524" max="11524" width="37.5703125" style="331" customWidth="1"/>
    <col min="11525" max="11525" width="9.28515625" style="331" customWidth="1"/>
    <col min="11526" max="11776" width="8.7109375" style="331"/>
    <col min="11777" max="11777" width="5.5703125" style="331" customWidth="1"/>
    <col min="11778" max="11778" width="59" style="331" bestFit="1" customWidth="1"/>
    <col min="11779" max="11779" width="38.7109375" style="331" customWidth="1"/>
    <col min="11780" max="11780" width="37.5703125" style="331" customWidth="1"/>
    <col min="11781" max="11781" width="9.28515625" style="331" customWidth="1"/>
    <col min="11782" max="12032" width="8.7109375" style="331"/>
    <col min="12033" max="12033" width="5.5703125" style="331" customWidth="1"/>
    <col min="12034" max="12034" width="59" style="331" bestFit="1" customWidth="1"/>
    <col min="12035" max="12035" width="38.7109375" style="331" customWidth="1"/>
    <col min="12036" max="12036" width="37.5703125" style="331" customWidth="1"/>
    <col min="12037" max="12037" width="9.28515625" style="331" customWidth="1"/>
    <col min="12038" max="12288" width="8.7109375" style="331"/>
    <col min="12289" max="12289" width="5.5703125" style="331" customWidth="1"/>
    <col min="12290" max="12290" width="59" style="331" bestFit="1" customWidth="1"/>
    <col min="12291" max="12291" width="38.7109375" style="331" customWidth="1"/>
    <col min="12292" max="12292" width="37.5703125" style="331" customWidth="1"/>
    <col min="12293" max="12293" width="9.28515625" style="331" customWidth="1"/>
    <col min="12294" max="12544" width="8.7109375" style="331"/>
    <col min="12545" max="12545" width="5.5703125" style="331" customWidth="1"/>
    <col min="12546" max="12546" width="59" style="331" bestFit="1" customWidth="1"/>
    <col min="12547" max="12547" width="38.7109375" style="331" customWidth="1"/>
    <col min="12548" max="12548" width="37.5703125" style="331" customWidth="1"/>
    <col min="12549" max="12549" width="9.28515625" style="331" customWidth="1"/>
    <col min="12550" max="12800" width="8.7109375" style="331"/>
    <col min="12801" max="12801" width="5.5703125" style="331" customWidth="1"/>
    <col min="12802" max="12802" width="59" style="331" bestFit="1" customWidth="1"/>
    <col min="12803" max="12803" width="38.7109375" style="331" customWidth="1"/>
    <col min="12804" max="12804" width="37.5703125" style="331" customWidth="1"/>
    <col min="12805" max="12805" width="9.28515625" style="331" customWidth="1"/>
    <col min="12806" max="13056" width="8.7109375" style="331"/>
    <col min="13057" max="13057" width="5.5703125" style="331" customWidth="1"/>
    <col min="13058" max="13058" width="59" style="331" bestFit="1" customWidth="1"/>
    <col min="13059" max="13059" width="38.7109375" style="331" customWidth="1"/>
    <col min="13060" max="13060" width="37.5703125" style="331" customWidth="1"/>
    <col min="13061" max="13061" width="9.28515625" style="331" customWidth="1"/>
    <col min="13062" max="13312" width="8.7109375" style="331"/>
    <col min="13313" max="13313" width="5.5703125" style="331" customWidth="1"/>
    <col min="13314" max="13314" width="59" style="331" bestFit="1" customWidth="1"/>
    <col min="13315" max="13315" width="38.7109375" style="331" customWidth="1"/>
    <col min="13316" max="13316" width="37.5703125" style="331" customWidth="1"/>
    <col min="13317" max="13317" width="9.28515625" style="331" customWidth="1"/>
    <col min="13318" max="13568" width="8.7109375" style="331"/>
    <col min="13569" max="13569" width="5.5703125" style="331" customWidth="1"/>
    <col min="13570" max="13570" width="59" style="331" bestFit="1" customWidth="1"/>
    <col min="13571" max="13571" width="38.7109375" style="331" customWidth="1"/>
    <col min="13572" max="13572" width="37.5703125" style="331" customWidth="1"/>
    <col min="13573" max="13573" width="9.28515625" style="331" customWidth="1"/>
    <col min="13574" max="13824" width="8.7109375" style="331"/>
    <col min="13825" max="13825" width="5.5703125" style="331" customWidth="1"/>
    <col min="13826" max="13826" width="59" style="331" bestFit="1" customWidth="1"/>
    <col min="13827" max="13827" width="38.7109375" style="331" customWidth="1"/>
    <col min="13828" max="13828" width="37.5703125" style="331" customWidth="1"/>
    <col min="13829" max="13829" width="9.28515625" style="331" customWidth="1"/>
    <col min="13830" max="14080" width="8.7109375" style="331"/>
    <col min="14081" max="14081" width="5.5703125" style="331" customWidth="1"/>
    <col min="14082" max="14082" width="59" style="331" bestFit="1" customWidth="1"/>
    <col min="14083" max="14083" width="38.7109375" style="331" customWidth="1"/>
    <col min="14084" max="14084" width="37.5703125" style="331" customWidth="1"/>
    <col min="14085" max="14085" width="9.28515625" style="331" customWidth="1"/>
    <col min="14086" max="14336" width="8.7109375" style="331"/>
    <col min="14337" max="14337" width="5.5703125" style="331" customWidth="1"/>
    <col min="14338" max="14338" width="59" style="331" bestFit="1" customWidth="1"/>
    <col min="14339" max="14339" width="38.7109375" style="331" customWidth="1"/>
    <col min="14340" max="14340" width="37.5703125" style="331" customWidth="1"/>
    <col min="14341" max="14341" width="9.28515625" style="331" customWidth="1"/>
    <col min="14342" max="14592" width="8.7109375" style="331"/>
    <col min="14593" max="14593" width="5.5703125" style="331" customWidth="1"/>
    <col min="14594" max="14594" width="59" style="331" bestFit="1" customWidth="1"/>
    <col min="14595" max="14595" width="38.7109375" style="331" customWidth="1"/>
    <col min="14596" max="14596" width="37.5703125" style="331" customWidth="1"/>
    <col min="14597" max="14597" width="9.28515625" style="331" customWidth="1"/>
    <col min="14598" max="14848" width="8.7109375" style="331"/>
    <col min="14849" max="14849" width="5.5703125" style="331" customWidth="1"/>
    <col min="14850" max="14850" width="59" style="331" bestFit="1" customWidth="1"/>
    <col min="14851" max="14851" width="38.7109375" style="331" customWidth="1"/>
    <col min="14852" max="14852" width="37.5703125" style="331" customWidth="1"/>
    <col min="14853" max="14853" width="9.28515625" style="331" customWidth="1"/>
    <col min="14854" max="15104" width="8.7109375" style="331"/>
    <col min="15105" max="15105" width="5.5703125" style="331" customWidth="1"/>
    <col min="15106" max="15106" width="59" style="331" bestFit="1" customWidth="1"/>
    <col min="15107" max="15107" width="38.7109375" style="331" customWidth="1"/>
    <col min="15108" max="15108" width="37.5703125" style="331" customWidth="1"/>
    <col min="15109" max="15109" width="9.28515625" style="331" customWidth="1"/>
    <col min="15110" max="15360" width="8.7109375" style="331"/>
    <col min="15361" max="15361" width="5.5703125" style="331" customWidth="1"/>
    <col min="15362" max="15362" width="59" style="331" bestFit="1" customWidth="1"/>
    <col min="15363" max="15363" width="38.7109375" style="331" customWidth="1"/>
    <col min="15364" max="15364" width="37.5703125" style="331" customWidth="1"/>
    <col min="15365" max="15365" width="9.28515625" style="331" customWidth="1"/>
    <col min="15366" max="15616" width="8.7109375" style="331"/>
    <col min="15617" max="15617" width="5.5703125" style="331" customWidth="1"/>
    <col min="15618" max="15618" width="59" style="331" bestFit="1" customWidth="1"/>
    <col min="15619" max="15619" width="38.7109375" style="331" customWidth="1"/>
    <col min="15620" max="15620" width="37.5703125" style="331" customWidth="1"/>
    <col min="15621" max="15621" width="9.28515625" style="331" customWidth="1"/>
    <col min="15622" max="15872" width="8.7109375" style="331"/>
    <col min="15873" max="15873" width="5.5703125" style="331" customWidth="1"/>
    <col min="15874" max="15874" width="59" style="331" bestFit="1" customWidth="1"/>
    <col min="15875" max="15875" width="38.7109375" style="331" customWidth="1"/>
    <col min="15876" max="15876" width="37.5703125" style="331" customWidth="1"/>
    <col min="15877" max="15877" width="9.28515625" style="331" customWidth="1"/>
    <col min="15878" max="16128" width="8.7109375" style="331"/>
    <col min="16129" max="16129" width="5.5703125" style="331" customWidth="1"/>
    <col min="16130" max="16130" width="59" style="331" bestFit="1" customWidth="1"/>
    <col min="16131" max="16131" width="38.7109375" style="331" customWidth="1"/>
    <col min="16132" max="16132" width="37.5703125" style="331" customWidth="1"/>
    <col min="16133" max="16133" width="9.28515625" style="331" customWidth="1"/>
    <col min="16134" max="16384" width="8.7109375" style="331"/>
  </cols>
  <sheetData>
    <row r="1" spans="1:5" ht="15.75" x14ac:dyDescent="0.2">
      <c r="A1" s="290" t="s">
        <v>416</v>
      </c>
      <c r="B1" s="69"/>
      <c r="C1" s="131"/>
    </row>
    <row r="2" spans="1:5" x14ac:dyDescent="0.2">
      <c r="A2" s="125" t="s">
        <v>316</v>
      </c>
      <c r="B2" s="125"/>
    </row>
    <row r="3" spans="1:5" ht="15.75" x14ac:dyDescent="0.2">
      <c r="A3" s="588" t="s">
        <v>417</v>
      </c>
      <c r="B3" s="588"/>
      <c r="C3" s="588"/>
      <c r="D3" s="588"/>
    </row>
    <row r="4" spans="1:5" ht="15.75" x14ac:dyDescent="0.25">
      <c r="A4" s="217"/>
      <c r="B4" s="589" t="str">
        <f>'1'!E5</f>
        <v>KABUPATEN/KOTA</v>
      </c>
      <c r="C4" s="590">
        <f>'1'!F5</f>
        <v>2022</v>
      </c>
      <c r="D4" s="847"/>
    </row>
    <row r="5" spans="1:5" ht="15.75" x14ac:dyDescent="0.25">
      <c r="A5" s="217"/>
      <c r="B5" s="589" t="str">
        <f>'1'!E6</f>
        <v>TAHUN</v>
      </c>
      <c r="C5" s="590" t="str">
        <f>'1'!F6</f>
        <v>BANYUMAS</v>
      </c>
      <c r="D5" s="847"/>
    </row>
    <row r="6" spans="1:5" ht="15.75" thickBot="1" x14ac:dyDescent="0.25">
      <c r="A6" s="71"/>
      <c r="B6" s="71"/>
      <c r="C6" s="71"/>
      <c r="D6" s="71"/>
    </row>
    <row r="7" spans="1:5" ht="24.75" customHeight="1" x14ac:dyDescent="0.2">
      <c r="A7" s="762" t="s">
        <v>2</v>
      </c>
      <c r="B7" s="762" t="s">
        <v>418</v>
      </c>
      <c r="C7" s="762" t="s">
        <v>419</v>
      </c>
      <c r="D7" s="848" t="s">
        <v>420</v>
      </c>
    </row>
    <row r="8" spans="1:5" s="919" customFormat="1" ht="12" x14ac:dyDescent="0.2">
      <c r="A8" s="909">
        <v>1</v>
      </c>
      <c r="B8" s="917">
        <v>2</v>
      </c>
      <c r="C8" s="917">
        <v>3</v>
      </c>
      <c r="D8" s="909">
        <v>4</v>
      </c>
      <c r="E8" s="918"/>
    </row>
    <row r="9" spans="1:5" x14ac:dyDescent="0.2">
      <c r="A9" s="575">
        <v>1</v>
      </c>
      <c r="B9" s="170" t="s">
        <v>421</v>
      </c>
      <c r="C9" s="170" t="s">
        <v>422</v>
      </c>
      <c r="D9" s="184"/>
    </row>
    <row r="10" spans="1:5" x14ac:dyDescent="0.2">
      <c r="A10" s="575">
        <v>2</v>
      </c>
      <c r="B10" s="72" t="s">
        <v>423</v>
      </c>
      <c r="C10" s="72" t="s">
        <v>422</v>
      </c>
      <c r="D10" s="185"/>
    </row>
    <row r="11" spans="1:5" x14ac:dyDescent="0.2">
      <c r="A11" s="575">
        <v>3</v>
      </c>
      <c r="B11" s="72" t="s">
        <v>424</v>
      </c>
      <c r="C11" s="72" t="s">
        <v>422</v>
      </c>
      <c r="D11" s="185"/>
    </row>
    <row r="12" spans="1:5" x14ac:dyDescent="0.2">
      <c r="A12" s="575">
        <v>4</v>
      </c>
      <c r="B12" s="72" t="s">
        <v>425</v>
      </c>
      <c r="C12" s="72" t="s">
        <v>422</v>
      </c>
      <c r="D12" s="185"/>
    </row>
    <row r="13" spans="1:5" x14ac:dyDescent="0.2">
      <c r="A13" s="575">
        <v>5</v>
      </c>
      <c r="B13" s="72" t="s">
        <v>426</v>
      </c>
      <c r="C13" s="72" t="s">
        <v>427</v>
      </c>
      <c r="D13" s="185"/>
    </row>
    <row r="14" spans="1:5" x14ac:dyDescent="0.2">
      <c r="A14" s="575">
        <v>6</v>
      </c>
      <c r="B14" s="72" t="s">
        <v>428</v>
      </c>
      <c r="C14" s="72" t="s">
        <v>429</v>
      </c>
      <c r="D14" s="185"/>
    </row>
    <row r="15" spans="1:5" x14ac:dyDescent="0.2">
      <c r="A15" s="575">
        <v>7</v>
      </c>
      <c r="B15" s="72" t="s">
        <v>430</v>
      </c>
      <c r="C15" s="72" t="s">
        <v>422</v>
      </c>
      <c r="D15" s="185"/>
    </row>
    <row r="16" spans="1:5" x14ac:dyDescent="0.2">
      <c r="A16" s="575">
        <v>8</v>
      </c>
      <c r="B16" s="72" t="s">
        <v>431</v>
      </c>
      <c r="C16" s="72" t="s">
        <v>422</v>
      </c>
      <c r="D16" s="185"/>
    </row>
    <row r="17" spans="1:4" x14ac:dyDescent="0.2">
      <c r="A17" s="575">
        <v>9</v>
      </c>
      <c r="B17" s="72" t="s">
        <v>432</v>
      </c>
      <c r="C17" s="72" t="s">
        <v>433</v>
      </c>
      <c r="D17" s="185"/>
    </row>
    <row r="18" spans="1:4" x14ac:dyDescent="0.2">
      <c r="A18" s="575">
        <v>10</v>
      </c>
      <c r="B18" s="72" t="s">
        <v>434</v>
      </c>
      <c r="C18" s="72" t="s">
        <v>435</v>
      </c>
      <c r="D18" s="185"/>
    </row>
    <row r="19" spans="1:4" x14ac:dyDescent="0.2">
      <c r="A19" s="575">
        <v>11</v>
      </c>
      <c r="B19" s="72" t="s">
        <v>436</v>
      </c>
      <c r="C19" s="72" t="s">
        <v>437</v>
      </c>
      <c r="D19" s="185"/>
    </row>
    <row r="20" spans="1:4" x14ac:dyDescent="0.2">
      <c r="A20" s="575">
        <v>12</v>
      </c>
      <c r="B20" s="72" t="s">
        <v>438</v>
      </c>
      <c r="C20" s="72" t="s">
        <v>422</v>
      </c>
      <c r="D20" s="185"/>
    </row>
    <row r="21" spans="1:4" x14ac:dyDescent="0.2">
      <c r="A21" s="575">
        <v>13</v>
      </c>
      <c r="B21" s="72" t="s">
        <v>439</v>
      </c>
      <c r="C21" s="72" t="s">
        <v>422</v>
      </c>
      <c r="D21" s="185"/>
    </row>
    <row r="22" spans="1:4" x14ac:dyDescent="0.2">
      <c r="A22" s="575">
        <v>14</v>
      </c>
      <c r="B22" s="72" t="s">
        <v>440</v>
      </c>
      <c r="C22" s="72" t="s">
        <v>437</v>
      </c>
      <c r="D22" s="185"/>
    </row>
    <row r="23" spans="1:4" x14ac:dyDescent="0.2">
      <c r="A23" s="575">
        <v>15</v>
      </c>
      <c r="B23" s="72" t="s">
        <v>441</v>
      </c>
      <c r="C23" s="72" t="s">
        <v>437</v>
      </c>
      <c r="D23" s="185"/>
    </row>
    <row r="24" spans="1:4" x14ac:dyDescent="0.2">
      <c r="A24" s="575">
        <v>16</v>
      </c>
      <c r="B24" s="72" t="s">
        <v>442</v>
      </c>
      <c r="C24" s="72" t="s">
        <v>437</v>
      </c>
      <c r="D24" s="185"/>
    </row>
    <row r="25" spans="1:4" x14ac:dyDescent="0.2">
      <c r="A25" s="575">
        <v>17</v>
      </c>
      <c r="B25" s="72" t="s">
        <v>443</v>
      </c>
      <c r="C25" s="72" t="s">
        <v>422</v>
      </c>
      <c r="D25" s="185"/>
    </row>
    <row r="26" spans="1:4" x14ac:dyDescent="0.2">
      <c r="A26" s="575">
        <v>18</v>
      </c>
      <c r="B26" s="72" t="s">
        <v>444</v>
      </c>
      <c r="C26" s="72" t="s">
        <v>445</v>
      </c>
      <c r="D26" s="185"/>
    </row>
    <row r="27" spans="1:4" x14ac:dyDescent="0.2">
      <c r="A27" s="575">
        <v>19</v>
      </c>
      <c r="B27" s="72" t="s">
        <v>446</v>
      </c>
      <c r="C27" s="72" t="s">
        <v>422</v>
      </c>
      <c r="D27" s="185"/>
    </row>
    <row r="28" spans="1:4" x14ac:dyDescent="0.2">
      <c r="A28" s="575">
        <v>20</v>
      </c>
      <c r="B28" s="72" t="s">
        <v>447</v>
      </c>
      <c r="C28" s="72" t="s">
        <v>433</v>
      </c>
      <c r="D28" s="185"/>
    </row>
    <row r="29" spans="1:4" x14ac:dyDescent="0.2">
      <c r="A29" s="575">
        <v>21</v>
      </c>
      <c r="B29" s="72" t="s">
        <v>448</v>
      </c>
      <c r="C29" s="72" t="s">
        <v>429</v>
      </c>
      <c r="D29" s="185"/>
    </row>
    <row r="30" spans="1:4" x14ac:dyDescent="0.2">
      <c r="A30" s="575">
        <v>22</v>
      </c>
      <c r="B30" s="72" t="s">
        <v>449</v>
      </c>
      <c r="C30" s="72" t="s">
        <v>450</v>
      </c>
      <c r="D30" s="185"/>
    </row>
    <row r="31" spans="1:4" x14ac:dyDescent="0.2">
      <c r="A31" s="575">
        <v>23</v>
      </c>
      <c r="B31" s="72" t="s">
        <v>451</v>
      </c>
      <c r="C31" s="72" t="s">
        <v>450</v>
      </c>
      <c r="D31" s="185"/>
    </row>
    <row r="32" spans="1:4" x14ac:dyDescent="0.2">
      <c r="A32" s="575">
        <v>24</v>
      </c>
      <c r="B32" s="72" t="s">
        <v>452</v>
      </c>
      <c r="C32" s="72" t="s">
        <v>437</v>
      </c>
      <c r="D32" s="185"/>
    </row>
    <row r="33" spans="1:4" x14ac:dyDescent="0.2">
      <c r="A33" s="575">
        <v>25</v>
      </c>
      <c r="B33" s="72" t="s">
        <v>453</v>
      </c>
      <c r="C33" s="72" t="s">
        <v>422</v>
      </c>
      <c r="D33" s="185"/>
    </row>
    <row r="34" spans="1:4" x14ac:dyDescent="0.2">
      <c r="A34" s="575">
        <v>26</v>
      </c>
      <c r="B34" s="72" t="s">
        <v>454</v>
      </c>
      <c r="C34" s="72" t="s">
        <v>455</v>
      </c>
      <c r="D34" s="185"/>
    </row>
    <row r="35" spans="1:4" x14ac:dyDescent="0.2">
      <c r="A35" s="575">
        <v>27</v>
      </c>
      <c r="B35" s="72" t="s">
        <v>456</v>
      </c>
      <c r="C35" s="72" t="s">
        <v>437</v>
      </c>
      <c r="D35" s="185"/>
    </row>
    <row r="36" spans="1:4" x14ac:dyDescent="0.2">
      <c r="A36" s="575">
        <v>28</v>
      </c>
      <c r="B36" s="72" t="s">
        <v>457</v>
      </c>
      <c r="C36" s="72" t="s">
        <v>427</v>
      </c>
      <c r="D36" s="185"/>
    </row>
    <row r="37" spans="1:4" x14ac:dyDescent="0.2">
      <c r="A37" s="575">
        <v>29</v>
      </c>
      <c r="B37" s="72" t="s">
        <v>458</v>
      </c>
      <c r="C37" s="72" t="s">
        <v>422</v>
      </c>
      <c r="D37" s="185"/>
    </row>
    <row r="38" spans="1:4" x14ac:dyDescent="0.2">
      <c r="A38" s="575">
        <v>30</v>
      </c>
      <c r="B38" s="72" t="s">
        <v>459</v>
      </c>
      <c r="C38" s="72" t="s">
        <v>422</v>
      </c>
      <c r="D38" s="185"/>
    </row>
    <row r="39" spans="1:4" x14ac:dyDescent="0.2">
      <c r="A39" s="575">
        <v>31</v>
      </c>
      <c r="B39" s="72" t="s">
        <v>460</v>
      </c>
      <c r="C39" s="72" t="s">
        <v>422</v>
      </c>
      <c r="D39" s="185"/>
    </row>
    <row r="40" spans="1:4" x14ac:dyDescent="0.2">
      <c r="A40" s="575">
        <v>32</v>
      </c>
      <c r="B40" s="72" t="s">
        <v>461</v>
      </c>
      <c r="C40" s="72" t="s">
        <v>462</v>
      </c>
      <c r="D40" s="185"/>
    </row>
    <row r="41" spans="1:4" x14ac:dyDescent="0.2">
      <c r="A41" s="575">
        <v>33</v>
      </c>
      <c r="B41" s="72" t="s">
        <v>463</v>
      </c>
      <c r="C41" s="72" t="s">
        <v>422</v>
      </c>
      <c r="D41" s="185"/>
    </row>
    <row r="42" spans="1:4" x14ac:dyDescent="0.2">
      <c r="A42" s="575">
        <v>34</v>
      </c>
      <c r="B42" s="72" t="s">
        <v>464</v>
      </c>
      <c r="C42" s="72" t="s">
        <v>433</v>
      </c>
      <c r="D42" s="185"/>
    </row>
    <row r="43" spans="1:4" x14ac:dyDescent="0.2">
      <c r="A43" s="575">
        <v>35</v>
      </c>
      <c r="B43" s="72" t="s">
        <v>465</v>
      </c>
      <c r="C43" s="72" t="s">
        <v>422</v>
      </c>
      <c r="D43" s="185"/>
    </row>
    <row r="44" spans="1:4" x14ac:dyDescent="0.2">
      <c r="A44" s="575">
        <v>36</v>
      </c>
      <c r="B44" s="72" t="s">
        <v>466</v>
      </c>
      <c r="C44" s="72" t="s">
        <v>422</v>
      </c>
      <c r="D44" s="185"/>
    </row>
    <row r="45" spans="1:4" x14ac:dyDescent="0.2">
      <c r="A45" s="575">
        <v>37</v>
      </c>
      <c r="B45" s="72" t="s">
        <v>467</v>
      </c>
      <c r="C45" s="72" t="s">
        <v>422</v>
      </c>
      <c r="D45" s="185"/>
    </row>
    <row r="46" spans="1:4" x14ac:dyDescent="0.2">
      <c r="A46" s="575">
        <v>38</v>
      </c>
      <c r="B46" s="72" t="s">
        <v>468</v>
      </c>
      <c r="C46" s="72" t="s">
        <v>422</v>
      </c>
      <c r="D46" s="185"/>
    </row>
    <row r="47" spans="1:4" x14ac:dyDescent="0.2">
      <c r="A47" s="575">
        <v>39</v>
      </c>
      <c r="B47" s="72" t="s">
        <v>469</v>
      </c>
      <c r="C47" s="72" t="s">
        <v>422</v>
      </c>
      <c r="D47" s="185"/>
    </row>
    <row r="48" spans="1:4" x14ac:dyDescent="0.2">
      <c r="A48" s="575">
        <v>40</v>
      </c>
      <c r="B48" s="72" t="s">
        <v>470</v>
      </c>
      <c r="C48" s="72" t="s">
        <v>422</v>
      </c>
      <c r="D48" s="185"/>
    </row>
    <row r="49" spans="1:4" x14ac:dyDescent="0.2">
      <c r="A49" s="1087" t="s">
        <v>471</v>
      </c>
      <c r="B49" s="1088"/>
      <c r="C49" s="1089"/>
      <c r="D49" s="141">
        <f>COUNTIF(D9:D48,"V")</f>
        <v>0</v>
      </c>
    </row>
    <row r="50" spans="1:4" ht="16.5" customHeight="1" thickBot="1" x14ac:dyDescent="0.25">
      <c r="A50" s="1081" t="s">
        <v>472</v>
      </c>
      <c r="B50" s="1082"/>
      <c r="C50" s="1090"/>
      <c r="D50" s="188">
        <f>D49/40</f>
        <v>0</v>
      </c>
    </row>
    <row r="51" spans="1:4" x14ac:dyDescent="0.2">
      <c r="C51" s="69"/>
      <c r="D51" s="189"/>
    </row>
    <row r="52" spans="1:4" x14ac:dyDescent="0.2">
      <c r="A52" s="724" t="s">
        <v>413</v>
      </c>
      <c r="B52" s="724"/>
      <c r="C52" s="724"/>
    </row>
    <row r="53" spans="1:4" x14ac:dyDescent="0.2">
      <c r="A53" s="724" t="s">
        <v>473</v>
      </c>
      <c r="B53" s="724"/>
      <c r="C53" s="724"/>
    </row>
    <row r="54" spans="1:4" x14ac:dyDescent="0.2">
      <c r="A54" s="724" t="s">
        <v>474</v>
      </c>
      <c r="B54" s="724"/>
      <c r="C54" s="724"/>
    </row>
  </sheetData>
  <mergeCells count="2">
    <mergeCell ref="A49:C49"/>
    <mergeCell ref="A50:C50"/>
  </mergeCells>
  <printOptions horizontalCentered="1"/>
  <pageMargins left="0.39370078740157483" right="0.39370078740157483" top="0.47244094488188981" bottom="0.3937007874015748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3EB8-257E-4971-97AF-3192EC4384C6}">
  <sheetPr codeName="Sheet18">
    <tabColor rgb="FF7030A0"/>
    <pageSetUpPr fitToPage="1"/>
  </sheetPr>
  <dimension ref="A1:G56"/>
  <sheetViews>
    <sheetView zoomScale="70" zoomScaleNormal="70" workbookViewId="0">
      <pane xSplit="2" ySplit="8" topLeftCell="C9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RowHeight="15" x14ac:dyDescent="0.2"/>
  <cols>
    <col min="1" max="1" width="5.5703125" style="70" customWidth="1"/>
    <col min="2" max="2" width="30.28515625" style="70" customWidth="1"/>
    <col min="3" max="3" width="30.85546875" style="70" customWidth="1"/>
    <col min="4" max="4" width="37.5703125" style="70" customWidth="1"/>
    <col min="5" max="7" width="9.28515625" style="70" customWidth="1"/>
    <col min="8" max="256" width="8.7109375" style="331"/>
    <col min="257" max="257" width="5.5703125" style="331" customWidth="1"/>
    <col min="258" max="259" width="38.7109375" style="331" customWidth="1"/>
    <col min="260" max="260" width="37.5703125" style="331" customWidth="1"/>
    <col min="261" max="263" width="9.28515625" style="331" customWidth="1"/>
    <col min="264" max="512" width="8.7109375" style="331"/>
    <col min="513" max="513" width="5.5703125" style="331" customWidth="1"/>
    <col min="514" max="515" width="38.7109375" style="331" customWidth="1"/>
    <col min="516" max="516" width="37.5703125" style="331" customWidth="1"/>
    <col min="517" max="519" width="9.28515625" style="331" customWidth="1"/>
    <col min="520" max="768" width="8.7109375" style="331"/>
    <col min="769" max="769" width="5.5703125" style="331" customWidth="1"/>
    <col min="770" max="771" width="38.7109375" style="331" customWidth="1"/>
    <col min="772" max="772" width="37.5703125" style="331" customWidth="1"/>
    <col min="773" max="775" width="9.28515625" style="331" customWidth="1"/>
    <col min="776" max="1024" width="8.7109375" style="331"/>
    <col min="1025" max="1025" width="5.5703125" style="331" customWidth="1"/>
    <col min="1026" max="1027" width="38.7109375" style="331" customWidth="1"/>
    <col min="1028" max="1028" width="37.5703125" style="331" customWidth="1"/>
    <col min="1029" max="1031" width="9.28515625" style="331" customWidth="1"/>
    <col min="1032" max="1280" width="8.7109375" style="331"/>
    <col min="1281" max="1281" width="5.5703125" style="331" customWidth="1"/>
    <col min="1282" max="1283" width="38.7109375" style="331" customWidth="1"/>
    <col min="1284" max="1284" width="37.5703125" style="331" customWidth="1"/>
    <col min="1285" max="1287" width="9.28515625" style="331" customWidth="1"/>
    <col min="1288" max="1536" width="8.7109375" style="331"/>
    <col min="1537" max="1537" width="5.5703125" style="331" customWidth="1"/>
    <col min="1538" max="1539" width="38.7109375" style="331" customWidth="1"/>
    <col min="1540" max="1540" width="37.5703125" style="331" customWidth="1"/>
    <col min="1541" max="1543" width="9.28515625" style="331" customWidth="1"/>
    <col min="1544" max="1792" width="8.7109375" style="331"/>
    <col min="1793" max="1793" width="5.5703125" style="331" customWidth="1"/>
    <col min="1794" max="1795" width="38.7109375" style="331" customWidth="1"/>
    <col min="1796" max="1796" width="37.5703125" style="331" customWidth="1"/>
    <col min="1797" max="1799" width="9.28515625" style="331" customWidth="1"/>
    <col min="1800" max="2048" width="8.7109375" style="331"/>
    <col min="2049" max="2049" width="5.5703125" style="331" customWidth="1"/>
    <col min="2050" max="2051" width="38.7109375" style="331" customWidth="1"/>
    <col min="2052" max="2052" width="37.5703125" style="331" customWidth="1"/>
    <col min="2053" max="2055" width="9.28515625" style="331" customWidth="1"/>
    <col min="2056" max="2304" width="8.7109375" style="331"/>
    <col min="2305" max="2305" width="5.5703125" style="331" customWidth="1"/>
    <col min="2306" max="2307" width="38.7109375" style="331" customWidth="1"/>
    <col min="2308" max="2308" width="37.5703125" style="331" customWidth="1"/>
    <col min="2309" max="2311" width="9.28515625" style="331" customWidth="1"/>
    <col min="2312" max="2560" width="8.7109375" style="331"/>
    <col min="2561" max="2561" width="5.5703125" style="331" customWidth="1"/>
    <col min="2562" max="2563" width="38.7109375" style="331" customWidth="1"/>
    <col min="2564" max="2564" width="37.5703125" style="331" customWidth="1"/>
    <col min="2565" max="2567" width="9.28515625" style="331" customWidth="1"/>
    <col min="2568" max="2816" width="8.7109375" style="331"/>
    <col min="2817" max="2817" width="5.5703125" style="331" customWidth="1"/>
    <col min="2818" max="2819" width="38.7109375" style="331" customWidth="1"/>
    <col min="2820" max="2820" width="37.5703125" style="331" customWidth="1"/>
    <col min="2821" max="2823" width="9.28515625" style="331" customWidth="1"/>
    <col min="2824" max="3072" width="8.7109375" style="331"/>
    <col min="3073" max="3073" width="5.5703125" style="331" customWidth="1"/>
    <col min="3074" max="3075" width="38.7109375" style="331" customWidth="1"/>
    <col min="3076" max="3076" width="37.5703125" style="331" customWidth="1"/>
    <col min="3077" max="3079" width="9.28515625" style="331" customWidth="1"/>
    <col min="3080" max="3328" width="8.7109375" style="331"/>
    <col min="3329" max="3329" width="5.5703125" style="331" customWidth="1"/>
    <col min="3330" max="3331" width="38.7109375" style="331" customWidth="1"/>
    <col min="3332" max="3332" width="37.5703125" style="331" customWidth="1"/>
    <col min="3333" max="3335" width="9.28515625" style="331" customWidth="1"/>
    <col min="3336" max="3584" width="8.7109375" style="331"/>
    <col min="3585" max="3585" width="5.5703125" style="331" customWidth="1"/>
    <col min="3586" max="3587" width="38.7109375" style="331" customWidth="1"/>
    <col min="3588" max="3588" width="37.5703125" style="331" customWidth="1"/>
    <col min="3589" max="3591" width="9.28515625" style="331" customWidth="1"/>
    <col min="3592" max="3840" width="8.7109375" style="331"/>
    <col min="3841" max="3841" width="5.5703125" style="331" customWidth="1"/>
    <col min="3842" max="3843" width="38.7109375" style="331" customWidth="1"/>
    <col min="3844" max="3844" width="37.5703125" style="331" customWidth="1"/>
    <col min="3845" max="3847" width="9.28515625" style="331" customWidth="1"/>
    <col min="3848" max="4096" width="8.7109375" style="331"/>
    <col min="4097" max="4097" width="5.5703125" style="331" customWidth="1"/>
    <col min="4098" max="4099" width="38.7109375" style="331" customWidth="1"/>
    <col min="4100" max="4100" width="37.5703125" style="331" customWidth="1"/>
    <col min="4101" max="4103" width="9.28515625" style="331" customWidth="1"/>
    <col min="4104" max="4352" width="8.7109375" style="331"/>
    <col min="4353" max="4353" width="5.5703125" style="331" customWidth="1"/>
    <col min="4354" max="4355" width="38.7109375" style="331" customWidth="1"/>
    <col min="4356" max="4356" width="37.5703125" style="331" customWidth="1"/>
    <col min="4357" max="4359" width="9.28515625" style="331" customWidth="1"/>
    <col min="4360" max="4608" width="8.7109375" style="331"/>
    <col min="4609" max="4609" width="5.5703125" style="331" customWidth="1"/>
    <col min="4610" max="4611" width="38.7109375" style="331" customWidth="1"/>
    <col min="4612" max="4612" width="37.5703125" style="331" customWidth="1"/>
    <col min="4613" max="4615" width="9.28515625" style="331" customWidth="1"/>
    <col min="4616" max="4864" width="8.7109375" style="331"/>
    <col min="4865" max="4865" width="5.5703125" style="331" customWidth="1"/>
    <col min="4866" max="4867" width="38.7109375" style="331" customWidth="1"/>
    <col min="4868" max="4868" width="37.5703125" style="331" customWidth="1"/>
    <col min="4869" max="4871" width="9.28515625" style="331" customWidth="1"/>
    <col min="4872" max="5120" width="8.7109375" style="331"/>
    <col min="5121" max="5121" width="5.5703125" style="331" customWidth="1"/>
    <col min="5122" max="5123" width="38.7109375" style="331" customWidth="1"/>
    <col min="5124" max="5124" width="37.5703125" style="331" customWidth="1"/>
    <col min="5125" max="5127" width="9.28515625" style="331" customWidth="1"/>
    <col min="5128" max="5376" width="8.7109375" style="331"/>
    <col min="5377" max="5377" width="5.5703125" style="331" customWidth="1"/>
    <col min="5378" max="5379" width="38.7109375" style="331" customWidth="1"/>
    <col min="5380" max="5380" width="37.5703125" style="331" customWidth="1"/>
    <col min="5381" max="5383" width="9.28515625" style="331" customWidth="1"/>
    <col min="5384" max="5632" width="8.7109375" style="331"/>
    <col min="5633" max="5633" width="5.5703125" style="331" customWidth="1"/>
    <col min="5634" max="5635" width="38.7109375" style="331" customWidth="1"/>
    <col min="5636" max="5636" width="37.5703125" style="331" customWidth="1"/>
    <col min="5637" max="5639" width="9.28515625" style="331" customWidth="1"/>
    <col min="5640" max="5888" width="8.7109375" style="331"/>
    <col min="5889" max="5889" width="5.5703125" style="331" customWidth="1"/>
    <col min="5890" max="5891" width="38.7109375" style="331" customWidth="1"/>
    <col min="5892" max="5892" width="37.5703125" style="331" customWidth="1"/>
    <col min="5893" max="5895" width="9.28515625" style="331" customWidth="1"/>
    <col min="5896" max="6144" width="8.7109375" style="331"/>
    <col min="6145" max="6145" width="5.5703125" style="331" customWidth="1"/>
    <col min="6146" max="6147" width="38.7109375" style="331" customWidth="1"/>
    <col min="6148" max="6148" width="37.5703125" style="331" customWidth="1"/>
    <col min="6149" max="6151" width="9.28515625" style="331" customWidth="1"/>
    <col min="6152" max="6400" width="8.7109375" style="331"/>
    <col min="6401" max="6401" width="5.5703125" style="331" customWidth="1"/>
    <col min="6402" max="6403" width="38.7109375" style="331" customWidth="1"/>
    <col min="6404" max="6404" width="37.5703125" style="331" customWidth="1"/>
    <col min="6405" max="6407" width="9.28515625" style="331" customWidth="1"/>
    <col min="6408" max="6656" width="8.7109375" style="331"/>
    <col min="6657" max="6657" width="5.5703125" style="331" customWidth="1"/>
    <col min="6658" max="6659" width="38.7109375" style="331" customWidth="1"/>
    <col min="6660" max="6660" width="37.5703125" style="331" customWidth="1"/>
    <col min="6661" max="6663" width="9.28515625" style="331" customWidth="1"/>
    <col min="6664" max="6912" width="8.7109375" style="331"/>
    <col min="6913" max="6913" width="5.5703125" style="331" customWidth="1"/>
    <col min="6914" max="6915" width="38.7109375" style="331" customWidth="1"/>
    <col min="6916" max="6916" width="37.5703125" style="331" customWidth="1"/>
    <col min="6917" max="6919" width="9.28515625" style="331" customWidth="1"/>
    <col min="6920" max="7168" width="8.7109375" style="331"/>
    <col min="7169" max="7169" width="5.5703125" style="331" customWidth="1"/>
    <col min="7170" max="7171" width="38.7109375" style="331" customWidth="1"/>
    <col min="7172" max="7172" width="37.5703125" style="331" customWidth="1"/>
    <col min="7173" max="7175" width="9.28515625" style="331" customWidth="1"/>
    <col min="7176" max="7424" width="8.7109375" style="331"/>
    <col min="7425" max="7425" width="5.5703125" style="331" customWidth="1"/>
    <col min="7426" max="7427" width="38.7109375" style="331" customWidth="1"/>
    <col min="7428" max="7428" width="37.5703125" style="331" customWidth="1"/>
    <col min="7429" max="7431" width="9.28515625" style="331" customWidth="1"/>
    <col min="7432" max="7680" width="8.7109375" style="331"/>
    <col min="7681" max="7681" width="5.5703125" style="331" customWidth="1"/>
    <col min="7682" max="7683" width="38.7109375" style="331" customWidth="1"/>
    <col min="7684" max="7684" width="37.5703125" style="331" customWidth="1"/>
    <col min="7685" max="7687" width="9.28515625" style="331" customWidth="1"/>
    <col min="7688" max="7936" width="8.7109375" style="331"/>
    <col min="7937" max="7937" width="5.5703125" style="331" customWidth="1"/>
    <col min="7938" max="7939" width="38.7109375" style="331" customWidth="1"/>
    <col min="7940" max="7940" width="37.5703125" style="331" customWidth="1"/>
    <col min="7941" max="7943" width="9.28515625" style="331" customWidth="1"/>
    <col min="7944" max="8192" width="8.7109375" style="331"/>
    <col min="8193" max="8193" width="5.5703125" style="331" customWidth="1"/>
    <col min="8194" max="8195" width="38.7109375" style="331" customWidth="1"/>
    <col min="8196" max="8196" width="37.5703125" style="331" customWidth="1"/>
    <col min="8197" max="8199" width="9.28515625" style="331" customWidth="1"/>
    <col min="8200" max="8448" width="8.7109375" style="331"/>
    <col min="8449" max="8449" width="5.5703125" style="331" customWidth="1"/>
    <col min="8450" max="8451" width="38.7109375" style="331" customWidth="1"/>
    <col min="8452" max="8452" width="37.5703125" style="331" customWidth="1"/>
    <col min="8453" max="8455" width="9.28515625" style="331" customWidth="1"/>
    <col min="8456" max="8704" width="8.7109375" style="331"/>
    <col min="8705" max="8705" width="5.5703125" style="331" customWidth="1"/>
    <col min="8706" max="8707" width="38.7109375" style="331" customWidth="1"/>
    <col min="8708" max="8708" width="37.5703125" style="331" customWidth="1"/>
    <col min="8709" max="8711" width="9.28515625" style="331" customWidth="1"/>
    <col min="8712" max="8960" width="8.7109375" style="331"/>
    <col min="8961" max="8961" width="5.5703125" style="331" customWidth="1"/>
    <col min="8962" max="8963" width="38.7109375" style="331" customWidth="1"/>
    <col min="8964" max="8964" width="37.5703125" style="331" customWidth="1"/>
    <col min="8965" max="8967" width="9.28515625" style="331" customWidth="1"/>
    <col min="8968" max="9216" width="8.7109375" style="331"/>
    <col min="9217" max="9217" width="5.5703125" style="331" customWidth="1"/>
    <col min="9218" max="9219" width="38.7109375" style="331" customWidth="1"/>
    <col min="9220" max="9220" width="37.5703125" style="331" customWidth="1"/>
    <col min="9221" max="9223" width="9.28515625" style="331" customWidth="1"/>
    <col min="9224" max="9472" width="8.7109375" style="331"/>
    <col min="9473" max="9473" width="5.5703125" style="331" customWidth="1"/>
    <col min="9474" max="9475" width="38.7109375" style="331" customWidth="1"/>
    <col min="9476" max="9476" width="37.5703125" style="331" customWidth="1"/>
    <col min="9477" max="9479" width="9.28515625" style="331" customWidth="1"/>
    <col min="9480" max="9728" width="8.7109375" style="331"/>
    <col min="9729" max="9729" width="5.5703125" style="331" customWidth="1"/>
    <col min="9730" max="9731" width="38.7109375" style="331" customWidth="1"/>
    <col min="9732" max="9732" width="37.5703125" style="331" customWidth="1"/>
    <col min="9733" max="9735" width="9.28515625" style="331" customWidth="1"/>
    <col min="9736" max="9984" width="8.7109375" style="331"/>
    <col min="9985" max="9985" width="5.5703125" style="331" customWidth="1"/>
    <col min="9986" max="9987" width="38.7109375" style="331" customWidth="1"/>
    <col min="9988" max="9988" width="37.5703125" style="331" customWidth="1"/>
    <col min="9989" max="9991" width="9.28515625" style="331" customWidth="1"/>
    <col min="9992" max="10240" width="8.7109375" style="331"/>
    <col min="10241" max="10241" width="5.5703125" style="331" customWidth="1"/>
    <col min="10242" max="10243" width="38.7109375" style="331" customWidth="1"/>
    <col min="10244" max="10244" width="37.5703125" style="331" customWidth="1"/>
    <col min="10245" max="10247" width="9.28515625" style="331" customWidth="1"/>
    <col min="10248" max="10496" width="8.7109375" style="331"/>
    <col min="10497" max="10497" width="5.5703125" style="331" customWidth="1"/>
    <col min="10498" max="10499" width="38.7109375" style="331" customWidth="1"/>
    <col min="10500" max="10500" width="37.5703125" style="331" customWidth="1"/>
    <col min="10501" max="10503" width="9.28515625" style="331" customWidth="1"/>
    <col min="10504" max="10752" width="8.7109375" style="331"/>
    <col min="10753" max="10753" width="5.5703125" style="331" customWidth="1"/>
    <col min="10754" max="10755" width="38.7109375" style="331" customWidth="1"/>
    <col min="10756" max="10756" width="37.5703125" style="331" customWidth="1"/>
    <col min="10757" max="10759" width="9.28515625" style="331" customWidth="1"/>
    <col min="10760" max="11008" width="8.7109375" style="331"/>
    <col min="11009" max="11009" width="5.5703125" style="331" customWidth="1"/>
    <col min="11010" max="11011" width="38.7109375" style="331" customWidth="1"/>
    <col min="11012" max="11012" width="37.5703125" style="331" customWidth="1"/>
    <col min="11013" max="11015" width="9.28515625" style="331" customWidth="1"/>
    <col min="11016" max="11264" width="8.7109375" style="331"/>
    <col min="11265" max="11265" width="5.5703125" style="331" customWidth="1"/>
    <col min="11266" max="11267" width="38.7109375" style="331" customWidth="1"/>
    <col min="11268" max="11268" width="37.5703125" style="331" customWidth="1"/>
    <col min="11269" max="11271" width="9.28515625" style="331" customWidth="1"/>
    <col min="11272" max="11520" width="8.7109375" style="331"/>
    <col min="11521" max="11521" width="5.5703125" style="331" customWidth="1"/>
    <col min="11522" max="11523" width="38.7109375" style="331" customWidth="1"/>
    <col min="11524" max="11524" width="37.5703125" style="331" customWidth="1"/>
    <col min="11525" max="11527" width="9.28515625" style="331" customWidth="1"/>
    <col min="11528" max="11776" width="8.7109375" style="331"/>
    <col min="11777" max="11777" width="5.5703125" style="331" customWidth="1"/>
    <col min="11778" max="11779" width="38.7109375" style="331" customWidth="1"/>
    <col min="11780" max="11780" width="37.5703125" style="331" customWidth="1"/>
    <col min="11781" max="11783" width="9.28515625" style="331" customWidth="1"/>
    <col min="11784" max="12032" width="8.7109375" style="331"/>
    <col min="12033" max="12033" width="5.5703125" style="331" customWidth="1"/>
    <col min="12034" max="12035" width="38.7109375" style="331" customWidth="1"/>
    <col min="12036" max="12036" width="37.5703125" style="331" customWidth="1"/>
    <col min="12037" max="12039" width="9.28515625" style="331" customWidth="1"/>
    <col min="12040" max="12288" width="8.7109375" style="331"/>
    <col min="12289" max="12289" width="5.5703125" style="331" customWidth="1"/>
    <col min="12290" max="12291" width="38.7109375" style="331" customWidth="1"/>
    <col min="12292" max="12292" width="37.5703125" style="331" customWidth="1"/>
    <col min="12293" max="12295" width="9.28515625" style="331" customWidth="1"/>
    <col min="12296" max="12544" width="8.7109375" style="331"/>
    <col min="12545" max="12545" width="5.5703125" style="331" customWidth="1"/>
    <col min="12546" max="12547" width="38.7109375" style="331" customWidth="1"/>
    <col min="12548" max="12548" width="37.5703125" style="331" customWidth="1"/>
    <col min="12549" max="12551" width="9.28515625" style="331" customWidth="1"/>
    <col min="12552" max="12800" width="8.7109375" style="331"/>
    <col min="12801" max="12801" width="5.5703125" style="331" customWidth="1"/>
    <col min="12802" max="12803" width="38.7109375" style="331" customWidth="1"/>
    <col min="12804" max="12804" width="37.5703125" style="331" customWidth="1"/>
    <col min="12805" max="12807" width="9.28515625" style="331" customWidth="1"/>
    <col min="12808" max="13056" width="8.7109375" style="331"/>
    <col min="13057" max="13057" width="5.5703125" style="331" customWidth="1"/>
    <col min="13058" max="13059" width="38.7109375" style="331" customWidth="1"/>
    <col min="13060" max="13060" width="37.5703125" style="331" customWidth="1"/>
    <col min="13061" max="13063" width="9.28515625" style="331" customWidth="1"/>
    <col min="13064" max="13312" width="8.7109375" style="331"/>
    <col min="13313" max="13313" width="5.5703125" style="331" customWidth="1"/>
    <col min="13314" max="13315" width="38.7109375" style="331" customWidth="1"/>
    <col min="13316" max="13316" width="37.5703125" style="331" customWidth="1"/>
    <col min="13317" max="13319" width="9.28515625" style="331" customWidth="1"/>
    <col min="13320" max="13568" width="8.7109375" style="331"/>
    <col min="13569" max="13569" width="5.5703125" style="331" customWidth="1"/>
    <col min="13570" max="13571" width="38.7109375" style="331" customWidth="1"/>
    <col min="13572" max="13572" width="37.5703125" style="331" customWidth="1"/>
    <col min="13573" max="13575" width="9.28515625" style="331" customWidth="1"/>
    <col min="13576" max="13824" width="8.7109375" style="331"/>
    <col min="13825" max="13825" width="5.5703125" style="331" customWidth="1"/>
    <col min="13826" max="13827" width="38.7109375" style="331" customWidth="1"/>
    <col min="13828" max="13828" width="37.5703125" style="331" customWidth="1"/>
    <col min="13829" max="13831" width="9.28515625" style="331" customWidth="1"/>
    <col min="13832" max="14080" width="8.7109375" style="331"/>
    <col min="14081" max="14081" width="5.5703125" style="331" customWidth="1"/>
    <col min="14082" max="14083" width="38.7109375" style="331" customWidth="1"/>
    <col min="14084" max="14084" width="37.5703125" style="331" customWidth="1"/>
    <col min="14085" max="14087" width="9.28515625" style="331" customWidth="1"/>
    <col min="14088" max="14336" width="8.7109375" style="331"/>
    <col min="14337" max="14337" width="5.5703125" style="331" customWidth="1"/>
    <col min="14338" max="14339" width="38.7109375" style="331" customWidth="1"/>
    <col min="14340" max="14340" width="37.5703125" style="331" customWidth="1"/>
    <col min="14341" max="14343" width="9.28515625" style="331" customWidth="1"/>
    <col min="14344" max="14592" width="8.7109375" style="331"/>
    <col min="14593" max="14593" width="5.5703125" style="331" customWidth="1"/>
    <col min="14594" max="14595" width="38.7109375" style="331" customWidth="1"/>
    <col min="14596" max="14596" width="37.5703125" style="331" customWidth="1"/>
    <col min="14597" max="14599" width="9.28515625" style="331" customWidth="1"/>
    <col min="14600" max="14848" width="8.7109375" style="331"/>
    <col min="14849" max="14849" width="5.5703125" style="331" customWidth="1"/>
    <col min="14850" max="14851" width="38.7109375" style="331" customWidth="1"/>
    <col min="14852" max="14852" width="37.5703125" style="331" customWidth="1"/>
    <col min="14853" max="14855" width="9.28515625" style="331" customWidth="1"/>
    <col min="14856" max="15104" width="8.7109375" style="331"/>
    <col min="15105" max="15105" width="5.5703125" style="331" customWidth="1"/>
    <col min="15106" max="15107" width="38.7109375" style="331" customWidth="1"/>
    <col min="15108" max="15108" width="37.5703125" style="331" customWidth="1"/>
    <col min="15109" max="15111" width="9.28515625" style="331" customWidth="1"/>
    <col min="15112" max="15360" width="8.7109375" style="331"/>
    <col min="15361" max="15361" width="5.5703125" style="331" customWidth="1"/>
    <col min="15362" max="15363" width="38.7109375" style="331" customWidth="1"/>
    <col min="15364" max="15364" width="37.5703125" style="331" customWidth="1"/>
    <col min="15365" max="15367" width="9.28515625" style="331" customWidth="1"/>
    <col min="15368" max="15616" width="8.7109375" style="331"/>
    <col min="15617" max="15617" width="5.5703125" style="331" customWidth="1"/>
    <col min="15618" max="15619" width="38.7109375" style="331" customWidth="1"/>
    <col min="15620" max="15620" width="37.5703125" style="331" customWidth="1"/>
    <col min="15621" max="15623" width="9.28515625" style="331" customWidth="1"/>
    <col min="15624" max="15872" width="8.7109375" style="331"/>
    <col min="15873" max="15873" width="5.5703125" style="331" customWidth="1"/>
    <col min="15874" max="15875" width="38.7109375" style="331" customWidth="1"/>
    <col min="15876" max="15876" width="37.5703125" style="331" customWidth="1"/>
    <col min="15877" max="15879" width="9.28515625" style="331" customWidth="1"/>
    <col min="15880" max="16128" width="8.7109375" style="331"/>
    <col min="16129" max="16129" width="5.5703125" style="331" customWidth="1"/>
    <col min="16130" max="16131" width="38.7109375" style="331" customWidth="1"/>
    <col min="16132" max="16132" width="37.5703125" style="331" customWidth="1"/>
    <col min="16133" max="16135" width="9.28515625" style="331" customWidth="1"/>
    <col min="16136" max="16384" width="8.7109375" style="331"/>
  </cols>
  <sheetData>
    <row r="1" spans="1:7" ht="15.75" x14ac:dyDescent="0.2">
      <c r="A1" s="290" t="s">
        <v>475</v>
      </c>
      <c r="B1" s="69"/>
      <c r="C1" s="131"/>
    </row>
    <row r="2" spans="1:7" x14ac:dyDescent="0.2">
      <c r="A2" s="125" t="s">
        <v>316</v>
      </c>
      <c r="B2" s="125"/>
    </row>
    <row r="3" spans="1:7" ht="26.45" customHeight="1" x14ac:dyDescent="0.2">
      <c r="A3" s="217" t="s">
        <v>1242</v>
      </c>
      <c r="B3" s="1002"/>
      <c r="C3" s="1002"/>
      <c r="D3" s="1002"/>
    </row>
    <row r="4" spans="1:7" ht="15.75" x14ac:dyDescent="0.2">
      <c r="A4" s="217"/>
      <c r="C4" s="589" t="str">
        <f>'1'!E5</f>
        <v>KABUPATEN/KOTA</v>
      </c>
      <c r="D4" s="590">
        <f>'1'!F5</f>
        <v>2022</v>
      </c>
    </row>
    <row r="5" spans="1:7" ht="15.75" x14ac:dyDescent="0.2">
      <c r="A5" s="217"/>
      <c r="C5" s="589" t="str">
        <f>'1'!E6</f>
        <v>TAHUN</v>
      </c>
      <c r="D5" s="590" t="str">
        <f>'1'!F6</f>
        <v>BANYUMAS</v>
      </c>
    </row>
    <row r="6" spans="1:7" ht="15.75" thickBot="1" x14ac:dyDescent="0.25">
      <c r="A6" s="71"/>
      <c r="B6" s="71"/>
      <c r="C6" s="71"/>
      <c r="D6" s="71"/>
    </row>
    <row r="7" spans="1:7" ht="15.75" x14ac:dyDescent="0.2">
      <c r="A7" s="762" t="s">
        <v>2</v>
      </c>
      <c r="B7" s="762" t="s">
        <v>254</v>
      </c>
      <c r="C7" s="762" t="s">
        <v>409</v>
      </c>
      <c r="D7" s="848" t="s">
        <v>476</v>
      </c>
    </row>
    <row r="8" spans="1:7" s="919" customFormat="1" ht="12.6" customHeight="1" x14ac:dyDescent="0.2">
      <c r="A8" s="909">
        <v>1</v>
      </c>
      <c r="B8" s="909">
        <v>2</v>
      </c>
      <c r="C8" s="909">
        <v>3</v>
      </c>
      <c r="D8" s="909">
        <v>4</v>
      </c>
      <c r="E8" s="918"/>
      <c r="F8" s="911"/>
      <c r="G8" s="911"/>
    </row>
    <row r="9" spans="1:7" x14ac:dyDescent="0.2">
      <c r="A9" s="561">
        <v>1</v>
      </c>
      <c r="B9" s="170" t="str">
        <f>'9'!B9</f>
        <v>Lumbir</v>
      </c>
      <c r="C9" s="170" t="str">
        <f>'9'!C9</f>
        <v>Lumbir</v>
      </c>
      <c r="D9" s="184"/>
    </row>
    <row r="10" spans="1:7" x14ac:dyDescent="0.2">
      <c r="A10" s="557">
        <v>2</v>
      </c>
      <c r="B10" s="72" t="str">
        <f>'9'!B10</f>
        <v>Wangon</v>
      </c>
      <c r="C10" s="72" t="str">
        <f>'9'!C10</f>
        <v>Wangon I</v>
      </c>
      <c r="D10" s="185"/>
    </row>
    <row r="11" spans="1:7" x14ac:dyDescent="0.2">
      <c r="A11" s="557"/>
      <c r="B11" s="72"/>
      <c r="C11" s="72" t="str">
        <f>'9'!C11</f>
        <v>Wangon II</v>
      </c>
      <c r="D11" s="185"/>
    </row>
    <row r="12" spans="1:7" x14ac:dyDescent="0.2">
      <c r="A12" s="557">
        <v>3</v>
      </c>
      <c r="B12" s="72" t="str">
        <f>'9'!B12</f>
        <v>Jatilawang</v>
      </c>
      <c r="C12" s="72" t="str">
        <f>'9'!C12</f>
        <v>Jatilawang</v>
      </c>
      <c r="D12" s="185"/>
    </row>
    <row r="13" spans="1:7" x14ac:dyDescent="0.2">
      <c r="A13" s="557">
        <v>4</v>
      </c>
      <c r="B13" s="72" t="str">
        <f>'9'!B13</f>
        <v>Rawalo</v>
      </c>
      <c r="C13" s="72" t="str">
        <f>'9'!C13</f>
        <v>Rawalo</v>
      </c>
      <c r="D13" s="185"/>
    </row>
    <row r="14" spans="1:7" x14ac:dyDescent="0.2">
      <c r="A14" s="557">
        <v>5</v>
      </c>
      <c r="B14" s="72" t="str">
        <f>'9'!B14</f>
        <v>Kebasen</v>
      </c>
      <c r="C14" s="72" t="str">
        <f>'9'!C14</f>
        <v>Kebasen</v>
      </c>
      <c r="D14" s="185"/>
    </row>
    <row r="15" spans="1:7" x14ac:dyDescent="0.2">
      <c r="A15" s="557">
        <v>6</v>
      </c>
      <c r="B15" s="72" t="str">
        <f>'9'!B15</f>
        <v>Kemranjen</v>
      </c>
      <c r="C15" s="72" t="str">
        <f>'9'!C15</f>
        <v>Kemranjen I</v>
      </c>
      <c r="D15" s="185"/>
    </row>
    <row r="16" spans="1:7" x14ac:dyDescent="0.2">
      <c r="A16" s="557"/>
      <c r="B16" s="72"/>
      <c r="C16" s="72" t="str">
        <f>'9'!C16</f>
        <v>Kemranjen II</v>
      </c>
      <c r="D16" s="185"/>
    </row>
    <row r="17" spans="1:4" x14ac:dyDescent="0.2">
      <c r="A17" s="557">
        <v>7</v>
      </c>
      <c r="B17" s="72" t="str">
        <f>'9'!B17</f>
        <v>Sumpiuh</v>
      </c>
      <c r="C17" s="72" t="str">
        <f>'9'!C17</f>
        <v>Sumpiuh I</v>
      </c>
      <c r="D17" s="185"/>
    </row>
    <row r="18" spans="1:4" x14ac:dyDescent="0.2">
      <c r="A18" s="557"/>
      <c r="B18" s="72"/>
      <c r="C18" s="72" t="str">
        <f>'9'!C18</f>
        <v>Sumpiuh II</v>
      </c>
      <c r="D18" s="185"/>
    </row>
    <row r="19" spans="1:4" x14ac:dyDescent="0.2">
      <c r="A19" s="557">
        <v>8</v>
      </c>
      <c r="B19" s="72" t="str">
        <f>'9'!B19</f>
        <v>Tambak</v>
      </c>
      <c r="C19" s="72" t="str">
        <f>'9'!C19</f>
        <v>Tambak I</v>
      </c>
      <c r="D19" s="185"/>
    </row>
    <row r="20" spans="1:4" x14ac:dyDescent="0.2">
      <c r="A20" s="557"/>
      <c r="B20" s="72"/>
      <c r="C20" s="72" t="str">
        <f>'9'!C20</f>
        <v>Tambak II</v>
      </c>
      <c r="D20" s="185"/>
    </row>
    <row r="21" spans="1:4" x14ac:dyDescent="0.2">
      <c r="A21" s="557">
        <v>9</v>
      </c>
      <c r="B21" s="72" t="str">
        <f>'9'!B21</f>
        <v>Somagede</v>
      </c>
      <c r="C21" s="72" t="str">
        <f>'9'!C21</f>
        <v>Somagede</v>
      </c>
      <c r="D21" s="185"/>
    </row>
    <row r="22" spans="1:4" x14ac:dyDescent="0.2">
      <c r="A22" s="557">
        <v>10</v>
      </c>
      <c r="B22" s="72" t="str">
        <f>'9'!B22</f>
        <v>Kalibagor</v>
      </c>
      <c r="C22" s="72" t="str">
        <f>'9'!C22</f>
        <v>Kalibagor</v>
      </c>
      <c r="D22" s="185"/>
    </row>
    <row r="23" spans="1:4" x14ac:dyDescent="0.2">
      <c r="A23" s="557">
        <v>11</v>
      </c>
      <c r="B23" s="72" t="str">
        <f>'9'!B23</f>
        <v>Banyumas</v>
      </c>
      <c r="C23" s="72" t="str">
        <f>'9'!C23</f>
        <v>Banyumas</v>
      </c>
      <c r="D23" s="185"/>
    </row>
    <row r="24" spans="1:4" x14ac:dyDescent="0.2">
      <c r="A24" s="557">
        <v>12</v>
      </c>
      <c r="B24" s="72" t="str">
        <f>'9'!B24</f>
        <v>Patikraja</v>
      </c>
      <c r="C24" s="72" t="str">
        <f>'9'!C24</f>
        <v>Patikraja</v>
      </c>
      <c r="D24" s="185"/>
    </row>
    <row r="25" spans="1:4" x14ac:dyDescent="0.2">
      <c r="A25" s="557">
        <v>13</v>
      </c>
      <c r="B25" s="72" t="str">
        <f>'9'!B25</f>
        <v>Purwojati</v>
      </c>
      <c r="C25" s="72" t="str">
        <f>'9'!C25</f>
        <v>Purwojati</v>
      </c>
      <c r="D25" s="185"/>
    </row>
    <row r="26" spans="1:4" x14ac:dyDescent="0.2">
      <c r="A26" s="557">
        <v>14</v>
      </c>
      <c r="B26" s="72" t="str">
        <f>'9'!B26</f>
        <v>Ajibarang</v>
      </c>
      <c r="C26" s="72" t="str">
        <f>'9'!C26</f>
        <v>Ajibarang I</v>
      </c>
      <c r="D26" s="185"/>
    </row>
    <row r="27" spans="1:4" x14ac:dyDescent="0.2">
      <c r="A27" s="557"/>
      <c r="B27" s="72"/>
      <c r="C27" s="72" t="str">
        <f>'9'!C27</f>
        <v>Ajibarang II</v>
      </c>
      <c r="D27" s="185"/>
    </row>
    <row r="28" spans="1:4" x14ac:dyDescent="0.2">
      <c r="A28" s="557">
        <v>15</v>
      </c>
      <c r="B28" s="72" t="str">
        <f>'9'!B28</f>
        <v>Gumelar</v>
      </c>
      <c r="C28" s="72" t="str">
        <f>'9'!C28</f>
        <v>Gumelar</v>
      </c>
      <c r="D28" s="185"/>
    </row>
    <row r="29" spans="1:4" x14ac:dyDescent="0.2">
      <c r="A29" s="557">
        <v>16</v>
      </c>
      <c r="B29" s="72" t="str">
        <f>'9'!B29</f>
        <v>Pekuncen</v>
      </c>
      <c r="C29" s="72" t="str">
        <f>'9'!C29</f>
        <v>Pekuncen I</v>
      </c>
      <c r="D29" s="185"/>
    </row>
    <row r="30" spans="1:4" x14ac:dyDescent="0.2">
      <c r="A30" s="557"/>
      <c r="B30" s="72"/>
      <c r="C30" s="72" t="str">
        <f>'9'!C30</f>
        <v>Pekuncen II</v>
      </c>
      <c r="D30" s="185"/>
    </row>
    <row r="31" spans="1:4" x14ac:dyDescent="0.2">
      <c r="A31" s="557">
        <v>17</v>
      </c>
      <c r="B31" s="72" t="str">
        <f>'9'!B31</f>
        <v>Cilongok</v>
      </c>
      <c r="C31" s="72" t="str">
        <f>'9'!C31</f>
        <v>Cilongok I</v>
      </c>
      <c r="D31" s="185"/>
    </row>
    <row r="32" spans="1:4" x14ac:dyDescent="0.2">
      <c r="A32" s="557"/>
      <c r="B32" s="72"/>
      <c r="C32" s="72" t="str">
        <f>'9'!C32</f>
        <v>Cilongok II</v>
      </c>
      <c r="D32" s="185"/>
    </row>
    <row r="33" spans="1:4" x14ac:dyDescent="0.2">
      <c r="A33" s="557">
        <v>18</v>
      </c>
      <c r="B33" s="72" t="str">
        <f>'9'!B33</f>
        <v>Karanglewas</v>
      </c>
      <c r="C33" s="72" t="str">
        <f>'9'!C33</f>
        <v>Karanglewas</v>
      </c>
      <c r="D33" s="185"/>
    </row>
    <row r="34" spans="1:4" x14ac:dyDescent="0.2">
      <c r="A34" s="557">
        <v>19</v>
      </c>
      <c r="B34" s="72" t="str">
        <f>'9'!B34</f>
        <v>Purwokerto Barat</v>
      </c>
      <c r="C34" s="72" t="str">
        <f>'9'!C34</f>
        <v>Purwokerto Barat</v>
      </c>
      <c r="D34" s="185"/>
    </row>
    <row r="35" spans="1:4" x14ac:dyDescent="0.2">
      <c r="A35" s="557">
        <v>20</v>
      </c>
      <c r="B35" s="72" t="str">
        <f>'9'!B35</f>
        <v>Purwokerto Timur</v>
      </c>
      <c r="C35" s="72" t="str">
        <f>'9'!C35</f>
        <v>Purwokerto Timur I</v>
      </c>
      <c r="D35" s="185"/>
    </row>
    <row r="36" spans="1:4" x14ac:dyDescent="0.2">
      <c r="A36" s="557"/>
      <c r="B36" s="72"/>
      <c r="C36" s="72" t="str">
        <f>'9'!C36</f>
        <v>Purwokerto Timur II</v>
      </c>
      <c r="D36" s="185"/>
    </row>
    <row r="37" spans="1:4" x14ac:dyDescent="0.2">
      <c r="A37" s="557">
        <v>21</v>
      </c>
      <c r="B37" s="72" t="str">
        <f>'9'!B37</f>
        <v>Purwokerto Utara</v>
      </c>
      <c r="C37" s="72" t="str">
        <f>'9'!C37</f>
        <v>Purwokerto Utara I</v>
      </c>
      <c r="D37" s="185"/>
    </row>
    <row r="38" spans="1:4" x14ac:dyDescent="0.2">
      <c r="A38" s="557"/>
      <c r="B38" s="72"/>
      <c r="C38" s="72" t="str">
        <f>'9'!C38</f>
        <v>Purwokerto Utara II</v>
      </c>
      <c r="D38" s="185"/>
    </row>
    <row r="39" spans="1:4" x14ac:dyDescent="0.2">
      <c r="A39" s="557">
        <v>22</v>
      </c>
      <c r="B39" s="72" t="str">
        <f>'9'!B39</f>
        <v>Purwokerto Selatan</v>
      </c>
      <c r="C39" s="72" t="str">
        <f>'9'!C39</f>
        <v>Purwokerto Selatan</v>
      </c>
      <c r="D39" s="185"/>
    </row>
    <row r="40" spans="1:4" x14ac:dyDescent="0.2">
      <c r="A40" s="557">
        <v>23</v>
      </c>
      <c r="B40" s="72" t="str">
        <f>'9'!B40</f>
        <v>Sokaraja</v>
      </c>
      <c r="C40" s="72" t="str">
        <f>'9'!C40</f>
        <v>Sokaraja I</v>
      </c>
      <c r="D40" s="185"/>
    </row>
    <row r="41" spans="1:4" x14ac:dyDescent="0.2">
      <c r="A41" s="557"/>
      <c r="B41" s="72"/>
      <c r="C41" s="72" t="str">
        <f>'9'!C41</f>
        <v>Sokaraja II</v>
      </c>
      <c r="D41" s="185"/>
    </row>
    <row r="42" spans="1:4" x14ac:dyDescent="0.2">
      <c r="A42" s="557">
        <v>24</v>
      </c>
      <c r="B42" s="72" t="str">
        <f>'9'!B42</f>
        <v>Kembaran</v>
      </c>
      <c r="C42" s="72" t="str">
        <f>'9'!C42</f>
        <v>Kembaran I</v>
      </c>
      <c r="D42" s="185"/>
    </row>
    <row r="43" spans="1:4" x14ac:dyDescent="0.2">
      <c r="A43" s="557"/>
      <c r="B43" s="72"/>
      <c r="C43" s="72" t="str">
        <f>'9'!C43</f>
        <v>Kembaran II</v>
      </c>
      <c r="D43" s="185"/>
    </row>
    <row r="44" spans="1:4" x14ac:dyDescent="0.2">
      <c r="A44" s="557">
        <v>25</v>
      </c>
      <c r="B44" s="72" t="str">
        <f>'9'!B44</f>
        <v>Sumbang</v>
      </c>
      <c r="C44" s="72" t="str">
        <f>'9'!C44</f>
        <v>Sumbang I</v>
      </c>
      <c r="D44" s="185"/>
    </row>
    <row r="45" spans="1:4" x14ac:dyDescent="0.2">
      <c r="A45" s="557"/>
      <c r="B45" s="72"/>
      <c r="C45" s="72" t="str">
        <f>'9'!C45</f>
        <v>Sumbang II</v>
      </c>
      <c r="D45" s="185"/>
    </row>
    <row r="46" spans="1:4" x14ac:dyDescent="0.2">
      <c r="A46" s="557">
        <v>26</v>
      </c>
      <c r="B46" s="72" t="str">
        <f>'9'!B46</f>
        <v>Baturraden</v>
      </c>
      <c r="C46" s="72" t="str">
        <f>'9'!C46</f>
        <v>Baturraden I</v>
      </c>
      <c r="D46" s="185"/>
    </row>
    <row r="47" spans="1:4" x14ac:dyDescent="0.2">
      <c r="A47" s="557"/>
      <c r="B47" s="72"/>
      <c r="C47" s="72" t="str">
        <f>'9'!C47</f>
        <v>Baturraden II</v>
      </c>
      <c r="D47" s="185"/>
    </row>
    <row r="48" spans="1:4" x14ac:dyDescent="0.2">
      <c r="A48" s="557">
        <v>27</v>
      </c>
      <c r="B48" s="72" t="str">
        <f>'9'!B48</f>
        <v>Kedungbanteng</v>
      </c>
      <c r="C48" s="72" t="str">
        <f>'9'!C48</f>
        <v>Kedungbanteng</v>
      </c>
      <c r="D48" s="185"/>
    </row>
    <row r="49" spans="1:6" x14ac:dyDescent="0.2">
      <c r="A49" s="1087" t="s">
        <v>477</v>
      </c>
      <c r="B49" s="1088"/>
      <c r="C49" s="1089"/>
      <c r="D49" s="141">
        <f>COUNTIF(D9:D48,"V")</f>
        <v>0</v>
      </c>
    </row>
    <row r="50" spans="1:6" x14ac:dyDescent="0.2">
      <c r="A50" s="1087" t="s">
        <v>411</v>
      </c>
      <c r="B50" s="1088"/>
      <c r="C50" s="1089"/>
      <c r="D50" s="141">
        <f>COUNTA(D9:D48)</f>
        <v>0</v>
      </c>
    </row>
    <row r="51" spans="1:6" ht="16.5" customHeight="1" thickBot="1" x14ac:dyDescent="0.25">
      <c r="A51" s="1081" t="s">
        <v>478</v>
      </c>
      <c r="B51" s="1082"/>
      <c r="C51" s="1090"/>
      <c r="D51" s="188" t="e">
        <f>COUNTIF(D9:D48,"V")/COUNTA(D9:D48)</f>
        <v>#DIV/0!</v>
      </c>
    </row>
    <row r="52" spans="1:6" x14ac:dyDescent="0.2">
      <c r="C52" s="69"/>
      <c r="D52" s="189"/>
    </row>
    <row r="53" spans="1:6" x14ac:dyDescent="0.2">
      <c r="A53" s="724" t="s">
        <v>413</v>
      </c>
      <c r="B53" s="724"/>
      <c r="C53" s="724"/>
      <c r="D53" s="724"/>
      <c r="E53" s="724"/>
      <c r="F53" s="724"/>
    </row>
    <row r="54" spans="1:6" x14ac:dyDescent="0.2">
      <c r="A54" s="724" t="s">
        <v>479</v>
      </c>
      <c r="B54" s="724"/>
      <c r="C54" s="724"/>
      <c r="D54" s="724"/>
      <c r="E54" s="724"/>
      <c r="F54" s="724"/>
    </row>
    <row r="55" spans="1:6" x14ac:dyDescent="0.2">
      <c r="A55" s="724" t="s">
        <v>480</v>
      </c>
      <c r="B55" s="724"/>
      <c r="C55" s="724"/>
      <c r="D55" s="724"/>
      <c r="E55" s="724"/>
      <c r="F55" s="724"/>
    </row>
    <row r="56" spans="1:6" x14ac:dyDescent="0.2">
      <c r="A56" s="724" t="s">
        <v>1315</v>
      </c>
      <c r="B56" s="724"/>
      <c r="C56" s="724"/>
      <c r="D56" s="724"/>
      <c r="E56" s="724"/>
      <c r="F56" s="724"/>
    </row>
  </sheetData>
  <mergeCells count="3">
    <mergeCell ref="A49:C49"/>
    <mergeCell ref="A50:C50"/>
    <mergeCell ref="A51:C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C6CD-8BA4-4A9E-9806-23973E2CFF84}">
  <sheetPr codeName="Sheet74">
    <tabColor rgb="FF002060"/>
    <pageSetUpPr fitToPage="1"/>
  </sheetPr>
  <dimension ref="A1:O59"/>
  <sheetViews>
    <sheetView zoomScale="85" zoomScaleNormal="85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11" width="10.7109375" style="70" customWidth="1"/>
    <col min="12" max="12" width="13.42578125" style="70" customWidth="1"/>
    <col min="13" max="14" width="10.7109375" style="70" customWidth="1"/>
    <col min="15" max="15" width="13.42578125" style="70" customWidth="1"/>
    <col min="16" max="256" width="9.140625" style="70"/>
    <col min="257" max="257" width="5.7109375" style="70" customWidth="1"/>
    <col min="258" max="259" width="21.7109375" style="70" customWidth="1"/>
    <col min="260" max="267" width="10.7109375" style="70" customWidth="1"/>
    <col min="268" max="268" width="13.42578125" style="70" customWidth="1"/>
    <col min="269" max="270" width="10.7109375" style="70" customWidth="1"/>
    <col min="271" max="271" width="13.42578125" style="70" customWidth="1"/>
    <col min="272" max="512" width="9.140625" style="70"/>
    <col min="513" max="513" width="5.7109375" style="70" customWidth="1"/>
    <col min="514" max="515" width="21.7109375" style="70" customWidth="1"/>
    <col min="516" max="523" width="10.7109375" style="70" customWidth="1"/>
    <col min="524" max="524" width="13.42578125" style="70" customWidth="1"/>
    <col min="525" max="526" width="10.7109375" style="70" customWidth="1"/>
    <col min="527" max="527" width="13.42578125" style="70" customWidth="1"/>
    <col min="528" max="768" width="9.140625" style="70"/>
    <col min="769" max="769" width="5.7109375" style="70" customWidth="1"/>
    <col min="770" max="771" width="21.7109375" style="70" customWidth="1"/>
    <col min="772" max="779" width="10.7109375" style="70" customWidth="1"/>
    <col min="780" max="780" width="13.42578125" style="70" customWidth="1"/>
    <col min="781" max="782" width="10.7109375" style="70" customWidth="1"/>
    <col min="783" max="783" width="13.42578125" style="70" customWidth="1"/>
    <col min="784" max="1024" width="9.140625" style="70"/>
    <col min="1025" max="1025" width="5.7109375" style="70" customWidth="1"/>
    <col min="1026" max="1027" width="21.7109375" style="70" customWidth="1"/>
    <col min="1028" max="1035" width="10.7109375" style="70" customWidth="1"/>
    <col min="1036" max="1036" width="13.42578125" style="70" customWidth="1"/>
    <col min="1037" max="1038" width="10.7109375" style="70" customWidth="1"/>
    <col min="1039" max="1039" width="13.42578125" style="70" customWidth="1"/>
    <col min="1040" max="1280" width="9.140625" style="70"/>
    <col min="1281" max="1281" width="5.7109375" style="70" customWidth="1"/>
    <col min="1282" max="1283" width="21.7109375" style="70" customWidth="1"/>
    <col min="1284" max="1291" width="10.7109375" style="70" customWidth="1"/>
    <col min="1292" max="1292" width="13.42578125" style="70" customWidth="1"/>
    <col min="1293" max="1294" width="10.7109375" style="70" customWidth="1"/>
    <col min="1295" max="1295" width="13.42578125" style="70" customWidth="1"/>
    <col min="1296" max="1536" width="9.140625" style="70"/>
    <col min="1537" max="1537" width="5.7109375" style="70" customWidth="1"/>
    <col min="1538" max="1539" width="21.7109375" style="70" customWidth="1"/>
    <col min="1540" max="1547" width="10.7109375" style="70" customWidth="1"/>
    <col min="1548" max="1548" width="13.42578125" style="70" customWidth="1"/>
    <col min="1549" max="1550" width="10.7109375" style="70" customWidth="1"/>
    <col min="1551" max="1551" width="13.42578125" style="70" customWidth="1"/>
    <col min="1552" max="1792" width="9.140625" style="70"/>
    <col min="1793" max="1793" width="5.7109375" style="70" customWidth="1"/>
    <col min="1794" max="1795" width="21.7109375" style="70" customWidth="1"/>
    <col min="1796" max="1803" width="10.7109375" style="70" customWidth="1"/>
    <col min="1804" max="1804" width="13.42578125" style="70" customWidth="1"/>
    <col min="1805" max="1806" width="10.7109375" style="70" customWidth="1"/>
    <col min="1807" max="1807" width="13.42578125" style="70" customWidth="1"/>
    <col min="1808" max="2048" width="9.140625" style="70"/>
    <col min="2049" max="2049" width="5.7109375" style="70" customWidth="1"/>
    <col min="2050" max="2051" width="21.7109375" style="70" customWidth="1"/>
    <col min="2052" max="2059" width="10.7109375" style="70" customWidth="1"/>
    <col min="2060" max="2060" width="13.42578125" style="70" customWidth="1"/>
    <col min="2061" max="2062" width="10.7109375" style="70" customWidth="1"/>
    <col min="2063" max="2063" width="13.42578125" style="70" customWidth="1"/>
    <col min="2064" max="2304" width="9.140625" style="70"/>
    <col min="2305" max="2305" width="5.7109375" style="70" customWidth="1"/>
    <col min="2306" max="2307" width="21.7109375" style="70" customWidth="1"/>
    <col min="2308" max="2315" width="10.7109375" style="70" customWidth="1"/>
    <col min="2316" max="2316" width="13.42578125" style="70" customWidth="1"/>
    <col min="2317" max="2318" width="10.7109375" style="70" customWidth="1"/>
    <col min="2319" max="2319" width="13.42578125" style="70" customWidth="1"/>
    <col min="2320" max="2560" width="9.140625" style="70"/>
    <col min="2561" max="2561" width="5.7109375" style="70" customWidth="1"/>
    <col min="2562" max="2563" width="21.7109375" style="70" customWidth="1"/>
    <col min="2564" max="2571" width="10.7109375" style="70" customWidth="1"/>
    <col min="2572" max="2572" width="13.42578125" style="70" customWidth="1"/>
    <col min="2573" max="2574" width="10.7109375" style="70" customWidth="1"/>
    <col min="2575" max="2575" width="13.42578125" style="70" customWidth="1"/>
    <col min="2576" max="2816" width="9.140625" style="70"/>
    <col min="2817" max="2817" width="5.7109375" style="70" customWidth="1"/>
    <col min="2818" max="2819" width="21.7109375" style="70" customWidth="1"/>
    <col min="2820" max="2827" width="10.7109375" style="70" customWidth="1"/>
    <col min="2828" max="2828" width="13.42578125" style="70" customWidth="1"/>
    <col min="2829" max="2830" width="10.7109375" style="70" customWidth="1"/>
    <col min="2831" max="2831" width="13.42578125" style="70" customWidth="1"/>
    <col min="2832" max="3072" width="9.140625" style="70"/>
    <col min="3073" max="3073" width="5.7109375" style="70" customWidth="1"/>
    <col min="3074" max="3075" width="21.7109375" style="70" customWidth="1"/>
    <col min="3076" max="3083" width="10.7109375" style="70" customWidth="1"/>
    <col min="3084" max="3084" width="13.42578125" style="70" customWidth="1"/>
    <col min="3085" max="3086" width="10.7109375" style="70" customWidth="1"/>
    <col min="3087" max="3087" width="13.42578125" style="70" customWidth="1"/>
    <col min="3088" max="3328" width="9.140625" style="70"/>
    <col min="3329" max="3329" width="5.7109375" style="70" customWidth="1"/>
    <col min="3330" max="3331" width="21.7109375" style="70" customWidth="1"/>
    <col min="3332" max="3339" width="10.7109375" style="70" customWidth="1"/>
    <col min="3340" max="3340" width="13.42578125" style="70" customWidth="1"/>
    <col min="3341" max="3342" width="10.7109375" style="70" customWidth="1"/>
    <col min="3343" max="3343" width="13.42578125" style="70" customWidth="1"/>
    <col min="3344" max="3584" width="9.140625" style="70"/>
    <col min="3585" max="3585" width="5.7109375" style="70" customWidth="1"/>
    <col min="3586" max="3587" width="21.7109375" style="70" customWidth="1"/>
    <col min="3588" max="3595" width="10.7109375" style="70" customWidth="1"/>
    <col min="3596" max="3596" width="13.42578125" style="70" customWidth="1"/>
    <col min="3597" max="3598" width="10.7109375" style="70" customWidth="1"/>
    <col min="3599" max="3599" width="13.42578125" style="70" customWidth="1"/>
    <col min="3600" max="3840" width="9.140625" style="70"/>
    <col min="3841" max="3841" width="5.7109375" style="70" customWidth="1"/>
    <col min="3842" max="3843" width="21.7109375" style="70" customWidth="1"/>
    <col min="3844" max="3851" width="10.7109375" style="70" customWidth="1"/>
    <col min="3852" max="3852" width="13.42578125" style="70" customWidth="1"/>
    <col min="3853" max="3854" width="10.7109375" style="70" customWidth="1"/>
    <col min="3855" max="3855" width="13.42578125" style="70" customWidth="1"/>
    <col min="3856" max="4096" width="9.140625" style="70"/>
    <col min="4097" max="4097" width="5.7109375" style="70" customWidth="1"/>
    <col min="4098" max="4099" width="21.7109375" style="70" customWidth="1"/>
    <col min="4100" max="4107" width="10.7109375" style="70" customWidth="1"/>
    <col min="4108" max="4108" width="13.42578125" style="70" customWidth="1"/>
    <col min="4109" max="4110" width="10.7109375" style="70" customWidth="1"/>
    <col min="4111" max="4111" width="13.42578125" style="70" customWidth="1"/>
    <col min="4112" max="4352" width="9.140625" style="70"/>
    <col min="4353" max="4353" width="5.7109375" style="70" customWidth="1"/>
    <col min="4354" max="4355" width="21.7109375" style="70" customWidth="1"/>
    <col min="4356" max="4363" width="10.7109375" style="70" customWidth="1"/>
    <col min="4364" max="4364" width="13.42578125" style="70" customWidth="1"/>
    <col min="4365" max="4366" width="10.7109375" style="70" customWidth="1"/>
    <col min="4367" max="4367" width="13.42578125" style="70" customWidth="1"/>
    <col min="4368" max="4608" width="9.140625" style="70"/>
    <col min="4609" max="4609" width="5.7109375" style="70" customWidth="1"/>
    <col min="4610" max="4611" width="21.7109375" style="70" customWidth="1"/>
    <col min="4612" max="4619" width="10.7109375" style="70" customWidth="1"/>
    <col min="4620" max="4620" width="13.42578125" style="70" customWidth="1"/>
    <col min="4621" max="4622" width="10.7109375" style="70" customWidth="1"/>
    <col min="4623" max="4623" width="13.42578125" style="70" customWidth="1"/>
    <col min="4624" max="4864" width="9.140625" style="70"/>
    <col min="4865" max="4865" width="5.7109375" style="70" customWidth="1"/>
    <col min="4866" max="4867" width="21.7109375" style="70" customWidth="1"/>
    <col min="4868" max="4875" width="10.7109375" style="70" customWidth="1"/>
    <col min="4876" max="4876" width="13.42578125" style="70" customWidth="1"/>
    <col min="4877" max="4878" width="10.7109375" style="70" customWidth="1"/>
    <col min="4879" max="4879" width="13.42578125" style="70" customWidth="1"/>
    <col min="4880" max="5120" width="9.140625" style="70"/>
    <col min="5121" max="5121" width="5.7109375" style="70" customWidth="1"/>
    <col min="5122" max="5123" width="21.7109375" style="70" customWidth="1"/>
    <col min="5124" max="5131" width="10.7109375" style="70" customWidth="1"/>
    <col min="5132" max="5132" width="13.42578125" style="70" customWidth="1"/>
    <col min="5133" max="5134" width="10.7109375" style="70" customWidth="1"/>
    <col min="5135" max="5135" width="13.42578125" style="70" customWidth="1"/>
    <col min="5136" max="5376" width="9.140625" style="70"/>
    <col min="5377" max="5377" width="5.7109375" style="70" customWidth="1"/>
    <col min="5378" max="5379" width="21.7109375" style="70" customWidth="1"/>
    <col min="5380" max="5387" width="10.7109375" style="70" customWidth="1"/>
    <col min="5388" max="5388" width="13.42578125" style="70" customWidth="1"/>
    <col min="5389" max="5390" width="10.7109375" style="70" customWidth="1"/>
    <col min="5391" max="5391" width="13.42578125" style="70" customWidth="1"/>
    <col min="5392" max="5632" width="9.140625" style="70"/>
    <col min="5633" max="5633" width="5.7109375" style="70" customWidth="1"/>
    <col min="5634" max="5635" width="21.7109375" style="70" customWidth="1"/>
    <col min="5636" max="5643" width="10.7109375" style="70" customWidth="1"/>
    <col min="5644" max="5644" width="13.42578125" style="70" customWidth="1"/>
    <col min="5645" max="5646" width="10.7109375" style="70" customWidth="1"/>
    <col min="5647" max="5647" width="13.42578125" style="70" customWidth="1"/>
    <col min="5648" max="5888" width="9.140625" style="70"/>
    <col min="5889" max="5889" width="5.7109375" style="70" customWidth="1"/>
    <col min="5890" max="5891" width="21.7109375" style="70" customWidth="1"/>
    <col min="5892" max="5899" width="10.7109375" style="70" customWidth="1"/>
    <col min="5900" max="5900" width="13.42578125" style="70" customWidth="1"/>
    <col min="5901" max="5902" width="10.7109375" style="70" customWidth="1"/>
    <col min="5903" max="5903" width="13.42578125" style="70" customWidth="1"/>
    <col min="5904" max="6144" width="9.140625" style="70"/>
    <col min="6145" max="6145" width="5.7109375" style="70" customWidth="1"/>
    <col min="6146" max="6147" width="21.7109375" style="70" customWidth="1"/>
    <col min="6148" max="6155" width="10.7109375" style="70" customWidth="1"/>
    <col min="6156" max="6156" width="13.42578125" style="70" customWidth="1"/>
    <col min="6157" max="6158" width="10.7109375" style="70" customWidth="1"/>
    <col min="6159" max="6159" width="13.42578125" style="70" customWidth="1"/>
    <col min="6160" max="6400" width="9.140625" style="70"/>
    <col min="6401" max="6401" width="5.7109375" style="70" customWidth="1"/>
    <col min="6402" max="6403" width="21.7109375" style="70" customWidth="1"/>
    <col min="6404" max="6411" width="10.7109375" style="70" customWidth="1"/>
    <col min="6412" max="6412" width="13.42578125" style="70" customWidth="1"/>
    <col min="6413" max="6414" width="10.7109375" style="70" customWidth="1"/>
    <col min="6415" max="6415" width="13.42578125" style="70" customWidth="1"/>
    <col min="6416" max="6656" width="9.140625" style="70"/>
    <col min="6657" max="6657" width="5.7109375" style="70" customWidth="1"/>
    <col min="6658" max="6659" width="21.7109375" style="70" customWidth="1"/>
    <col min="6660" max="6667" width="10.7109375" style="70" customWidth="1"/>
    <col min="6668" max="6668" width="13.42578125" style="70" customWidth="1"/>
    <col min="6669" max="6670" width="10.7109375" style="70" customWidth="1"/>
    <col min="6671" max="6671" width="13.42578125" style="70" customWidth="1"/>
    <col min="6672" max="6912" width="9.140625" style="70"/>
    <col min="6913" max="6913" width="5.7109375" style="70" customWidth="1"/>
    <col min="6914" max="6915" width="21.7109375" style="70" customWidth="1"/>
    <col min="6916" max="6923" width="10.7109375" style="70" customWidth="1"/>
    <col min="6924" max="6924" width="13.42578125" style="70" customWidth="1"/>
    <col min="6925" max="6926" width="10.7109375" style="70" customWidth="1"/>
    <col min="6927" max="6927" width="13.42578125" style="70" customWidth="1"/>
    <col min="6928" max="7168" width="9.140625" style="70"/>
    <col min="7169" max="7169" width="5.7109375" style="70" customWidth="1"/>
    <col min="7170" max="7171" width="21.7109375" style="70" customWidth="1"/>
    <col min="7172" max="7179" width="10.7109375" style="70" customWidth="1"/>
    <col min="7180" max="7180" width="13.42578125" style="70" customWidth="1"/>
    <col min="7181" max="7182" width="10.7109375" style="70" customWidth="1"/>
    <col min="7183" max="7183" width="13.42578125" style="70" customWidth="1"/>
    <col min="7184" max="7424" width="9.140625" style="70"/>
    <col min="7425" max="7425" width="5.7109375" style="70" customWidth="1"/>
    <col min="7426" max="7427" width="21.7109375" style="70" customWidth="1"/>
    <col min="7428" max="7435" width="10.7109375" style="70" customWidth="1"/>
    <col min="7436" max="7436" width="13.42578125" style="70" customWidth="1"/>
    <col min="7437" max="7438" width="10.7109375" style="70" customWidth="1"/>
    <col min="7439" max="7439" width="13.42578125" style="70" customWidth="1"/>
    <col min="7440" max="7680" width="9.140625" style="70"/>
    <col min="7681" max="7681" width="5.7109375" style="70" customWidth="1"/>
    <col min="7682" max="7683" width="21.7109375" style="70" customWidth="1"/>
    <col min="7684" max="7691" width="10.7109375" style="70" customWidth="1"/>
    <col min="7692" max="7692" width="13.42578125" style="70" customWidth="1"/>
    <col min="7693" max="7694" width="10.7109375" style="70" customWidth="1"/>
    <col min="7695" max="7695" width="13.42578125" style="70" customWidth="1"/>
    <col min="7696" max="7936" width="9.140625" style="70"/>
    <col min="7937" max="7937" width="5.7109375" style="70" customWidth="1"/>
    <col min="7938" max="7939" width="21.7109375" style="70" customWidth="1"/>
    <col min="7940" max="7947" width="10.7109375" style="70" customWidth="1"/>
    <col min="7948" max="7948" width="13.42578125" style="70" customWidth="1"/>
    <col min="7949" max="7950" width="10.7109375" style="70" customWidth="1"/>
    <col min="7951" max="7951" width="13.42578125" style="70" customWidth="1"/>
    <col min="7952" max="8192" width="9.140625" style="70"/>
    <col min="8193" max="8193" width="5.7109375" style="70" customWidth="1"/>
    <col min="8194" max="8195" width="21.7109375" style="70" customWidth="1"/>
    <col min="8196" max="8203" width="10.7109375" style="70" customWidth="1"/>
    <col min="8204" max="8204" width="13.42578125" style="70" customWidth="1"/>
    <col min="8205" max="8206" width="10.7109375" style="70" customWidth="1"/>
    <col min="8207" max="8207" width="13.42578125" style="70" customWidth="1"/>
    <col min="8208" max="8448" width="9.140625" style="70"/>
    <col min="8449" max="8449" width="5.7109375" style="70" customWidth="1"/>
    <col min="8450" max="8451" width="21.7109375" style="70" customWidth="1"/>
    <col min="8452" max="8459" width="10.7109375" style="70" customWidth="1"/>
    <col min="8460" max="8460" width="13.42578125" style="70" customWidth="1"/>
    <col min="8461" max="8462" width="10.7109375" style="70" customWidth="1"/>
    <col min="8463" max="8463" width="13.42578125" style="70" customWidth="1"/>
    <col min="8464" max="8704" width="9.140625" style="70"/>
    <col min="8705" max="8705" width="5.7109375" style="70" customWidth="1"/>
    <col min="8706" max="8707" width="21.7109375" style="70" customWidth="1"/>
    <col min="8708" max="8715" width="10.7109375" style="70" customWidth="1"/>
    <col min="8716" max="8716" width="13.42578125" style="70" customWidth="1"/>
    <col min="8717" max="8718" width="10.7109375" style="70" customWidth="1"/>
    <col min="8719" max="8719" width="13.42578125" style="70" customWidth="1"/>
    <col min="8720" max="8960" width="9.140625" style="70"/>
    <col min="8961" max="8961" width="5.7109375" style="70" customWidth="1"/>
    <col min="8962" max="8963" width="21.7109375" style="70" customWidth="1"/>
    <col min="8964" max="8971" width="10.7109375" style="70" customWidth="1"/>
    <col min="8972" max="8972" width="13.42578125" style="70" customWidth="1"/>
    <col min="8973" max="8974" width="10.7109375" style="70" customWidth="1"/>
    <col min="8975" max="8975" width="13.42578125" style="70" customWidth="1"/>
    <col min="8976" max="9216" width="9.140625" style="70"/>
    <col min="9217" max="9217" width="5.7109375" style="70" customWidth="1"/>
    <col min="9218" max="9219" width="21.7109375" style="70" customWidth="1"/>
    <col min="9220" max="9227" width="10.7109375" style="70" customWidth="1"/>
    <col min="9228" max="9228" width="13.42578125" style="70" customWidth="1"/>
    <col min="9229" max="9230" width="10.7109375" style="70" customWidth="1"/>
    <col min="9231" max="9231" width="13.42578125" style="70" customWidth="1"/>
    <col min="9232" max="9472" width="9.140625" style="70"/>
    <col min="9473" max="9473" width="5.7109375" style="70" customWidth="1"/>
    <col min="9474" max="9475" width="21.7109375" style="70" customWidth="1"/>
    <col min="9476" max="9483" width="10.7109375" style="70" customWidth="1"/>
    <col min="9484" max="9484" width="13.42578125" style="70" customWidth="1"/>
    <col min="9485" max="9486" width="10.7109375" style="70" customWidth="1"/>
    <col min="9487" max="9487" width="13.42578125" style="70" customWidth="1"/>
    <col min="9488" max="9728" width="9.140625" style="70"/>
    <col min="9729" max="9729" width="5.7109375" style="70" customWidth="1"/>
    <col min="9730" max="9731" width="21.7109375" style="70" customWidth="1"/>
    <col min="9732" max="9739" width="10.7109375" style="70" customWidth="1"/>
    <col min="9740" max="9740" width="13.42578125" style="70" customWidth="1"/>
    <col min="9741" max="9742" width="10.7109375" style="70" customWidth="1"/>
    <col min="9743" max="9743" width="13.42578125" style="70" customWidth="1"/>
    <col min="9744" max="9984" width="9.140625" style="70"/>
    <col min="9985" max="9985" width="5.7109375" style="70" customWidth="1"/>
    <col min="9986" max="9987" width="21.7109375" style="70" customWidth="1"/>
    <col min="9988" max="9995" width="10.7109375" style="70" customWidth="1"/>
    <col min="9996" max="9996" width="13.42578125" style="70" customWidth="1"/>
    <col min="9997" max="9998" width="10.7109375" style="70" customWidth="1"/>
    <col min="9999" max="9999" width="13.42578125" style="70" customWidth="1"/>
    <col min="10000" max="10240" width="9.140625" style="70"/>
    <col min="10241" max="10241" width="5.7109375" style="70" customWidth="1"/>
    <col min="10242" max="10243" width="21.7109375" style="70" customWidth="1"/>
    <col min="10244" max="10251" width="10.7109375" style="70" customWidth="1"/>
    <col min="10252" max="10252" width="13.42578125" style="70" customWidth="1"/>
    <col min="10253" max="10254" width="10.7109375" style="70" customWidth="1"/>
    <col min="10255" max="10255" width="13.42578125" style="70" customWidth="1"/>
    <col min="10256" max="10496" width="9.140625" style="70"/>
    <col min="10497" max="10497" width="5.7109375" style="70" customWidth="1"/>
    <col min="10498" max="10499" width="21.7109375" style="70" customWidth="1"/>
    <col min="10500" max="10507" width="10.7109375" style="70" customWidth="1"/>
    <col min="10508" max="10508" width="13.42578125" style="70" customWidth="1"/>
    <col min="10509" max="10510" width="10.7109375" style="70" customWidth="1"/>
    <col min="10511" max="10511" width="13.42578125" style="70" customWidth="1"/>
    <col min="10512" max="10752" width="9.140625" style="70"/>
    <col min="10753" max="10753" width="5.7109375" style="70" customWidth="1"/>
    <col min="10754" max="10755" width="21.7109375" style="70" customWidth="1"/>
    <col min="10756" max="10763" width="10.7109375" style="70" customWidth="1"/>
    <col min="10764" max="10764" width="13.42578125" style="70" customWidth="1"/>
    <col min="10765" max="10766" width="10.7109375" style="70" customWidth="1"/>
    <col min="10767" max="10767" width="13.42578125" style="70" customWidth="1"/>
    <col min="10768" max="11008" width="9.140625" style="70"/>
    <col min="11009" max="11009" width="5.7109375" style="70" customWidth="1"/>
    <col min="11010" max="11011" width="21.7109375" style="70" customWidth="1"/>
    <col min="11012" max="11019" width="10.7109375" style="70" customWidth="1"/>
    <col min="11020" max="11020" width="13.42578125" style="70" customWidth="1"/>
    <col min="11021" max="11022" width="10.7109375" style="70" customWidth="1"/>
    <col min="11023" max="11023" width="13.42578125" style="70" customWidth="1"/>
    <col min="11024" max="11264" width="9.140625" style="70"/>
    <col min="11265" max="11265" width="5.7109375" style="70" customWidth="1"/>
    <col min="11266" max="11267" width="21.7109375" style="70" customWidth="1"/>
    <col min="11268" max="11275" width="10.7109375" style="70" customWidth="1"/>
    <col min="11276" max="11276" width="13.42578125" style="70" customWidth="1"/>
    <col min="11277" max="11278" width="10.7109375" style="70" customWidth="1"/>
    <col min="11279" max="11279" width="13.42578125" style="70" customWidth="1"/>
    <col min="11280" max="11520" width="9.140625" style="70"/>
    <col min="11521" max="11521" width="5.7109375" style="70" customWidth="1"/>
    <col min="11522" max="11523" width="21.7109375" style="70" customWidth="1"/>
    <col min="11524" max="11531" width="10.7109375" style="70" customWidth="1"/>
    <col min="11532" max="11532" width="13.42578125" style="70" customWidth="1"/>
    <col min="11533" max="11534" width="10.7109375" style="70" customWidth="1"/>
    <col min="11535" max="11535" width="13.42578125" style="70" customWidth="1"/>
    <col min="11536" max="11776" width="9.140625" style="70"/>
    <col min="11777" max="11777" width="5.7109375" style="70" customWidth="1"/>
    <col min="11778" max="11779" width="21.7109375" style="70" customWidth="1"/>
    <col min="11780" max="11787" width="10.7109375" style="70" customWidth="1"/>
    <col min="11788" max="11788" width="13.42578125" style="70" customWidth="1"/>
    <col min="11789" max="11790" width="10.7109375" style="70" customWidth="1"/>
    <col min="11791" max="11791" width="13.42578125" style="70" customWidth="1"/>
    <col min="11792" max="12032" width="9.140625" style="70"/>
    <col min="12033" max="12033" width="5.7109375" style="70" customWidth="1"/>
    <col min="12034" max="12035" width="21.7109375" style="70" customWidth="1"/>
    <col min="12036" max="12043" width="10.7109375" style="70" customWidth="1"/>
    <col min="12044" max="12044" width="13.42578125" style="70" customWidth="1"/>
    <col min="12045" max="12046" width="10.7109375" style="70" customWidth="1"/>
    <col min="12047" max="12047" width="13.42578125" style="70" customWidth="1"/>
    <col min="12048" max="12288" width="9.140625" style="70"/>
    <col min="12289" max="12289" width="5.7109375" style="70" customWidth="1"/>
    <col min="12290" max="12291" width="21.7109375" style="70" customWidth="1"/>
    <col min="12292" max="12299" width="10.7109375" style="70" customWidth="1"/>
    <col min="12300" max="12300" width="13.42578125" style="70" customWidth="1"/>
    <col min="12301" max="12302" width="10.7109375" style="70" customWidth="1"/>
    <col min="12303" max="12303" width="13.42578125" style="70" customWidth="1"/>
    <col min="12304" max="12544" width="9.140625" style="70"/>
    <col min="12545" max="12545" width="5.7109375" style="70" customWidth="1"/>
    <col min="12546" max="12547" width="21.7109375" style="70" customWidth="1"/>
    <col min="12548" max="12555" width="10.7109375" style="70" customWidth="1"/>
    <col min="12556" max="12556" width="13.42578125" style="70" customWidth="1"/>
    <col min="12557" max="12558" width="10.7109375" style="70" customWidth="1"/>
    <col min="12559" max="12559" width="13.42578125" style="70" customWidth="1"/>
    <col min="12560" max="12800" width="9.140625" style="70"/>
    <col min="12801" max="12801" width="5.7109375" style="70" customWidth="1"/>
    <col min="12802" max="12803" width="21.7109375" style="70" customWidth="1"/>
    <col min="12804" max="12811" width="10.7109375" style="70" customWidth="1"/>
    <col min="12812" max="12812" width="13.42578125" style="70" customWidth="1"/>
    <col min="12813" max="12814" width="10.7109375" style="70" customWidth="1"/>
    <col min="12815" max="12815" width="13.42578125" style="70" customWidth="1"/>
    <col min="12816" max="13056" width="9.140625" style="70"/>
    <col min="13057" max="13057" width="5.7109375" style="70" customWidth="1"/>
    <col min="13058" max="13059" width="21.7109375" style="70" customWidth="1"/>
    <col min="13060" max="13067" width="10.7109375" style="70" customWidth="1"/>
    <col min="13068" max="13068" width="13.42578125" style="70" customWidth="1"/>
    <col min="13069" max="13070" width="10.7109375" style="70" customWidth="1"/>
    <col min="13071" max="13071" width="13.42578125" style="70" customWidth="1"/>
    <col min="13072" max="13312" width="9.140625" style="70"/>
    <col min="13313" max="13313" width="5.7109375" style="70" customWidth="1"/>
    <col min="13314" max="13315" width="21.7109375" style="70" customWidth="1"/>
    <col min="13316" max="13323" width="10.7109375" style="70" customWidth="1"/>
    <col min="13324" max="13324" width="13.42578125" style="70" customWidth="1"/>
    <col min="13325" max="13326" width="10.7109375" style="70" customWidth="1"/>
    <col min="13327" max="13327" width="13.42578125" style="70" customWidth="1"/>
    <col min="13328" max="13568" width="9.140625" style="70"/>
    <col min="13569" max="13569" width="5.7109375" style="70" customWidth="1"/>
    <col min="13570" max="13571" width="21.7109375" style="70" customWidth="1"/>
    <col min="13572" max="13579" width="10.7109375" style="70" customWidth="1"/>
    <col min="13580" max="13580" width="13.42578125" style="70" customWidth="1"/>
    <col min="13581" max="13582" width="10.7109375" style="70" customWidth="1"/>
    <col min="13583" max="13583" width="13.42578125" style="70" customWidth="1"/>
    <col min="13584" max="13824" width="9.140625" style="70"/>
    <col min="13825" max="13825" width="5.7109375" style="70" customWidth="1"/>
    <col min="13826" max="13827" width="21.7109375" style="70" customWidth="1"/>
    <col min="13828" max="13835" width="10.7109375" style="70" customWidth="1"/>
    <col min="13836" max="13836" width="13.42578125" style="70" customWidth="1"/>
    <col min="13837" max="13838" width="10.7109375" style="70" customWidth="1"/>
    <col min="13839" max="13839" width="13.42578125" style="70" customWidth="1"/>
    <col min="13840" max="14080" width="9.140625" style="70"/>
    <col min="14081" max="14081" width="5.7109375" style="70" customWidth="1"/>
    <col min="14082" max="14083" width="21.7109375" style="70" customWidth="1"/>
    <col min="14084" max="14091" width="10.7109375" style="70" customWidth="1"/>
    <col min="14092" max="14092" width="13.42578125" style="70" customWidth="1"/>
    <col min="14093" max="14094" width="10.7109375" style="70" customWidth="1"/>
    <col min="14095" max="14095" width="13.42578125" style="70" customWidth="1"/>
    <col min="14096" max="14336" width="9.140625" style="70"/>
    <col min="14337" max="14337" width="5.7109375" style="70" customWidth="1"/>
    <col min="14338" max="14339" width="21.7109375" style="70" customWidth="1"/>
    <col min="14340" max="14347" width="10.7109375" style="70" customWidth="1"/>
    <col min="14348" max="14348" width="13.42578125" style="70" customWidth="1"/>
    <col min="14349" max="14350" width="10.7109375" style="70" customWidth="1"/>
    <col min="14351" max="14351" width="13.42578125" style="70" customWidth="1"/>
    <col min="14352" max="14592" width="9.140625" style="70"/>
    <col min="14593" max="14593" width="5.7109375" style="70" customWidth="1"/>
    <col min="14594" max="14595" width="21.7109375" style="70" customWidth="1"/>
    <col min="14596" max="14603" width="10.7109375" style="70" customWidth="1"/>
    <col min="14604" max="14604" width="13.42578125" style="70" customWidth="1"/>
    <col min="14605" max="14606" width="10.7109375" style="70" customWidth="1"/>
    <col min="14607" max="14607" width="13.42578125" style="70" customWidth="1"/>
    <col min="14608" max="14848" width="9.140625" style="70"/>
    <col min="14849" max="14849" width="5.7109375" style="70" customWidth="1"/>
    <col min="14850" max="14851" width="21.7109375" style="70" customWidth="1"/>
    <col min="14852" max="14859" width="10.7109375" style="70" customWidth="1"/>
    <col min="14860" max="14860" width="13.42578125" style="70" customWidth="1"/>
    <col min="14861" max="14862" width="10.7109375" style="70" customWidth="1"/>
    <col min="14863" max="14863" width="13.42578125" style="70" customWidth="1"/>
    <col min="14864" max="15104" width="9.140625" style="70"/>
    <col min="15105" max="15105" width="5.7109375" style="70" customWidth="1"/>
    <col min="15106" max="15107" width="21.7109375" style="70" customWidth="1"/>
    <col min="15108" max="15115" width="10.7109375" style="70" customWidth="1"/>
    <col min="15116" max="15116" width="13.42578125" style="70" customWidth="1"/>
    <col min="15117" max="15118" width="10.7109375" style="70" customWidth="1"/>
    <col min="15119" max="15119" width="13.42578125" style="70" customWidth="1"/>
    <col min="15120" max="15360" width="9.140625" style="70"/>
    <col min="15361" max="15361" width="5.7109375" style="70" customWidth="1"/>
    <col min="15362" max="15363" width="21.7109375" style="70" customWidth="1"/>
    <col min="15364" max="15371" width="10.7109375" style="70" customWidth="1"/>
    <col min="15372" max="15372" width="13.42578125" style="70" customWidth="1"/>
    <col min="15373" max="15374" width="10.7109375" style="70" customWidth="1"/>
    <col min="15375" max="15375" width="13.42578125" style="70" customWidth="1"/>
    <col min="15376" max="15616" width="9.140625" style="70"/>
    <col min="15617" max="15617" width="5.7109375" style="70" customWidth="1"/>
    <col min="15618" max="15619" width="21.7109375" style="70" customWidth="1"/>
    <col min="15620" max="15627" width="10.7109375" style="70" customWidth="1"/>
    <col min="15628" max="15628" width="13.42578125" style="70" customWidth="1"/>
    <col min="15629" max="15630" width="10.7109375" style="70" customWidth="1"/>
    <col min="15631" max="15631" width="13.42578125" style="70" customWidth="1"/>
    <col min="15632" max="15872" width="9.140625" style="70"/>
    <col min="15873" max="15873" width="5.7109375" style="70" customWidth="1"/>
    <col min="15874" max="15875" width="21.7109375" style="70" customWidth="1"/>
    <col min="15876" max="15883" width="10.7109375" style="70" customWidth="1"/>
    <col min="15884" max="15884" width="13.42578125" style="70" customWidth="1"/>
    <col min="15885" max="15886" width="10.7109375" style="70" customWidth="1"/>
    <col min="15887" max="15887" width="13.42578125" style="70" customWidth="1"/>
    <col min="15888" max="16128" width="9.140625" style="70"/>
    <col min="16129" max="16129" width="5.7109375" style="70" customWidth="1"/>
    <col min="16130" max="16131" width="21.7109375" style="70" customWidth="1"/>
    <col min="16132" max="16139" width="10.7109375" style="70" customWidth="1"/>
    <col min="16140" max="16140" width="13.42578125" style="70" customWidth="1"/>
    <col min="16141" max="16142" width="10.7109375" style="70" customWidth="1"/>
    <col min="16143" max="16143" width="13.42578125" style="70" customWidth="1"/>
    <col min="16144" max="16384" width="9.140625" style="70"/>
  </cols>
  <sheetData>
    <row r="1" spans="1:15" ht="15.75" x14ac:dyDescent="0.25">
      <c r="A1" s="290" t="s">
        <v>1047</v>
      </c>
    </row>
    <row r="3" spans="1:15" ht="15.75" x14ac:dyDescent="0.25">
      <c r="A3" s="217"/>
      <c r="B3" s="587"/>
      <c r="C3" s="587"/>
      <c r="D3" s="590" t="s">
        <v>1243</v>
      </c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</row>
    <row r="4" spans="1:15" ht="15.75" x14ac:dyDescent="0.25">
      <c r="A4" s="217"/>
      <c r="B4" s="217"/>
      <c r="C4" s="217"/>
      <c r="D4" s="217"/>
      <c r="E4" s="217"/>
      <c r="F4" s="217"/>
      <c r="G4" s="589" t="str">
        <f>'1'!E5</f>
        <v>KABUPATEN/KOTA</v>
      </c>
      <c r="H4" s="590">
        <f>'1'!F5</f>
        <v>2022</v>
      </c>
      <c r="I4" s="587"/>
      <c r="J4" s="587"/>
      <c r="K4" s="587"/>
      <c r="L4" s="587"/>
      <c r="M4" s="587"/>
      <c r="N4" s="587"/>
      <c r="O4" s="587"/>
    </row>
    <row r="5" spans="1:15" ht="15.75" x14ac:dyDescent="0.25">
      <c r="A5" s="217"/>
      <c r="B5" s="217"/>
      <c r="C5" s="217"/>
      <c r="D5" s="217"/>
      <c r="E5" s="217"/>
      <c r="F5" s="217"/>
      <c r="G5" s="589" t="str">
        <f>'1'!E6</f>
        <v>TAHUN</v>
      </c>
      <c r="H5" s="590" t="str">
        <f>'1'!F6</f>
        <v>BANYUMAS</v>
      </c>
      <c r="I5" s="587"/>
      <c r="J5" s="587"/>
      <c r="K5" s="587"/>
      <c r="L5" s="587"/>
      <c r="M5" s="587"/>
      <c r="N5" s="587"/>
      <c r="O5" s="587"/>
    </row>
    <row r="6" spans="1:15" ht="15.75" thickBot="1" x14ac:dyDescent="0.3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190"/>
      <c r="N6" s="190"/>
      <c r="O6" s="190"/>
    </row>
    <row r="7" spans="1:15" ht="17.25" customHeight="1" x14ac:dyDescent="0.25">
      <c r="A7" s="1066" t="s">
        <v>2</v>
      </c>
      <c r="B7" s="1102" t="s">
        <v>254</v>
      </c>
      <c r="C7" s="1066" t="s">
        <v>409</v>
      </c>
      <c r="D7" s="1093" t="s">
        <v>481</v>
      </c>
      <c r="E7" s="1094"/>
      <c r="F7" s="1094"/>
      <c r="G7" s="1094"/>
      <c r="H7" s="1094"/>
      <c r="I7" s="1094"/>
      <c r="J7" s="1094"/>
      <c r="K7" s="1094"/>
      <c r="L7" s="1095"/>
      <c r="M7" s="1091" t="s">
        <v>482</v>
      </c>
      <c r="N7" s="1085"/>
      <c r="O7" s="1055" t="s">
        <v>483</v>
      </c>
    </row>
    <row r="8" spans="1:15" ht="19.5" customHeight="1" x14ac:dyDescent="0.25">
      <c r="A8" s="1040"/>
      <c r="B8" s="1103"/>
      <c r="C8" s="1040"/>
      <c r="D8" s="1067" t="s">
        <v>484</v>
      </c>
      <c r="E8" s="1069"/>
      <c r="F8" s="1067" t="s">
        <v>485</v>
      </c>
      <c r="G8" s="1069"/>
      <c r="H8" s="1067" t="s">
        <v>486</v>
      </c>
      <c r="I8" s="1069"/>
      <c r="J8" s="1067" t="s">
        <v>487</v>
      </c>
      <c r="K8" s="1069"/>
      <c r="L8" s="1047" t="s">
        <v>256</v>
      </c>
      <c r="M8" s="1050"/>
      <c r="N8" s="1092"/>
      <c r="O8" s="1045"/>
    </row>
    <row r="9" spans="1:15" ht="15.75" x14ac:dyDescent="0.25">
      <c r="A9" s="1041"/>
      <c r="B9" s="1104"/>
      <c r="C9" s="1041"/>
      <c r="D9" s="132" t="s">
        <v>256</v>
      </c>
      <c r="E9" s="757" t="s">
        <v>27</v>
      </c>
      <c r="F9" s="567" t="s">
        <v>256</v>
      </c>
      <c r="G9" s="757" t="s">
        <v>27</v>
      </c>
      <c r="H9" s="567" t="s">
        <v>256</v>
      </c>
      <c r="I9" s="757" t="s">
        <v>27</v>
      </c>
      <c r="J9" s="567" t="s">
        <v>256</v>
      </c>
      <c r="K9" s="757" t="s">
        <v>27</v>
      </c>
      <c r="L9" s="1041"/>
      <c r="M9" s="846" t="s">
        <v>256</v>
      </c>
      <c r="N9" s="757" t="s">
        <v>27</v>
      </c>
      <c r="O9" s="1046"/>
    </row>
    <row r="10" spans="1:15" s="911" customFormat="1" ht="12" x14ac:dyDescent="0.25">
      <c r="A10" s="920">
        <v>1</v>
      </c>
      <c r="B10" s="921">
        <v>2</v>
      </c>
      <c r="C10" s="920">
        <v>3</v>
      </c>
      <c r="D10" s="921">
        <v>4</v>
      </c>
      <c r="E10" s="920">
        <v>5</v>
      </c>
      <c r="F10" s="921">
        <v>6</v>
      </c>
      <c r="G10" s="920">
        <v>7</v>
      </c>
      <c r="H10" s="921">
        <v>8</v>
      </c>
      <c r="I10" s="920">
        <v>9</v>
      </c>
      <c r="J10" s="921">
        <v>10</v>
      </c>
      <c r="K10" s="920">
        <v>11</v>
      </c>
      <c r="L10" s="921">
        <v>12</v>
      </c>
      <c r="M10" s="920">
        <v>13</v>
      </c>
      <c r="N10" s="921">
        <v>14</v>
      </c>
      <c r="O10" s="921">
        <v>15</v>
      </c>
    </row>
    <row r="11" spans="1:15" x14ac:dyDescent="0.25">
      <c r="A11" s="561">
        <v>1</v>
      </c>
      <c r="B11" s="192" t="str">
        <f>'9'!B9</f>
        <v>Lumbir</v>
      </c>
      <c r="C11" s="192" t="str">
        <f>'9'!C9</f>
        <v>Lumbir</v>
      </c>
      <c r="D11" s="193"/>
      <c r="E11" s="75" t="e">
        <f>D11/$L11*100</f>
        <v>#DIV/0!</v>
      </c>
      <c r="F11" s="194"/>
      <c r="G11" s="75" t="e">
        <f>F11/$L11*100</f>
        <v>#DIV/0!</v>
      </c>
      <c r="H11" s="193"/>
      <c r="I11" s="75" t="e">
        <f>H11/$L11*100</f>
        <v>#DIV/0!</v>
      </c>
      <c r="J11" s="194"/>
      <c r="K11" s="75" t="e">
        <f>J11/$L11*100</f>
        <v>#DIV/0!</v>
      </c>
      <c r="L11" s="194">
        <f>SUM(D11,F11,H11,J11)</f>
        <v>0</v>
      </c>
      <c r="M11" s="195">
        <f>SUM(H11,J11)</f>
        <v>0</v>
      </c>
      <c r="N11" s="196" t="e">
        <f>M11/L11*100</f>
        <v>#DIV/0!</v>
      </c>
      <c r="O11" s="194"/>
    </row>
    <row r="12" spans="1:15" x14ac:dyDescent="0.25">
      <c r="A12" s="557">
        <v>2</v>
      </c>
      <c r="B12" s="192" t="str">
        <f>'9'!B10</f>
        <v>Wangon</v>
      </c>
      <c r="C12" s="192" t="str">
        <f>'9'!C10</f>
        <v>Wangon I</v>
      </c>
      <c r="D12" s="193"/>
      <c r="E12" s="75" t="e">
        <f>D12/$L12*100</f>
        <v>#DIV/0!</v>
      </c>
      <c r="F12" s="194"/>
      <c r="G12" s="75" t="e">
        <f t="shared" ref="G12:G30" si="0">F12/$L12*100</f>
        <v>#DIV/0!</v>
      </c>
      <c r="H12" s="193"/>
      <c r="I12" s="75" t="e">
        <f t="shared" ref="I12:I30" si="1">H12/$L12*100</f>
        <v>#DIV/0!</v>
      </c>
      <c r="J12" s="194"/>
      <c r="K12" s="75" t="e">
        <f t="shared" ref="K12:K30" si="2">J12/$L12*100</f>
        <v>#DIV/0!</v>
      </c>
      <c r="L12" s="194">
        <f t="shared" ref="L12:L29" si="3">SUM(D12,F12,H12,J12)</f>
        <v>0</v>
      </c>
      <c r="M12" s="195">
        <f t="shared" ref="M12:M30" si="4">SUM(H12,J12)</f>
        <v>0</v>
      </c>
      <c r="N12" s="196" t="e">
        <f t="shared" ref="N12:N30" si="5">M12/L12*100</f>
        <v>#DIV/0!</v>
      </c>
      <c r="O12" s="194"/>
    </row>
    <row r="13" spans="1:15" x14ac:dyDescent="0.25">
      <c r="A13" s="557"/>
      <c r="B13" s="192"/>
      <c r="C13" s="192" t="str">
        <f>'9'!C11</f>
        <v>Wangon II</v>
      </c>
      <c r="D13" s="193"/>
      <c r="E13" s="75" t="e">
        <f t="shared" ref="E13:E30" si="6">D13/$L13*100</f>
        <v>#DIV/0!</v>
      </c>
      <c r="F13" s="194"/>
      <c r="G13" s="75" t="e">
        <f t="shared" si="0"/>
        <v>#DIV/0!</v>
      </c>
      <c r="H13" s="193"/>
      <c r="I13" s="75" t="e">
        <f t="shared" si="1"/>
        <v>#DIV/0!</v>
      </c>
      <c r="J13" s="194"/>
      <c r="K13" s="75" t="e">
        <f t="shared" si="2"/>
        <v>#DIV/0!</v>
      </c>
      <c r="L13" s="194">
        <f t="shared" si="3"/>
        <v>0</v>
      </c>
      <c r="M13" s="195">
        <f t="shared" si="4"/>
        <v>0</v>
      </c>
      <c r="N13" s="196" t="e">
        <f>M13/L13*100</f>
        <v>#DIV/0!</v>
      </c>
      <c r="O13" s="194"/>
    </row>
    <row r="14" spans="1:15" x14ac:dyDescent="0.25">
      <c r="A14" s="557">
        <v>3</v>
      </c>
      <c r="B14" s="192" t="str">
        <f>'9'!B12</f>
        <v>Jatilawang</v>
      </c>
      <c r="C14" s="192" t="str">
        <f>'9'!C12</f>
        <v>Jatilawang</v>
      </c>
      <c r="D14" s="193"/>
      <c r="E14" s="75" t="e">
        <f t="shared" si="6"/>
        <v>#DIV/0!</v>
      </c>
      <c r="F14" s="194"/>
      <c r="G14" s="75" t="e">
        <f>F14/$L14*100</f>
        <v>#DIV/0!</v>
      </c>
      <c r="H14" s="193"/>
      <c r="I14" s="75" t="e">
        <f t="shared" si="1"/>
        <v>#DIV/0!</v>
      </c>
      <c r="J14" s="194"/>
      <c r="K14" s="75" t="e">
        <f t="shared" si="2"/>
        <v>#DIV/0!</v>
      </c>
      <c r="L14" s="194">
        <f t="shared" si="3"/>
        <v>0</v>
      </c>
      <c r="M14" s="195">
        <f t="shared" si="4"/>
        <v>0</v>
      </c>
      <c r="N14" s="196" t="e">
        <f>M14/L14*100</f>
        <v>#DIV/0!</v>
      </c>
      <c r="O14" s="194"/>
    </row>
    <row r="15" spans="1:15" x14ac:dyDescent="0.25">
      <c r="A15" s="557">
        <v>4</v>
      </c>
      <c r="B15" s="192" t="str">
        <f>'9'!B13</f>
        <v>Rawalo</v>
      </c>
      <c r="C15" s="192" t="str">
        <f>'9'!C13</f>
        <v>Rawalo</v>
      </c>
      <c r="D15" s="193"/>
      <c r="E15" s="75" t="e">
        <f t="shared" si="6"/>
        <v>#DIV/0!</v>
      </c>
      <c r="F15" s="194"/>
      <c r="G15" s="75" t="e">
        <f t="shared" si="0"/>
        <v>#DIV/0!</v>
      </c>
      <c r="H15" s="193"/>
      <c r="I15" s="75" t="e">
        <f t="shared" si="1"/>
        <v>#DIV/0!</v>
      </c>
      <c r="J15" s="194"/>
      <c r="K15" s="75" t="e">
        <f t="shared" si="2"/>
        <v>#DIV/0!</v>
      </c>
      <c r="L15" s="194">
        <f t="shared" si="3"/>
        <v>0</v>
      </c>
      <c r="M15" s="195">
        <f t="shared" si="4"/>
        <v>0</v>
      </c>
      <c r="N15" s="196" t="e">
        <f>M15/L15*100</f>
        <v>#DIV/0!</v>
      </c>
      <c r="O15" s="194"/>
    </row>
    <row r="16" spans="1:15" x14ac:dyDescent="0.25">
      <c r="A16" s="557">
        <v>5</v>
      </c>
      <c r="B16" s="192" t="str">
        <f>'9'!B14</f>
        <v>Kebasen</v>
      </c>
      <c r="C16" s="192" t="str">
        <f>'9'!C14</f>
        <v>Kebasen</v>
      </c>
      <c r="D16" s="193"/>
      <c r="E16" s="75" t="e">
        <f t="shared" si="6"/>
        <v>#DIV/0!</v>
      </c>
      <c r="F16" s="194"/>
      <c r="G16" s="75" t="e">
        <f t="shared" si="0"/>
        <v>#DIV/0!</v>
      </c>
      <c r="H16" s="193"/>
      <c r="I16" s="75" t="e">
        <f t="shared" si="1"/>
        <v>#DIV/0!</v>
      </c>
      <c r="J16" s="194"/>
      <c r="K16" s="75" t="e">
        <f t="shared" si="2"/>
        <v>#DIV/0!</v>
      </c>
      <c r="L16" s="194">
        <f>SUM(D16,F16,H16,J16)</f>
        <v>0</v>
      </c>
      <c r="M16" s="195">
        <f t="shared" si="4"/>
        <v>0</v>
      </c>
      <c r="N16" s="196" t="e">
        <f t="shared" si="5"/>
        <v>#DIV/0!</v>
      </c>
      <c r="O16" s="194"/>
    </row>
    <row r="17" spans="1:15" x14ac:dyDescent="0.25">
      <c r="A17" s="557">
        <v>6</v>
      </c>
      <c r="B17" s="192" t="str">
        <f>'9'!B15</f>
        <v>Kemranjen</v>
      </c>
      <c r="C17" s="192" t="str">
        <f>'9'!C15</f>
        <v>Kemranjen I</v>
      </c>
      <c r="D17" s="193"/>
      <c r="E17" s="75" t="e">
        <f t="shared" si="6"/>
        <v>#DIV/0!</v>
      </c>
      <c r="F17" s="194"/>
      <c r="G17" s="75" t="e">
        <f t="shared" si="0"/>
        <v>#DIV/0!</v>
      </c>
      <c r="H17" s="193"/>
      <c r="I17" s="75" t="e">
        <f>H17/$L17*100</f>
        <v>#DIV/0!</v>
      </c>
      <c r="J17" s="194"/>
      <c r="K17" s="75" t="e">
        <f t="shared" si="2"/>
        <v>#DIV/0!</v>
      </c>
      <c r="L17" s="194">
        <f t="shared" si="3"/>
        <v>0</v>
      </c>
      <c r="M17" s="195">
        <f t="shared" si="4"/>
        <v>0</v>
      </c>
      <c r="N17" s="196" t="e">
        <f t="shared" si="5"/>
        <v>#DIV/0!</v>
      </c>
      <c r="O17" s="194"/>
    </row>
    <row r="18" spans="1:15" x14ac:dyDescent="0.25">
      <c r="A18" s="557"/>
      <c r="B18" s="192"/>
      <c r="C18" s="192" t="str">
        <f>'9'!C16</f>
        <v>Kemranjen II</v>
      </c>
      <c r="D18" s="193"/>
      <c r="E18" s="75" t="e">
        <f t="shared" si="6"/>
        <v>#DIV/0!</v>
      </c>
      <c r="F18" s="194"/>
      <c r="G18" s="75" t="e">
        <f t="shared" si="0"/>
        <v>#DIV/0!</v>
      </c>
      <c r="H18" s="193"/>
      <c r="I18" s="75" t="e">
        <f t="shared" si="1"/>
        <v>#DIV/0!</v>
      </c>
      <c r="J18" s="194"/>
      <c r="K18" s="75" t="e">
        <f t="shared" si="2"/>
        <v>#DIV/0!</v>
      </c>
      <c r="L18" s="194">
        <f t="shared" si="3"/>
        <v>0</v>
      </c>
      <c r="M18" s="195">
        <f t="shared" si="4"/>
        <v>0</v>
      </c>
      <c r="N18" s="196" t="e">
        <f>M18/L18*100</f>
        <v>#DIV/0!</v>
      </c>
      <c r="O18" s="194"/>
    </row>
    <row r="19" spans="1:15" x14ac:dyDescent="0.25">
      <c r="A19" s="557">
        <v>7</v>
      </c>
      <c r="B19" s="192" t="str">
        <f>'9'!B17</f>
        <v>Sumpiuh</v>
      </c>
      <c r="C19" s="192" t="str">
        <f>'9'!C17</f>
        <v>Sumpiuh I</v>
      </c>
      <c r="D19" s="193"/>
      <c r="E19" s="75" t="e">
        <f t="shared" si="6"/>
        <v>#DIV/0!</v>
      </c>
      <c r="F19" s="194"/>
      <c r="G19" s="75" t="e">
        <f t="shared" si="0"/>
        <v>#DIV/0!</v>
      </c>
      <c r="H19" s="193"/>
      <c r="I19" s="75" t="e">
        <f t="shared" si="1"/>
        <v>#DIV/0!</v>
      </c>
      <c r="J19" s="194"/>
      <c r="K19" s="75" t="e">
        <f t="shared" si="2"/>
        <v>#DIV/0!</v>
      </c>
      <c r="L19" s="194">
        <f t="shared" si="3"/>
        <v>0</v>
      </c>
      <c r="M19" s="195">
        <f t="shared" si="4"/>
        <v>0</v>
      </c>
      <c r="N19" s="196" t="e">
        <f t="shared" si="5"/>
        <v>#DIV/0!</v>
      </c>
      <c r="O19" s="194"/>
    </row>
    <row r="20" spans="1:15" x14ac:dyDescent="0.25">
      <c r="A20" s="557"/>
      <c r="B20" s="192"/>
      <c r="C20" s="192" t="str">
        <f>'9'!C18</f>
        <v>Sumpiuh II</v>
      </c>
      <c r="D20" s="193"/>
      <c r="E20" s="75" t="e">
        <f t="shared" si="6"/>
        <v>#DIV/0!</v>
      </c>
      <c r="F20" s="194"/>
      <c r="G20" s="75" t="e">
        <f t="shared" si="0"/>
        <v>#DIV/0!</v>
      </c>
      <c r="H20" s="193"/>
      <c r="I20" s="75" t="e">
        <f t="shared" si="1"/>
        <v>#DIV/0!</v>
      </c>
      <c r="J20" s="194"/>
      <c r="K20" s="75" t="e">
        <f t="shared" si="2"/>
        <v>#DIV/0!</v>
      </c>
      <c r="L20" s="194">
        <f t="shared" si="3"/>
        <v>0</v>
      </c>
      <c r="M20" s="195">
        <f t="shared" si="4"/>
        <v>0</v>
      </c>
      <c r="N20" s="196" t="e">
        <f t="shared" si="5"/>
        <v>#DIV/0!</v>
      </c>
      <c r="O20" s="194"/>
    </row>
    <row r="21" spans="1:15" x14ac:dyDescent="0.25">
      <c r="A21" s="557">
        <v>8</v>
      </c>
      <c r="B21" s="192" t="str">
        <f>'9'!B19</f>
        <v>Tambak</v>
      </c>
      <c r="C21" s="192" t="str">
        <f>'9'!C19</f>
        <v>Tambak I</v>
      </c>
      <c r="D21" s="193"/>
      <c r="E21" s="75" t="e">
        <f t="shared" si="6"/>
        <v>#DIV/0!</v>
      </c>
      <c r="F21" s="194"/>
      <c r="G21" s="75" t="e">
        <f t="shared" si="0"/>
        <v>#DIV/0!</v>
      </c>
      <c r="H21" s="193"/>
      <c r="I21" s="75" t="e">
        <f t="shared" si="1"/>
        <v>#DIV/0!</v>
      </c>
      <c r="J21" s="194"/>
      <c r="K21" s="75" t="e">
        <f t="shared" si="2"/>
        <v>#DIV/0!</v>
      </c>
      <c r="L21" s="194">
        <f t="shared" si="3"/>
        <v>0</v>
      </c>
      <c r="M21" s="195">
        <f t="shared" si="4"/>
        <v>0</v>
      </c>
      <c r="N21" s="196" t="e">
        <f t="shared" si="5"/>
        <v>#DIV/0!</v>
      </c>
      <c r="O21" s="194"/>
    </row>
    <row r="22" spans="1:15" x14ac:dyDescent="0.25">
      <c r="A22" s="557"/>
      <c r="B22" s="192"/>
      <c r="C22" s="192" t="str">
        <f>'9'!C20</f>
        <v>Tambak II</v>
      </c>
      <c r="D22" s="193"/>
      <c r="E22" s="75" t="e">
        <f t="shared" si="6"/>
        <v>#DIV/0!</v>
      </c>
      <c r="F22" s="194"/>
      <c r="G22" s="75" t="e">
        <f t="shared" si="0"/>
        <v>#DIV/0!</v>
      </c>
      <c r="H22" s="193"/>
      <c r="I22" s="75" t="e">
        <f t="shared" si="1"/>
        <v>#DIV/0!</v>
      </c>
      <c r="J22" s="194"/>
      <c r="K22" s="75" t="e">
        <f t="shared" si="2"/>
        <v>#DIV/0!</v>
      </c>
      <c r="L22" s="194">
        <f t="shared" si="3"/>
        <v>0</v>
      </c>
      <c r="M22" s="195">
        <f t="shared" si="4"/>
        <v>0</v>
      </c>
      <c r="N22" s="196" t="e">
        <f t="shared" si="5"/>
        <v>#DIV/0!</v>
      </c>
      <c r="O22" s="194"/>
    </row>
    <row r="23" spans="1:15" x14ac:dyDescent="0.25">
      <c r="A23" s="557">
        <v>9</v>
      </c>
      <c r="B23" s="192" t="str">
        <f>'9'!B21</f>
        <v>Somagede</v>
      </c>
      <c r="C23" s="192" t="str">
        <f>'9'!C21</f>
        <v>Somagede</v>
      </c>
      <c r="D23" s="193"/>
      <c r="E23" s="75" t="e">
        <f t="shared" si="6"/>
        <v>#DIV/0!</v>
      </c>
      <c r="F23" s="194"/>
      <c r="G23" s="75" t="e">
        <f t="shared" si="0"/>
        <v>#DIV/0!</v>
      </c>
      <c r="H23" s="193"/>
      <c r="I23" s="75" t="e">
        <f t="shared" si="1"/>
        <v>#DIV/0!</v>
      </c>
      <c r="J23" s="194"/>
      <c r="K23" s="75" t="e">
        <f>J23/$L23*100</f>
        <v>#DIV/0!</v>
      </c>
      <c r="L23" s="194">
        <f t="shared" si="3"/>
        <v>0</v>
      </c>
      <c r="M23" s="195">
        <f t="shared" si="4"/>
        <v>0</v>
      </c>
      <c r="N23" s="196" t="e">
        <f t="shared" si="5"/>
        <v>#DIV/0!</v>
      </c>
      <c r="O23" s="194"/>
    </row>
    <row r="24" spans="1:15" x14ac:dyDescent="0.25">
      <c r="A24" s="557">
        <v>10</v>
      </c>
      <c r="B24" s="192" t="str">
        <f>'9'!B22</f>
        <v>Kalibagor</v>
      </c>
      <c r="C24" s="192" t="str">
        <f>'9'!C22</f>
        <v>Kalibagor</v>
      </c>
      <c r="D24" s="193"/>
      <c r="E24" s="75" t="e">
        <f t="shared" si="6"/>
        <v>#DIV/0!</v>
      </c>
      <c r="F24" s="194"/>
      <c r="G24" s="75" t="e">
        <f t="shared" si="0"/>
        <v>#DIV/0!</v>
      </c>
      <c r="H24" s="193"/>
      <c r="I24" s="75" t="e">
        <f t="shared" si="1"/>
        <v>#DIV/0!</v>
      </c>
      <c r="J24" s="194"/>
      <c r="K24" s="75" t="e">
        <f>J24/$L24*100</f>
        <v>#DIV/0!</v>
      </c>
      <c r="L24" s="194">
        <f t="shared" si="3"/>
        <v>0</v>
      </c>
      <c r="M24" s="195">
        <f t="shared" si="4"/>
        <v>0</v>
      </c>
      <c r="N24" s="196" t="e">
        <f t="shared" si="5"/>
        <v>#DIV/0!</v>
      </c>
      <c r="O24" s="194"/>
    </row>
    <row r="25" spans="1:15" x14ac:dyDescent="0.25">
      <c r="A25" s="557">
        <v>11</v>
      </c>
      <c r="B25" s="192" t="str">
        <f>'9'!B23</f>
        <v>Banyumas</v>
      </c>
      <c r="C25" s="192" t="str">
        <f>'9'!C23</f>
        <v>Banyumas</v>
      </c>
      <c r="D25" s="193"/>
      <c r="E25" s="75" t="e">
        <f t="shared" si="6"/>
        <v>#DIV/0!</v>
      </c>
      <c r="F25" s="194"/>
      <c r="G25" s="75" t="e">
        <f t="shared" si="0"/>
        <v>#DIV/0!</v>
      </c>
      <c r="H25" s="193"/>
      <c r="I25" s="75" t="e">
        <f>H25/$L25*100</f>
        <v>#DIV/0!</v>
      </c>
      <c r="J25" s="194"/>
      <c r="K25" s="75" t="e">
        <f t="shared" si="2"/>
        <v>#DIV/0!</v>
      </c>
      <c r="L25" s="194">
        <f t="shared" si="3"/>
        <v>0</v>
      </c>
      <c r="M25" s="195">
        <f t="shared" si="4"/>
        <v>0</v>
      </c>
      <c r="N25" s="196" t="e">
        <f>M25/L25*100</f>
        <v>#DIV/0!</v>
      </c>
      <c r="O25" s="194"/>
    </row>
    <row r="26" spans="1:15" x14ac:dyDescent="0.25">
      <c r="A26" s="557">
        <v>12</v>
      </c>
      <c r="B26" s="192" t="str">
        <f>'9'!B24</f>
        <v>Patikraja</v>
      </c>
      <c r="C26" s="192" t="str">
        <f>'9'!C24</f>
        <v>Patikraja</v>
      </c>
      <c r="D26" s="193"/>
      <c r="E26" s="75" t="e">
        <f t="shared" si="6"/>
        <v>#DIV/0!</v>
      </c>
      <c r="F26" s="194"/>
      <c r="G26" s="75" t="e">
        <f t="shared" si="0"/>
        <v>#DIV/0!</v>
      </c>
      <c r="H26" s="193"/>
      <c r="I26" s="75" t="e">
        <f t="shared" si="1"/>
        <v>#DIV/0!</v>
      </c>
      <c r="J26" s="194"/>
      <c r="K26" s="75" t="e">
        <f t="shared" si="2"/>
        <v>#DIV/0!</v>
      </c>
      <c r="L26" s="194">
        <f t="shared" si="3"/>
        <v>0</v>
      </c>
      <c r="M26" s="195">
        <f t="shared" si="4"/>
        <v>0</v>
      </c>
      <c r="N26" s="196" t="e">
        <f t="shared" si="5"/>
        <v>#DIV/0!</v>
      </c>
      <c r="O26" s="194"/>
    </row>
    <row r="27" spans="1:15" x14ac:dyDescent="0.25">
      <c r="A27" s="557">
        <v>13</v>
      </c>
      <c r="B27" s="192" t="str">
        <f>'9'!B25</f>
        <v>Purwojati</v>
      </c>
      <c r="C27" s="192" t="str">
        <f>'9'!C25</f>
        <v>Purwojati</v>
      </c>
      <c r="D27" s="193"/>
      <c r="E27" s="75" t="e">
        <f>D27/$L27*100</f>
        <v>#DIV/0!</v>
      </c>
      <c r="F27" s="194"/>
      <c r="G27" s="75" t="e">
        <f>F27/$L27*100</f>
        <v>#DIV/0!</v>
      </c>
      <c r="H27" s="193"/>
      <c r="I27" s="75" t="e">
        <f t="shared" si="1"/>
        <v>#DIV/0!</v>
      </c>
      <c r="J27" s="194"/>
      <c r="K27" s="75" t="e">
        <f t="shared" si="2"/>
        <v>#DIV/0!</v>
      </c>
      <c r="L27" s="194">
        <f t="shared" si="3"/>
        <v>0</v>
      </c>
      <c r="M27" s="195">
        <f t="shared" si="4"/>
        <v>0</v>
      </c>
      <c r="N27" s="196" t="e">
        <f t="shared" si="5"/>
        <v>#DIV/0!</v>
      </c>
      <c r="O27" s="194"/>
    </row>
    <row r="28" spans="1:15" x14ac:dyDescent="0.25">
      <c r="A28" s="557">
        <v>14</v>
      </c>
      <c r="B28" s="192" t="str">
        <f>'9'!B26</f>
        <v>Ajibarang</v>
      </c>
      <c r="C28" s="192" t="str">
        <f>'9'!C26</f>
        <v>Ajibarang I</v>
      </c>
      <c r="D28" s="193"/>
      <c r="E28" s="75" t="e">
        <f t="shared" si="6"/>
        <v>#DIV/0!</v>
      </c>
      <c r="F28" s="194"/>
      <c r="G28" s="75" t="e">
        <f t="shared" si="0"/>
        <v>#DIV/0!</v>
      </c>
      <c r="H28" s="193"/>
      <c r="I28" s="75" t="e">
        <f t="shared" si="1"/>
        <v>#DIV/0!</v>
      </c>
      <c r="J28" s="194"/>
      <c r="K28" s="75" t="e">
        <f>J28/$L28*100</f>
        <v>#DIV/0!</v>
      </c>
      <c r="L28" s="194">
        <f t="shared" si="3"/>
        <v>0</v>
      </c>
      <c r="M28" s="195">
        <f t="shared" si="4"/>
        <v>0</v>
      </c>
      <c r="N28" s="196" t="e">
        <f t="shared" si="5"/>
        <v>#DIV/0!</v>
      </c>
      <c r="O28" s="194"/>
    </row>
    <row r="29" spans="1:15" x14ac:dyDescent="0.25">
      <c r="A29" s="557"/>
      <c r="B29" s="192"/>
      <c r="C29" s="192" t="str">
        <f>'9'!C27</f>
        <v>Ajibarang II</v>
      </c>
      <c r="D29" s="193"/>
      <c r="E29" s="75" t="e">
        <f t="shared" si="6"/>
        <v>#DIV/0!</v>
      </c>
      <c r="F29" s="194"/>
      <c r="G29" s="75" t="e">
        <f t="shared" si="0"/>
        <v>#DIV/0!</v>
      </c>
      <c r="H29" s="193"/>
      <c r="I29" s="75" t="e">
        <f t="shared" si="1"/>
        <v>#DIV/0!</v>
      </c>
      <c r="J29" s="194"/>
      <c r="K29" s="75" t="e">
        <f t="shared" si="2"/>
        <v>#DIV/0!</v>
      </c>
      <c r="L29" s="194">
        <f t="shared" si="3"/>
        <v>0</v>
      </c>
      <c r="M29" s="195">
        <f t="shared" si="4"/>
        <v>0</v>
      </c>
      <c r="N29" s="196" t="e">
        <f t="shared" si="5"/>
        <v>#DIV/0!</v>
      </c>
      <c r="O29" s="194"/>
    </row>
    <row r="30" spans="1:15" x14ac:dyDescent="0.25">
      <c r="A30" s="557">
        <v>15</v>
      </c>
      <c r="B30" s="192" t="str">
        <f>'9'!B28</f>
        <v>Gumelar</v>
      </c>
      <c r="C30" s="192" t="str">
        <f>'9'!C28</f>
        <v>Gumelar</v>
      </c>
      <c r="D30" s="193"/>
      <c r="E30" s="75" t="e">
        <f t="shared" si="6"/>
        <v>#DIV/0!</v>
      </c>
      <c r="F30" s="194"/>
      <c r="G30" s="75" t="e">
        <f t="shared" si="0"/>
        <v>#DIV/0!</v>
      </c>
      <c r="H30" s="193"/>
      <c r="I30" s="75" t="e">
        <f t="shared" si="1"/>
        <v>#DIV/0!</v>
      </c>
      <c r="J30" s="194"/>
      <c r="K30" s="75" t="e">
        <f t="shared" si="2"/>
        <v>#DIV/0!</v>
      </c>
      <c r="L30" s="194">
        <f>SUM(D30,F30,H30,J30)</f>
        <v>0</v>
      </c>
      <c r="M30" s="195">
        <f t="shared" si="4"/>
        <v>0</v>
      </c>
      <c r="N30" s="196" t="e">
        <f t="shared" si="5"/>
        <v>#DIV/0!</v>
      </c>
      <c r="O30" s="194"/>
    </row>
    <row r="31" spans="1:15" x14ac:dyDescent="0.25">
      <c r="A31" s="557">
        <v>16</v>
      </c>
      <c r="B31" s="192" t="str">
        <f>'9'!B29</f>
        <v>Pekuncen</v>
      </c>
      <c r="C31" s="192" t="str">
        <f>'9'!C29</f>
        <v>Pekuncen I</v>
      </c>
      <c r="D31" s="193"/>
      <c r="E31" s="75" t="e">
        <f t="shared" ref="E31:E50" si="7">D31/$L31*100</f>
        <v>#DIV/0!</v>
      </c>
      <c r="F31" s="194"/>
      <c r="G31" s="75" t="e">
        <f t="shared" ref="G31:G50" si="8">F31/$L31*100</f>
        <v>#DIV/0!</v>
      </c>
      <c r="H31" s="193"/>
      <c r="I31" s="75" t="e">
        <f t="shared" ref="I31:I50" si="9">H31/$L31*100</f>
        <v>#DIV/0!</v>
      </c>
      <c r="J31" s="194"/>
      <c r="K31" s="75" t="e">
        <f t="shared" ref="K31:K50" si="10">J31/$L31*100</f>
        <v>#DIV/0!</v>
      </c>
      <c r="L31" s="194">
        <f t="shared" ref="L31:L50" si="11">SUM(D31,F31,H31,J31)</f>
        <v>0</v>
      </c>
      <c r="M31" s="195">
        <f t="shared" ref="M31:M50" si="12">SUM(H31,J31)</f>
        <v>0</v>
      </c>
      <c r="N31" s="196" t="e">
        <f t="shared" ref="N31:N50" si="13">M31/L31*100</f>
        <v>#DIV/0!</v>
      </c>
      <c r="O31" s="194"/>
    </row>
    <row r="32" spans="1:15" x14ac:dyDescent="0.25">
      <c r="A32" s="557"/>
      <c r="B32" s="192"/>
      <c r="C32" s="192" t="str">
        <f>'9'!C30</f>
        <v>Pekuncen II</v>
      </c>
      <c r="D32" s="193"/>
      <c r="E32" s="75" t="e">
        <f t="shared" si="7"/>
        <v>#DIV/0!</v>
      </c>
      <c r="F32" s="194"/>
      <c r="G32" s="75" t="e">
        <f t="shared" si="8"/>
        <v>#DIV/0!</v>
      </c>
      <c r="H32" s="193"/>
      <c r="I32" s="75" t="e">
        <f t="shared" si="9"/>
        <v>#DIV/0!</v>
      </c>
      <c r="J32" s="194"/>
      <c r="K32" s="75" t="e">
        <f t="shared" si="10"/>
        <v>#DIV/0!</v>
      </c>
      <c r="L32" s="194">
        <f t="shared" si="11"/>
        <v>0</v>
      </c>
      <c r="M32" s="195">
        <f t="shared" si="12"/>
        <v>0</v>
      </c>
      <c r="N32" s="196" t="e">
        <f t="shared" si="13"/>
        <v>#DIV/0!</v>
      </c>
      <c r="O32" s="194"/>
    </row>
    <row r="33" spans="1:15" x14ac:dyDescent="0.25">
      <c r="A33" s="557">
        <v>17</v>
      </c>
      <c r="B33" s="192" t="str">
        <f>'9'!B31</f>
        <v>Cilongok</v>
      </c>
      <c r="C33" s="192" t="str">
        <f>'9'!C31</f>
        <v>Cilongok I</v>
      </c>
      <c r="D33" s="193"/>
      <c r="E33" s="75" t="e">
        <f t="shared" si="7"/>
        <v>#DIV/0!</v>
      </c>
      <c r="F33" s="194"/>
      <c r="G33" s="75" t="e">
        <f t="shared" si="8"/>
        <v>#DIV/0!</v>
      </c>
      <c r="H33" s="193"/>
      <c r="I33" s="75" t="e">
        <f t="shared" si="9"/>
        <v>#DIV/0!</v>
      </c>
      <c r="J33" s="194"/>
      <c r="K33" s="75" t="e">
        <f t="shared" si="10"/>
        <v>#DIV/0!</v>
      </c>
      <c r="L33" s="194">
        <f t="shared" si="11"/>
        <v>0</v>
      </c>
      <c r="M33" s="195">
        <f t="shared" si="12"/>
        <v>0</v>
      </c>
      <c r="N33" s="196" t="e">
        <f t="shared" si="13"/>
        <v>#DIV/0!</v>
      </c>
      <c r="O33" s="194"/>
    </row>
    <row r="34" spans="1:15" x14ac:dyDescent="0.25">
      <c r="A34" s="557"/>
      <c r="B34" s="192"/>
      <c r="C34" s="192" t="str">
        <f>'9'!C32</f>
        <v>Cilongok II</v>
      </c>
      <c r="D34" s="193"/>
      <c r="E34" s="75" t="e">
        <f t="shared" si="7"/>
        <v>#DIV/0!</v>
      </c>
      <c r="F34" s="194"/>
      <c r="G34" s="75" t="e">
        <f t="shared" si="8"/>
        <v>#DIV/0!</v>
      </c>
      <c r="H34" s="193"/>
      <c r="I34" s="75" t="e">
        <f t="shared" si="9"/>
        <v>#DIV/0!</v>
      </c>
      <c r="J34" s="194"/>
      <c r="K34" s="75" t="e">
        <f t="shared" si="10"/>
        <v>#DIV/0!</v>
      </c>
      <c r="L34" s="194">
        <f t="shared" si="11"/>
        <v>0</v>
      </c>
      <c r="M34" s="195">
        <f t="shared" si="12"/>
        <v>0</v>
      </c>
      <c r="N34" s="196" t="e">
        <f t="shared" si="13"/>
        <v>#DIV/0!</v>
      </c>
      <c r="O34" s="194"/>
    </row>
    <row r="35" spans="1:15" x14ac:dyDescent="0.25">
      <c r="A35" s="557">
        <v>18</v>
      </c>
      <c r="B35" s="192" t="str">
        <f>'9'!B33</f>
        <v>Karanglewas</v>
      </c>
      <c r="C35" s="192" t="str">
        <f>'9'!C33</f>
        <v>Karanglewas</v>
      </c>
      <c r="D35" s="193"/>
      <c r="E35" s="75" t="e">
        <f t="shared" si="7"/>
        <v>#DIV/0!</v>
      </c>
      <c r="F35" s="194"/>
      <c r="G35" s="75" t="e">
        <f t="shared" si="8"/>
        <v>#DIV/0!</v>
      </c>
      <c r="H35" s="193"/>
      <c r="I35" s="75" t="e">
        <f t="shared" si="9"/>
        <v>#DIV/0!</v>
      </c>
      <c r="J35" s="194"/>
      <c r="K35" s="75" t="e">
        <f t="shared" si="10"/>
        <v>#DIV/0!</v>
      </c>
      <c r="L35" s="194">
        <f t="shared" si="11"/>
        <v>0</v>
      </c>
      <c r="M35" s="195">
        <f t="shared" si="12"/>
        <v>0</v>
      </c>
      <c r="N35" s="196" t="e">
        <f t="shared" si="13"/>
        <v>#DIV/0!</v>
      </c>
      <c r="O35" s="194"/>
    </row>
    <row r="36" spans="1:15" x14ac:dyDescent="0.25">
      <c r="A36" s="557">
        <v>19</v>
      </c>
      <c r="B36" s="192" t="str">
        <f>'9'!B34</f>
        <v>Purwokerto Barat</v>
      </c>
      <c r="C36" s="192" t="str">
        <f>'9'!C34</f>
        <v>Purwokerto Barat</v>
      </c>
      <c r="D36" s="193"/>
      <c r="E36" s="75" t="e">
        <f t="shared" si="7"/>
        <v>#DIV/0!</v>
      </c>
      <c r="F36" s="194"/>
      <c r="G36" s="75" t="e">
        <f t="shared" si="8"/>
        <v>#DIV/0!</v>
      </c>
      <c r="H36" s="193"/>
      <c r="I36" s="75" t="e">
        <f t="shared" si="9"/>
        <v>#DIV/0!</v>
      </c>
      <c r="J36" s="194"/>
      <c r="K36" s="75" t="e">
        <f t="shared" si="10"/>
        <v>#DIV/0!</v>
      </c>
      <c r="L36" s="194">
        <f t="shared" si="11"/>
        <v>0</v>
      </c>
      <c r="M36" s="195">
        <f t="shared" si="12"/>
        <v>0</v>
      </c>
      <c r="N36" s="196" t="e">
        <f t="shared" si="13"/>
        <v>#DIV/0!</v>
      </c>
      <c r="O36" s="194"/>
    </row>
    <row r="37" spans="1:15" x14ac:dyDescent="0.25">
      <c r="A37" s="557">
        <v>20</v>
      </c>
      <c r="B37" s="192" t="str">
        <f>'9'!B35</f>
        <v>Purwokerto Timur</v>
      </c>
      <c r="C37" s="192" t="str">
        <f>'9'!C35</f>
        <v>Purwokerto Timur I</v>
      </c>
      <c r="D37" s="193"/>
      <c r="E37" s="75" t="e">
        <f t="shared" si="7"/>
        <v>#DIV/0!</v>
      </c>
      <c r="F37" s="194"/>
      <c r="G37" s="75" t="e">
        <f t="shared" si="8"/>
        <v>#DIV/0!</v>
      </c>
      <c r="H37" s="193"/>
      <c r="I37" s="75" t="e">
        <f t="shared" si="9"/>
        <v>#DIV/0!</v>
      </c>
      <c r="J37" s="194"/>
      <c r="K37" s="75" t="e">
        <f t="shared" si="10"/>
        <v>#DIV/0!</v>
      </c>
      <c r="L37" s="194">
        <f t="shared" si="11"/>
        <v>0</v>
      </c>
      <c r="M37" s="195">
        <f t="shared" si="12"/>
        <v>0</v>
      </c>
      <c r="N37" s="196" t="e">
        <f t="shared" si="13"/>
        <v>#DIV/0!</v>
      </c>
      <c r="O37" s="194"/>
    </row>
    <row r="38" spans="1:15" x14ac:dyDescent="0.25">
      <c r="A38" s="557"/>
      <c r="B38" s="192"/>
      <c r="C38" s="192" t="str">
        <f>'9'!C36</f>
        <v>Purwokerto Timur II</v>
      </c>
      <c r="D38" s="193"/>
      <c r="E38" s="75" t="e">
        <f t="shared" si="7"/>
        <v>#DIV/0!</v>
      </c>
      <c r="F38" s="194"/>
      <c r="G38" s="75" t="e">
        <f t="shared" si="8"/>
        <v>#DIV/0!</v>
      </c>
      <c r="H38" s="193"/>
      <c r="I38" s="75" t="e">
        <f t="shared" si="9"/>
        <v>#DIV/0!</v>
      </c>
      <c r="J38" s="194"/>
      <c r="K38" s="75" t="e">
        <f t="shared" si="10"/>
        <v>#DIV/0!</v>
      </c>
      <c r="L38" s="194">
        <f t="shared" si="11"/>
        <v>0</v>
      </c>
      <c r="M38" s="195">
        <f t="shared" si="12"/>
        <v>0</v>
      </c>
      <c r="N38" s="196" t="e">
        <f t="shared" si="13"/>
        <v>#DIV/0!</v>
      </c>
      <c r="O38" s="194"/>
    </row>
    <row r="39" spans="1:15" x14ac:dyDescent="0.25">
      <c r="A39" s="557">
        <v>21</v>
      </c>
      <c r="B39" s="192" t="str">
        <f>'9'!B37</f>
        <v>Purwokerto Utara</v>
      </c>
      <c r="C39" s="192" t="str">
        <f>'9'!C37</f>
        <v>Purwokerto Utara I</v>
      </c>
      <c r="D39" s="193"/>
      <c r="E39" s="75" t="e">
        <f t="shared" si="7"/>
        <v>#DIV/0!</v>
      </c>
      <c r="F39" s="194"/>
      <c r="G39" s="75" t="e">
        <f t="shared" si="8"/>
        <v>#DIV/0!</v>
      </c>
      <c r="H39" s="193"/>
      <c r="I39" s="75" t="e">
        <f t="shared" si="9"/>
        <v>#DIV/0!</v>
      </c>
      <c r="J39" s="194"/>
      <c r="K39" s="75" t="e">
        <f t="shared" si="10"/>
        <v>#DIV/0!</v>
      </c>
      <c r="L39" s="194">
        <f t="shared" si="11"/>
        <v>0</v>
      </c>
      <c r="M39" s="195">
        <f t="shared" si="12"/>
        <v>0</v>
      </c>
      <c r="N39" s="196" t="e">
        <f t="shared" si="13"/>
        <v>#DIV/0!</v>
      </c>
      <c r="O39" s="194"/>
    </row>
    <row r="40" spans="1:15" x14ac:dyDescent="0.25">
      <c r="A40" s="557"/>
      <c r="B40" s="192"/>
      <c r="C40" s="192" t="str">
        <f>'9'!C38</f>
        <v>Purwokerto Utara II</v>
      </c>
      <c r="D40" s="193"/>
      <c r="E40" s="75" t="e">
        <f t="shared" si="7"/>
        <v>#DIV/0!</v>
      </c>
      <c r="F40" s="194"/>
      <c r="G40" s="75" t="e">
        <f t="shared" si="8"/>
        <v>#DIV/0!</v>
      </c>
      <c r="H40" s="193"/>
      <c r="I40" s="75" t="e">
        <f t="shared" si="9"/>
        <v>#DIV/0!</v>
      </c>
      <c r="J40" s="194"/>
      <c r="K40" s="75" t="e">
        <f t="shared" si="10"/>
        <v>#DIV/0!</v>
      </c>
      <c r="L40" s="194">
        <f t="shared" si="11"/>
        <v>0</v>
      </c>
      <c r="M40" s="195">
        <f t="shared" si="12"/>
        <v>0</v>
      </c>
      <c r="N40" s="196" t="e">
        <f t="shared" si="13"/>
        <v>#DIV/0!</v>
      </c>
      <c r="O40" s="194"/>
    </row>
    <row r="41" spans="1:15" x14ac:dyDescent="0.25">
      <c r="A41" s="557">
        <v>22</v>
      </c>
      <c r="B41" s="192" t="str">
        <f>'9'!B39</f>
        <v>Purwokerto Selatan</v>
      </c>
      <c r="C41" s="192" t="str">
        <f>'9'!C39</f>
        <v>Purwokerto Selatan</v>
      </c>
      <c r="D41" s="193"/>
      <c r="E41" s="75" t="e">
        <f t="shared" si="7"/>
        <v>#DIV/0!</v>
      </c>
      <c r="F41" s="194"/>
      <c r="G41" s="75" t="e">
        <f t="shared" si="8"/>
        <v>#DIV/0!</v>
      </c>
      <c r="H41" s="193"/>
      <c r="I41" s="75" t="e">
        <f t="shared" si="9"/>
        <v>#DIV/0!</v>
      </c>
      <c r="J41" s="194"/>
      <c r="K41" s="75" t="e">
        <f t="shared" si="10"/>
        <v>#DIV/0!</v>
      </c>
      <c r="L41" s="194">
        <f t="shared" si="11"/>
        <v>0</v>
      </c>
      <c r="M41" s="195">
        <f t="shared" si="12"/>
        <v>0</v>
      </c>
      <c r="N41" s="196" t="e">
        <f t="shared" si="13"/>
        <v>#DIV/0!</v>
      </c>
      <c r="O41" s="194"/>
    </row>
    <row r="42" spans="1:15" x14ac:dyDescent="0.25">
      <c r="A42" s="557">
        <v>23</v>
      </c>
      <c r="B42" s="192" t="str">
        <f>'9'!B40</f>
        <v>Sokaraja</v>
      </c>
      <c r="C42" s="192" t="str">
        <f>'9'!C40</f>
        <v>Sokaraja I</v>
      </c>
      <c r="D42" s="193"/>
      <c r="E42" s="75" t="e">
        <f t="shared" si="7"/>
        <v>#DIV/0!</v>
      </c>
      <c r="F42" s="194"/>
      <c r="G42" s="75" t="e">
        <f t="shared" si="8"/>
        <v>#DIV/0!</v>
      </c>
      <c r="H42" s="193"/>
      <c r="I42" s="75" t="e">
        <f t="shared" si="9"/>
        <v>#DIV/0!</v>
      </c>
      <c r="J42" s="194"/>
      <c r="K42" s="75" t="e">
        <f t="shared" si="10"/>
        <v>#DIV/0!</v>
      </c>
      <c r="L42" s="194">
        <f t="shared" si="11"/>
        <v>0</v>
      </c>
      <c r="M42" s="195">
        <f t="shared" si="12"/>
        <v>0</v>
      </c>
      <c r="N42" s="196" t="e">
        <f t="shared" si="13"/>
        <v>#DIV/0!</v>
      </c>
      <c r="O42" s="194"/>
    </row>
    <row r="43" spans="1:15" x14ac:dyDescent="0.25">
      <c r="A43" s="557"/>
      <c r="B43" s="192"/>
      <c r="C43" s="192" t="str">
        <f>'9'!C41</f>
        <v>Sokaraja II</v>
      </c>
      <c r="D43" s="193"/>
      <c r="E43" s="75" t="e">
        <f t="shared" si="7"/>
        <v>#DIV/0!</v>
      </c>
      <c r="F43" s="194"/>
      <c r="G43" s="75" t="e">
        <f t="shared" si="8"/>
        <v>#DIV/0!</v>
      </c>
      <c r="H43" s="193"/>
      <c r="I43" s="75" t="e">
        <f t="shared" si="9"/>
        <v>#DIV/0!</v>
      </c>
      <c r="J43" s="194"/>
      <c r="K43" s="75" t="e">
        <f t="shared" si="10"/>
        <v>#DIV/0!</v>
      </c>
      <c r="L43" s="194">
        <f t="shared" si="11"/>
        <v>0</v>
      </c>
      <c r="M43" s="195">
        <f t="shared" si="12"/>
        <v>0</v>
      </c>
      <c r="N43" s="196" t="e">
        <f t="shared" si="13"/>
        <v>#DIV/0!</v>
      </c>
      <c r="O43" s="194"/>
    </row>
    <row r="44" spans="1:15" x14ac:dyDescent="0.25">
      <c r="A44" s="557">
        <v>24</v>
      </c>
      <c r="B44" s="192" t="str">
        <f>'9'!B42</f>
        <v>Kembaran</v>
      </c>
      <c r="C44" s="192" t="str">
        <f>'9'!C42</f>
        <v>Kembaran I</v>
      </c>
      <c r="D44" s="193"/>
      <c r="E44" s="75" t="e">
        <f t="shared" si="7"/>
        <v>#DIV/0!</v>
      </c>
      <c r="F44" s="194"/>
      <c r="G44" s="75" t="e">
        <f t="shared" si="8"/>
        <v>#DIV/0!</v>
      </c>
      <c r="H44" s="193"/>
      <c r="I44" s="75" t="e">
        <f t="shared" si="9"/>
        <v>#DIV/0!</v>
      </c>
      <c r="J44" s="194"/>
      <c r="K44" s="75" t="e">
        <f t="shared" si="10"/>
        <v>#DIV/0!</v>
      </c>
      <c r="L44" s="194">
        <f t="shared" si="11"/>
        <v>0</v>
      </c>
      <c r="M44" s="195">
        <f t="shared" si="12"/>
        <v>0</v>
      </c>
      <c r="N44" s="196" t="e">
        <f t="shared" si="13"/>
        <v>#DIV/0!</v>
      </c>
      <c r="O44" s="194"/>
    </row>
    <row r="45" spans="1:15" x14ac:dyDescent="0.25">
      <c r="A45" s="557"/>
      <c r="B45" s="192"/>
      <c r="C45" s="192" t="str">
        <f>'9'!C43</f>
        <v>Kembaran II</v>
      </c>
      <c r="D45" s="193"/>
      <c r="E45" s="75" t="e">
        <f t="shared" si="7"/>
        <v>#DIV/0!</v>
      </c>
      <c r="F45" s="194"/>
      <c r="G45" s="75" t="e">
        <f t="shared" si="8"/>
        <v>#DIV/0!</v>
      </c>
      <c r="H45" s="193"/>
      <c r="I45" s="75" t="e">
        <f t="shared" si="9"/>
        <v>#DIV/0!</v>
      </c>
      <c r="J45" s="194"/>
      <c r="K45" s="75" t="e">
        <f t="shared" si="10"/>
        <v>#DIV/0!</v>
      </c>
      <c r="L45" s="194">
        <f t="shared" si="11"/>
        <v>0</v>
      </c>
      <c r="M45" s="195">
        <f t="shared" si="12"/>
        <v>0</v>
      </c>
      <c r="N45" s="196" t="e">
        <f t="shared" si="13"/>
        <v>#DIV/0!</v>
      </c>
      <c r="O45" s="194"/>
    </row>
    <row r="46" spans="1:15" x14ac:dyDescent="0.25">
      <c r="A46" s="557">
        <v>25</v>
      </c>
      <c r="B46" s="192" t="str">
        <f>'9'!B44</f>
        <v>Sumbang</v>
      </c>
      <c r="C46" s="192" t="str">
        <f>'9'!C44</f>
        <v>Sumbang I</v>
      </c>
      <c r="D46" s="193"/>
      <c r="E46" s="75" t="e">
        <f t="shared" si="7"/>
        <v>#DIV/0!</v>
      </c>
      <c r="F46" s="194"/>
      <c r="G46" s="75" t="e">
        <f t="shared" si="8"/>
        <v>#DIV/0!</v>
      </c>
      <c r="H46" s="193"/>
      <c r="I46" s="75" t="e">
        <f t="shared" si="9"/>
        <v>#DIV/0!</v>
      </c>
      <c r="J46" s="194"/>
      <c r="K46" s="75" t="e">
        <f t="shared" si="10"/>
        <v>#DIV/0!</v>
      </c>
      <c r="L46" s="194">
        <f t="shared" si="11"/>
        <v>0</v>
      </c>
      <c r="M46" s="195">
        <f t="shared" si="12"/>
        <v>0</v>
      </c>
      <c r="N46" s="196" t="e">
        <f t="shared" si="13"/>
        <v>#DIV/0!</v>
      </c>
      <c r="O46" s="194"/>
    </row>
    <row r="47" spans="1:15" x14ac:dyDescent="0.25">
      <c r="A47" s="557"/>
      <c r="B47" s="192"/>
      <c r="C47" s="192" t="str">
        <f>'9'!C45</f>
        <v>Sumbang II</v>
      </c>
      <c r="D47" s="193"/>
      <c r="E47" s="75" t="e">
        <f t="shared" si="7"/>
        <v>#DIV/0!</v>
      </c>
      <c r="F47" s="194"/>
      <c r="G47" s="75" t="e">
        <f t="shared" si="8"/>
        <v>#DIV/0!</v>
      </c>
      <c r="H47" s="193"/>
      <c r="I47" s="75" t="e">
        <f t="shared" si="9"/>
        <v>#DIV/0!</v>
      </c>
      <c r="J47" s="194"/>
      <c r="K47" s="75" t="e">
        <f t="shared" si="10"/>
        <v>#DIV/0!</v>
      </c>
      <c r="L47" s="194">
        <f t="shared" si="11"/>
        <v>0</v>
      </c>
      <c r="M47" s="195">
        <f t="shared" si="12"/>
        <v>0</v>
      </c>
      <c r="N47" s="196" t="e">
        <f t="shared" si="13"/>
        <v>#DIV/0!</v>
      </c>
      <c r="O47" s="194"/>
    </row>
    <row r="48" spans="1:15" x14ac:dyDescent="0.25">
      <c r="A48" s="557">
        <v>26</v>
      </c>
      <c r="B48" s="192" t="str">
        <f>'9'!B46</f>
        <v>Baturraden</v>
      </c>
      <c r="C48" s="192" t="str">
        <f>'9'!C46</f>
        <v>Baturraden I</v>
      </c>
      <c r="D48" s="193"/>
      <c r="E48" s="75" t="e">
        <f t="shared" si="7"/>
        <v>#DIV/0!</v>
      </c>
      <c r="F48" s="194"/>
      <c r="G48" s="75" t="e">
        <f t="shared" si="8"/>
        <v>#DIV/0!</v>
      </c>
      <c r="H48" s="193"/>
      <c r="I48" s="75" t="e">
        <f t="shared" si="9"/>
        <v>#DIV/0!</v>
      </c>
      <c r="J48" s="194"/>
      <c r="K48" s="75" t="e">
        <f t="shared" si="10"/>
        <v>#DIV/0!</v>
      </c>
      <c r="L48" s="194">
        <f t="shared" si="11"/>
        <v>0</v>
      </c>
      <c r="M48" s="195">
        <f t="shared" si="12"/>
        <v>0</v>
      </c>
      <c r="N48" s="196" t="e">
        <f t="shared" si="13"/>
        <v>#DIV/0!</v>
      </c>
      <c r="O48" s="194"/>
    </row>
    <row r="49" spans="1:15" x14ac:dyDescent="0.25">
      <c r="A49" s="557"/>
      <c r="B49" s="192"/>
      <c r="C49" s="192" t="str">
        <f>'9'!C47</f>
        <v>Baturraden II</v>
      </c>
      <c r="D49" s="193"/>
      <c r="E49" s="75" t="e">
        <f t="shared" si="7"/>
        <v>#DIV/0!</v>
      </c>
      <c r="F49" s="194"/>
      <c r="G49" s="75" t="e">
        <f t="shared" si="8"/>
        <v>#DIV/0!</v>
      </c>
      <c r="H49" s="193"/>
      <c r="I49" s="75" t="e">
        <f t="shared" si="9"/>
        <v>#DIV/0!</v>
      </c>
      <c r="J49" s="194"/>
      <c r="K49" s="75" t="e">
        <f t="shared" si="10"/>
        <v>#DIV/0!</v>
      </c>
      <c r="L49" s="194">
        <f t="shared" si="11"/>
        <v>0</v>
      </c>
      <c r="M49" s="195">
        <f t="shared" si="12"/>
        <v>0</v>
      </c>
      <c r="N49" s="196" t="e">
        <f t="shared" si="13"/>
        <v>#DIV/0!</v>
      </c>
      <c r="O49" s="194"/>
    </row>
    <row r="50" spans="1:15" x14ac:dyDescent="0.25">
      <c r="A50" s="557">
        <v>27</v>
      </c>
      <c r="B50" s="192" t="str">
        <f>'9'!B48</f>
        <v>Kedungbanteng</v>
      </c>
      <c r="C50" s="192" t="str">
        <f>'9'!C48</f>
        <v>Kedungbanteng</v>
      </c>
      <c r="D50" s="193"/>
      <c r="E50" s="75" t="e">
        <f t="shared" si="7"/>
        <v>#DIV/0!</v>
      </c>
      <c r="F50" s="194"/>
      <c r="G50" s="75" t="e">
        <f t="shared" si="8"/>
        <v>#DIV/0!</v>
      </c>
      <c r="H50" s="193"/>
      <c r="I50" s="75" t="e">
        <f t="shared" si="9"/>
        <v>#DIV/0!</v>
      </c>
      <c r="J50" s="194"/>
      <c r="K50" s="75" t="e">
        <f t="shared" si="10"/>
        <v>#DIV/0!</v>
      </c>
      <c r="L50" s="194">
        <f t="shared" si="11"/>
        <v>0</v>
      </c>
      <c r="M50" s="195">
        <f t="shared" si="12"/>
        <v>0</v>
      </c>
      <c r="N50" s="196" t="e">
        <f t="shared" si="13"/>
        <v>#DIV/0!</v>
      </c>
      <c r="O50" s="194"/>
    </row>
    <row r="51" spans="1:15" x14ac:dyDescent="0.25">
      <c r="A51" s="72"/>
      <c r="B51" s="192"/>
      <c r="C51" s="192"/>
      <c r="D51" s="193"/>
      <c r="E51" s="75"/>
      <c r="F51" s="194"/>
      <c r="G51" s="75"/>
      <c r="H51" s="193"/>
      <c r="I51" s="75"/>
      <c r="J51" s="194"/>
      <c r="K51" s="75"/>
      <c r="L51" s="194"/>
      <c r="M51" s="194"/>
      <c r="N51" s="196"/>
      <c r="O51" s="194"/>
    </row>
    <row r="52" spans="1:15" ht="16.5" customHeight="1" x14ac:dyDescent="0.25">
      <c r="A52" s="1096" t="s">
        <v>488</v>
      </c>
      <c r="B52" s="1097"/>
      <c r="C52" s="1098"/>
      <c r="D52" s="197">
        <f>SUM(D11:D51)</f>
        <v>0</v>
      </c>
      <c r="E52" s="198" t="e">
        <f>D52/$L$52*100</f>
        <v>#DIV/0!</v>
      </c>
      <c r="F52" s="197">
        <f>SUM(F11:F51)</f>
        <v>0</v>
      </c>
      <c r="G52" s="198" t="e">
        <f>F52/$L$52*100</f>
        <v>#DIV/0!</v>
      </c>
      <c r="H52" s="199">
        <f>SUM(H11:H51)</f>
        <v>0</v>
      </c>
      <c r="I52" s="198" t="e">
        <f>H52/$L$52*100</f>
        <v>#DIV/0!</v>
      </c>
      <c r="J52" s="199">
        <f>SUM(J11:J30)</f>
        <v>0</v>
      </c>
      <c r="K52" s="198" t="e">
        <f>J52/$L$52*100</f>
        <v>#DIV/0!</v>
      </c>
      <c r="L52" s="197">
        <f>SUM(L11:L51)</f>
        <v>0</v>
      </c>
      <c r="M52" s="197">
        <f>SUM(M11:M51)</f>
        <v>0</v>
      </c>
      <c r="N52" s="198" t="e">
        <f>M52/L52*100</f>
        <v>#DIV/0!</v>
      </c>
      <c r="O52" s="197">
        <f>SUM(O11:O51)</f>
        <v>0</v>
      </c>
    </row>
    <row r="53" spans="1:15" ht="16.5" customHeight="1" thickBot="1" x14ac:dyDescent="0.3">
      <c r="A53" s="1099" t="s">
        <v>489</v>
      </c>
      <c r="B53" s="1100"/>
      <c r="C53" s="1101"/>
      <c r="D53" s="200"/>
      <c r="E53" s="201"/>
      <c r="F53" s="202"/>
      <c r="G53" s="201"/>
      <c r="H53" s="202"/>
      <c r="I53" s="201"/>
      <c r="J53" s="202"/>
      <c r="K53" s="203"/>
      <c r="L53" s="204" t="e">
        <f>L52/'2'!E11*100</f>
        <v>#DIV/0!</v>
      </c>
      <c r="M53" s="200"/>
      <c r="N53" s="203"/>
      <c r="O53" s="202"/>
    </row>
    <row r="54" spans="1:15" x14ac:dyDescent="0.25">
      <c r="M54" s="102"/>
      <c r="N54" s="102"/>
    </row>
    <row r="55" spans="1:15" x14ac:dyDescent="0.25">
      <c r="A55" s="724" t="s">
        <v>490</v>
      </c>
      <c r="B55" s="724"/>
      <c r="C55" s="724"/>
      <c r="D55" s="724"/>
    </row>
    <row r="56" spans="1:15" x14ac:dyDescent="0.25">
      <c r="A56" s="724" t="s">
        <v>491</v>
      </c>
      <c r="B56" s="724"/>
      <c r="C56" s="724"/>
      <c r="D56" s="724"/>
    </row>
    <row r="57" spans="1:15" x14ac:dyDescent="0.25">
      <c r="A57" s="724" t="s">
        <v>492</v>
      </c>
      <c r="B57" s="724"/>
      <c r="C57" s="724"/>
      <c r="D57" s="724"/>
    </row>
    <row r="58" spans="1:15" x14ac:dyDescent="0.25">
      <c r="A58" s="724"/>
      <c r="B58" s="724"/>
      <c r="C58" s="724"/>
      <c r="D58" s="724"/>
    </row>
    <row r="59" spans="1:15" x14ac:dyDescent="0.25">
      <c r="A59" s="724"/>
      <c r="B59" s="724"/>
      <c r="C59" s="724"/>
      <c r="D59" s="724"/>
    </row>
  </sheetData>
  <mergeCells count="13">
    <mergeCell ref="A52:C52"/>
    <mergeCell ref="A53:C53"/>
    <mergeCell ref="A7:A9"/>
    <mergeCell ref="B7:B9"/>
    <mergeCell ref="C7:C9"/>
    <mergeCell ref="M7:N8"/>
    <mergeCell ref="O7:O9"/>
    <mergeCell ref="D8:E8"/>
    <mergeCell ref="F8:G8"/>
    <mergeCell ref="H8:I8"/>
    <mergeCell ref="J8:K8"/>
    <mergeCell ref="L8:L9"/>
    <mergeCell ref="D7:L7"/>
  </mergeCells>
  <printOptions horizontalCentered="1"/>
  <pageMargins left="1.29" right="0.9" top="1.04" bottom="0.9" header="0" footer="0"/>
  <pageSetup paperSize="9" scale="6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B0F7C-1A27-4DCE-AD28-036C67EBEFD8}">
  <sheetPr codeName="Sheet34">
    <tabColor rgb="FFFFC000"/>
    <pageSetUpPr fitToPage="1"/>
  </sheetPr>
  <dimension ref="A1:U95"/>
  <sheetViews>
    <sheetView topLeftCell="A37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50.42578125" style="70" customWidth="1"/>
    <col min="3" max="20" width="8.7109375" style="70" customWidth="1"/>
    <col min="21" max="256" width="9.140625" style="70"/>
    <col min="257" max="257" width="5.7109375" style="70" customWidth="1"/>
    <col min="258" max="258" width="50.42578125" style="70" customWidth="1"/>
    <col min="259" max="276" width="8.7109375" style="70" customWidth="1"/>
    <col min="277" max="512" width="9.140625" style="70"/>
    <col min="513" max="513" width="5.7109375" style="70" customWidth="1"/>
    <col min="514" max="514" width="50.42578125" style="70" customWidth="1"/>
    <col min="515" max="532" width="8.7109375" style="70" customWidth="1"/>
    <col min="533" max="768" width="9.140625" style="70"/>
    <col min="769" max="769" width="5.7109375" style="70" customWidth="1"/>
    <col min="770" max="770" width="50.42578125" style="70" customWidth="1"/>
    <col min="771" max="788" width="8.7109375" style="70" customWidth="1"/>
    <col min="789" max="1024" width="9.140625" style="70"/>
    <col min="1025" max="1025" width="5.7109375" style="70" customWidth="1"/>
    <col min="1026" max="1026" width="50.42578125" style="70" customWidth="1"/>
    <col min="1027" max="1044" width="8.7109375" style="70" customWidth="1"/>
    <col min="1045" max="1280" width="9.140625" style="70"/>
    <col min="1281" max="1281" width="5.7109375" style="70" customWidth="1"/>
    <col min="1282" max="1282" width="50.42578125" style="70" customWidth="1"/>
    <col min="1283" max="1300" width="8.7109375" style="70" customWidth="1"/>
    <col min="1301" max="1536" width="9.140625" style="70"/>
    <col min="1537" max="1537" width="5.7109375" style="70" customWidth="1"/>
    <col min="1538" max="1538" width="50.42578125" style="70" customWidth="1"/>
    <col min="1539" max="1556" width="8.7109375" style="70" customWidth="1"/>
    <col min="1557" max="1792" width="9.140625" style="70"/>
    <col min="1793" max="1793" width="5.7109375" style="70" customWidth="1"/>
    <col min="1794" max="1794" width="50.42578125" style="70" customWidth="1"/>
    <col min="1795" max="1812" width="8.7109375" style="70" customWidth="1"/>
    <col min="1813" max="2048" width="9.140625" style="70"/>
    <col min="2049" max="2049" width="5.7109375" style="70" customWidth="1"/>
    <col min="2050" max="2050" width="50.42578125" style="70" customWidth="1"/>
    <col min="2051" max="2068" width="8.7109375" style="70" customWidth="1"/>
    <col min="2069" max="2304" width="9.140625" style="70"/>
    <col min="2305" max="2305" width="5.7109375" style="70" customWidth="1"/>
    <col min="2306" max="2306" width="50.42578125" style="70" customWidth="1"/>
    <col min="2307" max="2324" width="8.7109375" style="70" customWidth="1"/>
    <col min="2325" max="2560" width="9.140625" style="70"/>
    <col min="2561" max="2561" width="5.7109375" style="70" customWidth="1"/>
    <col min="2562" max="2562" width="50.42578125" style="70" customWidth="1"/>
    <col min="2563" max="2580" width="8.7109375" style="70" customWidth="1"/>
    <col min="2581" max="2816" width="9.140625" style="70"/>
    <col min="2817" max="2817" width="5.7109375" style="70" customWidth="1"/>
    <col min="2818" max="2818" width="50.42578125" style="70" customWidth="1"/>
    <col min="2819" max="2836" width="8.7109375" style="70" customWidth="1"/>
    <col min="2837" max="3072" width="9.140625" style="70"/>
    <col min="3073" max="3073" width="5.7109375" style="70" customWidth="1"/>
    <col min="3074" max="3074" width="50.42578125" style="70" customWidth="1"/>
    <col min="3075" max="3092" width="8.7109375" style="70" customWidth="1"/>
    <col min="3093" max="3328" width="9.140625" style="70"/>
    <col min="3329" max="3329" width="5.7109375" style="70" customWidth="1"/>
    <col min="3330" max="3330" width="50.42578125" style="70" customWidth="1"/>
    <col min="3331" max="3348" width="8.7109375" style="70" customWidth="1"/>
    <col min="3349" max="3584" width="9.140625" style="70"/>
    <col min="3585" max="3585" width="5.7109375" style="70" customWidth="1"/>
    <col min="3586" max="3586" width="50.42578125" style="70" customWidth="1"/>
    <col min="3587" max="3604" width="8.7109375" style="70" customWidth="1"/>
    <col min="3605" max="3840" width="9.140625" style="70"/>
    <col min="3841" max="3841" width="5.7109375" style="70" customWidth="1"/>
    <col min="3842" max="3842" width="50.42578125" style="70" customWidth="1"/>
    <col min="3843" max="3860" width="8.7109375" style="70" customWidth="1"/>
    <col min="3861" max="4096" width="9.140625" style="70"/>
    <col min="4097" max="4097" width="5.7109375" style="70" customWidth="1"/>
    <col min="4098" max="4098" width="50.42578125" style="70" customWidth="1"/>
    <col min="4099" max="4116" width="8.7109375" style="70" customWidth="1"/>
    <col min="4117" max="4352" width="9.140625" style="70"/>
    <col min="4353" max="4353" width="5.7109375" style="70" customWidth="1"/>
    <col min="4354" max="4354" width="50.42578125" style="70" customWidth="1"/>
    <col min="4355" max="4372" width="8.7109375" style="70" customWidth="1"/>
    <col min="4373" max="4608" width="9.140625" style="70"/>
    <col min="4609" max="4609" width="5.7109375" style="70" customWidth="1"/>
    <col min="4610" max="4610" width="50.42578125" style="70" customWidth="1"/>
    <col min="4611" max="4628" width="8.7109375" style="70" customWidth="1"/>
    <col min="4629" max="4864" width="9.140625" style="70"/>
    <col min="4865" max="4865" width="5.7109375" style="70" customWidth="1"/>
    <col min="4866" max="4866" width="50.42578125" style="70" customWidth="1"/>
    <col min="4867" max="4884" width="8.7109375" style="70" customWidth="1"/>
    <col min="4885" max="5120" width="9.140625" style="70"/>
    <col min="5121" max="5121" width="5.7109375" style="70" customWidth="1"/>
    <col min="5122" max="5122" width="50.42578125" style="70" customWidth="1"/>
    <col min="5123" max="5140" width="8.7109375" style="70" customWidth="1"/>
    <col min="5141" max="5376" width="9.140625" style="70"/>
    <col min="5377" max="5377" width="5.7109375" style="70" customWidth="1"/>
    <col min="5378" max="5378" width="50.42578125" style="70" customWidth="1"/>
    <col min="5379" max="5396" width="8.7109375" style="70" customWidth="1"/>
    <col min="5397" max="5632" width="9.140625" style="70"/>
    <col min="5633" max="5633" width="5.7109375" style="70" customWidth="1"/>
    <col min="5634" max="5634" width="50.42578125" style="70" customWidth="1"/>
    <col min="5635" max="5652" width="8.7109375" style="70" customWidth="1"/>
    <col min="5653" max="5888" width="9.140625" style="70"/>
    <col min="5889" max="5889" width="5.7109375" style="70" customWidth="1"/>
    <col min="5890" max="5890" width="50.42578125" style="70" customWidth="1"/>
    <col min="5891" max="5908" width="8.7109375" style="70" customWidth="1"/>
    <col min="5909" max="6144" width="9.140625" style="70"/>
    <col min="6145" max="6145" width="5.7109375" style="70" customWidth="1"/>
    <col min="6146" max="6146" width="50.42578125" style="70" customWidth="1"/>
    <col min="6147" max="6164" width="8.7109375" style="70" customWidth="1"/>
    <col min="6165" max="6400" width="9.140625" style="70"/>
    <col min="6401" max="6401" width="5.7109375" style="70" customWidth="1"/>
    <col min="6402" max="6402" width="50.42578125" style="70" customWidth="1"/>
    <col min="6403" max="6420" width="8.7109375" style="70" customWidth="1"/>
    <col min="6421" max="6656" width="9.140625" style="70"/>
    <col min="6657" max="6657" width="5.7109375" style="70" customWidth="1"/>
    <col min="6658" max="6658" width="50.42578125" style="70" customWidth="1"/>
    <col min="6659" max="6676" width="8.7109375" style="70" customWidth="1"/>
    <col min="6677" max="6912" width="9.140625" style="70"/>
    <col min="6913" max="6913" width="5.7109375" style="70" customWidth="1"/>
    <col min="6914" max="6914" width="50.42578125" style="70" customWidth="1"/>
    <col min="6915" max="6932" width="8.7109375" style="70" customWidth="1"/>
    <col min="6933" max="7168" width="9.140625" style="70"/>
    <col min="7169" max="7169" width="5.7109375" style="70" customWidth="1"/>
    <col min="7170" max="7170" width="50.42578125" style="70" customWidth="1"/>
    <col min="7171" max="7188" width="8.7109375" style="70" customWidth="1"/>
    <col min="7189" max="7424" width="9.140625" style="70"/>
    <col min="7425" max="7425" width="5.7109375" style="70" customWidth="1"/>
    <col min="7426" max="7426" width="50.42578125" style="70" customWidth="1"/>
    <col min="7427" max="7444" width="8.7109375" style="70" customWidth="1"/>
    <col min="7445" max="7680" width="9.140625" style="70"/>
    <col min="7681" max="7681" width="5.7109375" style="70" customWidth="1"/>
    <col min="7682" max="7682" width="50.42578125" style="70" customWidth="1"/>
    <col min="7683" max="7700" width="8.7109375" style="70" customWidth="1"/>
    <col min="7701" max="7936" width="9.140625" style="70"/>
    <col min="7937" max="7937" width="5.7109375" style="70" customWidth="1"/>
    <col min="7938" max="7938" width="50.42578125" style="70" customWidth="1"/>
    <col min="7939" max="7956" width="8.7109375" style="70" customWidth="1"/>
    <col min="7957" max="8192" width="9.140625" style="70"/>
    <col min="8193" max="8193" width="5.7109375" style="70" customWidth="1"/>
    <col min="8194" max="8194" width="50.42578125" style="70" customWidth="1"/>
    <col min="8195" max="8212" width="8.7109375" style="70" customWidth="1"/>
    <col min="8213" max="8448" width="9.140625" style="70"/>
    <col min="8449" max="8449" width="5.7109375" style="70" customWidth="1"/>
    <col min="8450" max="8450" width="50.42578125" style="70" customWidth="1"/>
    <col min="8451" max="8468" width="8.7109375" style="70" customWidth="1"/>
    <col min="8469" max="8704" width="9.140625" style="70"/>
    <col min="8705" max="8705" width="5.7109375" style="70" customWidth="1"/>
    <col min="8706" max="8706" width="50.42578125" style="70" customWidth="1"/>
    <col min="8707" max="8724" width="8.7109375" style="70" customWidth="1"/>
    <col min="8725" max="8960" width="9.140625" style="70"/>
    <col min="8961" max="8961" width="5.7109375" style="70" customWidth="1"/>
    <col min="8962" max="8962" width="50.42578125" style="70" customWidth="1"/>
    <col min="8963" max="8980" width="8.7109375" style="70" customWidth="1"/>
    <col min="8981" max="9216" width="9.140625" style="70"/>
    <col min="9217" max="9217" width="5.7109375" style="70" customWidth="1"/>
    <col min="9218" max="9218" width="50.42578125" style="70" customWidth="1"/>
    <col min="9219" max="9236" width="8.7109375" style="70" customWidth="1"/>
    <col min="9237" max="9472" width="9.140625" style="70"/>
    <col min="9473" max="9473" width="5.7109375" style="70" customWidth="1"/>
    <col min="9474" max="9474" width="50.42578125" style="70" customWidth="1"/>
    <col min="9475" max="9492" width="8.7109375" style="70" customWidth="1"/>
    <col min="9493" max="9728" width="9.140625" style="70"/>
    <col min="9729" max="9729" width="5.7109375" style="70" customWidth="1"/>
    <col min="9730" max="9730" width="50.42578125" style="70" customWidth="1"/>
    <col min="9731" max="9748" width="8.7109375" style="70" customWidth="1"/>
    <col min="9749" max="9984" width="9.140625" style="70"/>
    <col min="9985" max="9985" width="5.7109375" style="70" customWidth="1"/>
    <col min="9986" max="9986" width="50.42578125" style="70" customWidth="1"/>
    <col min="9987" max="10004" width="8.7109375" style="70" customWidth="1"/>
    <col min="10005" max="10240" width="9.140625" style="70"/>
    <col min="10241" max="10241" width="5.7109375" style="70" customWidth="1"/>
    <col min="10242" max="10242" width="50.42578125" style="70" customWidth="1"/>
    <col min="10243" max="10260" width="8.7109375" style="70" customWidth="1"/>
    <col min="10261" max="10496" width="9.140625" style="70"/>
    <col min="10497" max="10497" width="5.7109375" style="70" customWidth="1"/>
    <col min="10498" max="10498" width="50.42578125" style="70" customWidth="1"/>
    <col min="10499" max="10516" width="8.7109375" style="70" customWidth="1"/>
    <col min="10517" max="10752" width="9.140625" style="70"/>
    <col min="10753" max="10753" width="5.7109375" style="70" customWidth="1"/>
    <col min="10754" max="10754" width="50.42578125" style="70" customWidth="1"/>
    <col min="10755" max="10772" width="8.7109375" style="70" customWidth="1"/>
    <col min="10773" max="11008" width="9.140625" style="70"/>
    <col min="11009" max="11009" width="5.7109375" style="70" customWidth="1"/>
    <col min="11010" max="11010" width="50.42578125" style="70" customWidth="1"/>
    <col min="11011" max="11028" width="8.7109375" style="70" customWidth="1"/>
    <col min="11029" max="11264" width="9.140625" style="70"/>
    <col min="11265" max="11265" width="5.7109375" style="70" customWidth="1"/>
    <col min="11266" max="11266" width="50.42578125" style="70" customWidth="1"/>
    <col min="11267" max="11284" width="8.7109375" style="70" customWidth="1"/>
    <col min="11285" max="11520" width="9.140625" style="70"/>
    <col min="11521" max="11521" width="5.7109375" style="70" customWidth="1"/>
    <col min="11522" max="11522" width="50.42578125" style="70" customWidth="1"/>
    <col min="11523" max="11540" width="8.7109375" style="70" customWidth="1"/>
    <col min="11541" max="11776" width="9.140625" style="70"/>
    <col min="11777" max="11777" width="5.7109375" style="70" customWidth="1"/>
    <col min="11778" max="11778" width="50.42578125" style="70" customWidth="1"/>
    <col min="11779" max="11796" width="8.7109375" style="70" customWidth="1"/>
    <col min="11797" max="12032" width="9.140625" style="70"/>
    <col min="12033" max="12033" width="5.7109375" style="70" customWidth="1"/>
    <col min="12034" max="12034" width="50.42578125" style="70" customWidth="1"/>
    <col min="12035" max="12052" width="8.7109375" style="70" customWidth="1"/>
    <col min="12053" max="12288" width="9.140625" style="70"/>
    <col min="12289" max="12289" width="5.7109375" style="70" customWidth="1"/>
    <col min="12290" max="12290" width="50.42578125" style="70" customWidth="1"/>
    <col min="12291" max="12308" width="8.7109375" style="70" customWidth="1"/>
    <col min="12309" max="12544" width="9.140625" style="70"/>
    <col min="12545" max="12545" width="5.7109375" style="70" customWidth="1"/>
    <col min="12546" max="12546" width="50.42578125" style="70" customWidth="1"/>
    <col min="12547" max="12564" width="8.7109375" style="70" customWidth="1"/>
    <col min="12565" max="12800" width="9.140625" style="70"/>
    <col min="12801" max="12801" width="5.7109375" style="70" customWidth="1"/>
    <col min="12802" max="12802" width="50.42578125" style="70" customWidth="1"/>
    <col min="12803" max="12820" width="8.7109375" style="70" customWidth="1"/>
    <col min="12821" max="13056" width="9.140625" style="70"/>
    <col min="13057" max="13057" width="5.7109375" style="70" customWidth="1"/>
    <col min="13058" max="13058" width="50.42578125" style="70" customWidth="1"/>
    <col min="13059" max="13076" width="8.7109375" style="70" customWidth="1"/>
    <col min="13077" max="13312" width="9.140625" style="70"/>
    <col min="13313" max="13313" width="5.7109375" style="70" customWidth="1"/>
    <col min="13314" max="13314" width="50.42578125" style="70" customWidth="1"/>
    <col min="13315" max="13332" width="8.7109375" style="70" customWidth="1"/>
    <col min="13333" max="13568" width="9.140625" style="70"/>
    <col min="13569" max="13569" width="5.7109375" style="70" customWidth="1"/>
    <col min="13570" max="13570" width="50.42578125" style="70" customWidth="1"/>
    <col min="13571" max="13588" width="8.7109375" style="70" customWidth="1"/>
    <col min="13589" max="13824" width="9.140625" style="70"/>
    <col min="13825" max="13825" width="5.7109375" style="70" customWidth="1"/>
    <col min="13826" max="13826" width="50.42578125" style="70" customWidth="1"/>
    <col min="13827" max="13844" width="8.7109375" style="70" customWidth="1"/>
    <col min="13845" max="14080" width="9.140625" style="70"/>
    <col min="14081" max="14081" width="5.7109375" style="70" customWidth="1"/>
    <col min="14082" max="14082" width="50.42578125" style="70" customWidth="1"/>
    <col min="14083" max="14100" width="8.7109375" style="70" customWidth="1"/>
    <col min="14101" max="14336" width="9.140625" style="70"/>
    <col min="14337" max="14337" width="5.7109375" style="70" customWidth="1"/>
    <col min="14338" max="14338" width="50.42578125" style="70" customWidth="1"/>
    <col min="14339" max="14356" width="8.7109375" style="70" customWidth="1"/>
    <col min="14357" max="14592" width="9.140625" style="70"/>
    <col min="14593" max="14593" width="5.7109375" style="70" customWidth="1"/>
    <col min="14594" max="14594" width="50.42578125" style="70" customWidth="1"/>
    <col min="14595" max="14612" width="8.7109375" style="70" customWidth="1"/>
    <col min="14613" max="14848" width="9.140625" style="70"/>
    <col min="14849" max="14849" width="5.7109375" style="70" customWidth="1"/>
    <col min="14850" max="14850" width="50.42578125" style="70" customWidth="1"/>
    <col min="14851" max="14868" width="8.7109375" style="70" customWidth="1"/>
    <col min="14869" max="15104" width="9.140625" style="70"/>
    <col min="15105" max="15105" width="5.7109375" style="70" customWidth="1"/>
    <col min="15106" max="15106" width="50.42578125" style="70" customWidth="1"/>
    <col min="15107" max="15124" width="8.7109375" style="70" customWidth="1"/>
    <col min="15125" max="15360" width="9.140625" style="70"/>
    <col min="15361" max="15361" width="5.7109375" style="70" customWidth="1"/>
    <col min="15362" max="15362" width="50.42578125" style="70" customWidth="1"/>
    <col min="15363" max="15380" width="8.7109375" style="70" customWidth="1"/>
    <col min="15381" max="15616" width="9.140625" style="70"/>
    <col min="15617" max="15617" width="5.7109375" style="70" customWidth="1"/>
    <col min="15618" max="15618" width="50.42578125" style="70" customWidth="1"/>
    <col min="15619" max="15636" width="8.7109375" style="70" customWidth="1"/>
    <col min="15637" max="15872" width="9.140625" style="70"/>
    <col min="15873" max="15873" width="5.7109375" style="70" customWidth="1"/>
    <col min="15874" max="15874" width="50.42578125" style="70" customWidth="1"/>
    <col min="15875" max="15892" width="8.7109375" style="70" customWidth="1"/>
    <col min="15893" max="16128" width="9.140625" style="70"/>
    <col min="16129" max="16129" width="5.7109375" style="70" customWidth="1"/>
    <col min="16130" max="16130" width="50.42578125" style="70" customWidth="1"/>
    <col min="16131" max="16148" width="8.7109375" style="70" customWidth="1"/>
    <col min="16149" max="16384" width="9.140625" style="70"/>
  </cols>
  <sheetData>
    <row r="1" spans="1:21" ht="15.75" x14ac:dyDescent="0.25">
      <c r="A1" s="290" t="s">
        <v>1046</v>
      </c>
      <c r="F1" s="70" t="s">
        <v>316</v>
      </c>
    </row>
    <row r="3" spans="1:21" ht="15.75" x14ac:dyDescent="0.25">
      <c r="A3" s="1064" t="s">
        <v>493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</row>
    <row r="4" spans="1:21" ht="15.75" x14ac:dyDescent="0.25">
      <c r="A4" s="217"/>
      <c r="B4" s="217"/>
      <c r="C4" s="217"/>
      <c r="D4" s="217"/>
      <c r="E4" s="217"/>
      <c r="F4" s="217"/>
      <c r="G4" s="217"/>
      <c r="H4" s="589" t="str">
        <f>'1'!E5</f>
        <v>KABUPATEN/KOTA</v>
      </c>
      <c r="I4" s="590">
        <f>'1'!F5</f>
        <v>2022</v>
      </c>
      <c r="J4" s="590"/>
      <c r="K4" s="590"/>
      <c r="L4" s="590"/>
      <c r="M4" s="590"/>
      <c r="N4" s="588"/>
      <c r="O4" s="590"/>
      <c r="P4" s="590"/>
      <c r="Q4" s="588"/>
      <c r="R4" s="217"/>
      <c r="S4" s="590"/>
      <c r="T4" s="590"/>
    </row>
    <row r="5" spans="1:21" ht="15.75" x14ac:dyDescent="0.25">
      <c r="A5" s="217"/>
      <c r="B5" s="217"/>
      <c r="C5" s="217"/>
      <c r="D5" s="217"/>
      <c r="E5" s="217"/>
      <c r="F5" s="217"/>
      <c r="G5" s="217"/>
      <c r="H5" s="589" t="str">
        <f>'1'!E6</f>
        <v>TAHUN</v>
      </c>
      <c r="I5" s="590" t="str">
        <f>'1'!F6</f>
        <v>BANYUMAS</v>
      </c>
      <c r="J5" s="590"/>
      <c r="K5" s="590"/>
      <c r="L5" s="590"/>
      <c r="M5" s="590"/>
      <c r="N5" s="588"/>
      <c r="O5" s="590"/>
      <c r="P5" s="590"/>
      <c r="Q5" s="588"/>
      <c r="R5" s="217"/>
      <c r="S5" s="590"/>
      <c r="T5" s="590"/>
    </row>
    <row r="6" spans="1:21" ht="15.75" thickBot="1" x14ac:dyDescent="0.3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</row>
    <row r="7" spans="1:21" ht="30" customHeight="1" x14ac:dyDescent="0.25">
      <c r="A7" s="1066" t="s">
        <v>2</v>
      </c>
      <c r="B7" s="1066" t="s">
        <v>494</v>
      </c>
      <c r="C7" s="1056" t="s">
        <v>1049</v>
      </c>
      <c r="D7" s="1057"/>
      <c r="E7" s="1058"/>
      <c r="F7" s="1056" t="s">
        <v>1244</v>
      </c>
      <c r="G7" s="1057"/>
      <c r="H7" s="1058"/>
      <c r="I7" s="1091" t="s">
        <v>495</v>
      </c>
      <c r="J7" s="1086"/>
      <c r="K7" s="1085"/>
      <c r="L7" s="1083" t="s">
        <v>496</v>
      </c>
      <c r="M7" s="1083"/>
      <c r="N7" s="1083"/>
      <c r="O7" s="1083" t="s">
        <v>497</v>
      </c>
      <c r="P7" s="1083"/>
      <c r="Q7" s="1083"/>
      <c r="R7" s="1091" t="s">
        <v>495</v>
      </c>
      <c r="S7" s="1086"/>
      <c r="T7" s="1085"/>
    </row>
    <row r="8" spans="1:21" ht="15.75" x14ac:dyDescent="0.25">
      <c r="A8" s="1041"/>
      <c r="B8" s="1041"/>
      <c r="C8" s="760" t="s">
        <v>6</v>
      </c>
      <c r="D8" s="760" t="s">
        <v>7</v>
      </c>
      <c r="E8" s="760" t="s">
        <v>370</v>
      </c>
      <c r="F8" s="760" t="s">
        <v>6</v>
      </c>
      <c r="G8" s="760" t="s">
        <v>7</v>
      </c>
      <c r="H8" s="760" t="s">
        <v>370</v>
      </c>
      <c r="I8" s="758" t="s">
        <v>6</v>
      </c>
      <c r="J8" s="758" t="s">
        <v>7</v>
      </c>
      <c r="K8" s="758" t="s">
        <v>370</v>
      </c>
      <c r="L8" s="760" t="s">
        <v>6</v>
      </c>
      <c r="M8" s="760" t="s">
        <v>7</v>
      </c>
      <c r="N8" s="760" t="s">
        <v>370</v>
      </c>
      <c r="O8" s="760" t="s">
        <v>6</v>
      </c>
      <c r="P8" s="760" t="s">
        <v>7</v>
      </c>
      <c r="Q8" s="760" t="s">
        <v>370</v>
      </c>
      <c r="R8" s="758" t="s">
        <v>6</v>
      </c>
      <c r="S8" s="758" t="s">
        <v>7</v>
      </c>
      <c r="T8" s="758" t="s">
        <v>370</v>
      </c>
    </row>
    <row r="9" spans="1:21" s="923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09">
        <v>7</v>
      </c>
      <c r="H9" s="909">
        <v>8</v>
      </c>
      <c r="I9" s="909">
        <v>9</v>
      </c>
      <c r="J9" s="909">
        <v>10</v>
      </c>
      <c r="K9" s="909">
        <v>11</v>
      </c>
      <c r="L9" s="909">
        <v>12</v>
      </c>
      <c r="M9" s="909">
        <v>13</v>
      </c>
      <c r="N9" s="909">
        <v>14</v>
      </c>
      <c r="O9" s="909">
        <v>15</v>
      </c>
      <c r="P9" s="909">
        <v>16</v>
      </c>
      <c r="Q9" s="909">
        <v>17</v>
      </c>
      <c r="R9" s="909">
        <v>18</v>
      </c>
      <c r="S9" s="909">
        <v>19</v>
      </c>
      <c r="T9" s="909">
        <v>20</v>
      </c>
      <c r="U9" s="922"/>
    </row>
    <row r="10" spans="1:21" ht="15" customHeight="1" x14ac:dyDescent="0.25">
      <c r="A10" s="205">
        <v>1</v>
      </c>
      <c r="B10" s="170" t="str">
        <f>'9'!C9</f>
        <v>Lumbir</v>
      </c>
      <c r="C10" s="206"/>
      <c r="D10" s="206"/>
      <c r="E10" s="206">
        <f>SUM(C10:D10)</f>
        <v>0</v>
      </c>
      <c r="F10" s="206"/>
      <c r="G10" s="206"/>
      <c r="H10" s="207">
        <f>SUM(F10:G10)</f>
        <v>0</v>
      </c>
      <c r="I10" s="207">
        <f>C10+F10</f>
        <v>0</v>
      </c>
      <c r="J10" s="207">
        <f>D10+G10</f>
        <v>0</v>
      </c>
      <c r="K10" s="207">
        <f>SUM(I10:J10)</f>
        <v>0</v>
      </c>
      <c r="L10" s="207"/>
      <c r="M10" s="207"/>
      <c r="N10" s="207">
        <f>SUM(L10:M10)</f>
        <v>0</v>
      </c>
      <c r="O10" s="207"/>
      <c r="P10" s="207"/>
      <c r="Q10" s="206">
        <f>SUM(O10:P10)</f>
        <v>0</v>
      </c>
      <c r="R10" s="207">
        <f>L10+O10</f>
        <v>0</v>
      </c>
      <c r="S10" s="207">
        <f>M10+P10</f>
        <v>0</v>
      </c>
      <c r="T10" s="207">
        <f t="shared" ref="T10:T29" si="0">SUM(R10:S10)</f>
        <v>0</v>
      </c>
    </row>
    <row r="11" spans="1:21" ht="15" customHeight="1" x14ac:dyDescent="0.25">
      <c r="A11" s="80">
        <v>2</v>
      </c>
      <c r="B11" s="72" t="str">
        <f>'9'!C10</f>
        <v>Wangon I</v>
      </c>
      <c r="C11" s="208"/>
      <c r="D11" s="208"/>
      <c r="E11" s="208">
        <f t="shared" ref="E11:E86" si="1">SUM(C11:D11)</f>
        <v>0</v>
      </c>
      <c r="F11" s="208"/>
      <c r="G11" s="208"/>
      <c r="H11" s="209">
        <f t="shared" ref="H11:H51" si="2">SUM(F11:G11)</f>
        <v>0</v>
      </c>
      <c r="I11" s="209">
        <f t="shared" ref="I11:J86" si="3">C11+F11</f>
        <v>0</v>
      </c>
      <c r="J11" s="209">
        <f t="shared" si="3"/>
        <v>0</v>
      </c>
      <c r="K11" s="209">
        <f t="shared" ref="K11:K29" si="4">SUM(I11:J11)</f>
        <v>0</v>
      </c>
      <c r="L11" s="209"/>
      <c r="M11" s="209"/>
      <c r="N11" s="209">
        <f>SUM(L11:M11)</f>
        <v>0</v>
      </c>
      <c r="O11" s="209"/>
      <c r="P11" s="209"/>
      <c r="Q11" s="208">
        <f>SUM(O11:P11)</f>
        <v>0</v>
      </c>
      <c r="R11" s="209">
        <f t="shared" ref="R11:S86" si="5">L11+O11</f>
        <v>0</v>
      </c>
      <c r="S11" s="209">
        <f t="shared" si="5"/>
        <v>0</v>
      </c>
      <c r="T11" s="209">
        <f t="shared" si="0"/>
        <v>0</v>
      </c>
    </row>
    <row r="12" spans="1:21" ht="15" customHeight="1" x14ac:dyDescent="0.25">
      <c r="A12" s="80">
        <v>3</v>
      </c>
      <c r="B12" s="72" t="str">
        <f>'9'!C11</f>
        <v>Wangon II</v>
      </c>
      <c r="C12" s="208"/>
      <c r="D12" s="208"/>
      <c r="E12" s="208">
        <f t="shared" si="1"/>
        <v>0</v>
      </c>
      <c r="F12" s="208"/>
      <c r="G12" s="208"/>
      <c r="H12" s="209">
        <f t="shared" si="2"/>
        <v>0</v>
      </c>
      <c r="I12" s="209">
        <f t="shared" si="3"/>
        <v>0</v>
      </c>
      <c r="J12" s="209">
        <f t="shared" si="3"/>
        <v>0</v>
      </c>
      <c r="K12" s="209">
        <f t="shared" si="4"/>
        <v>0</v>
      </c>
      <c r="L12" s="209"/>
      <c r="M12" s="209"/>
      <c r="N12" s="209">
        <f t="shared" ref="N12:N51" si="6">SUM(L12:M12)</f>
        <v>0</v>
      </c>
      <c r="O12" s="209"/>
      <c r="P12" s="209"/>
      <c r="Q12" s="208">
        <f>SUM(O12:P12)</f>
        <v>0</v>
      </c>
      <c r="R12" s="209">
        <f t="shared" si="5"/>
        <v>0</v>
      </c>
      <c r="S12" s="209">
        <f t="shared" si="5"/>
        <v>0</v>
      </c>
      <c r="T12" s="209">
        <f t="shared" si="0"/>
        <v>0</v>
      </c>
    </row>
    <row r="13" spans="1:21" ht="15" customHeight="1" x14ac:dyDescent="0.25">
      <c r="A13" s="80">
        <v>4</v>
      </c>
      <c r="B13" s="72" t="str">
        <f>'9'!C12</f>
        <v>Jatilawang</v>
      </c>
      <c r="C13" s="208"/>
      <c r="D13" s="208"/>
      <c r="E13" s="208">
        <f t="shared" si="1"/>
        <v>0</v>
      </c>
      <c r="F13" s="208"/>
      <c r="G13" s="208"/>
      <c r="H13" s="209">
        <f t="shared" si="2"/>
        <v>0</v>
      </c>
      <c r="I13" s="209">
        <f t="shared" si="3"/>
        <v>0</v>
      </c>
      <c r="J13" s="209">
        <f t="shared" si="3"/>
        <v>0</v>
      </c>
      <c r="K13" s="209">
        <f t="shared" si="4"/>
        <v>0</v>
      </c>
      <c r="L13" s="209"/>
      <c r="M13" s="209"/>
      <c r="N13" s="209">
        <f>SUM(L13:M13)</f>
        <v>0</v>
      </c>
      <c r="O13" s="209"/>
      <c r="P13" s="209"/>
      <c r="Q13" s="208">
        <f>SUM(O13:P13)</f>
        <v>0</v>
      </c>
      <c r="R13" s="209">
        <f t="shared" si="5"/>
        <v>0</v>
      </c>
      <c r="S13" s="209">
        <f t="shared" si="5"/>
        <v>0</v>
      </c>
      <c r="T13" s="209">
        <f t="shared" si="0"/>
        <v>0</v>
      </c>
    </row>
    <row r="14" spans="1:21" ht="15" customHeight="1" x14ac:dyDescent="0.25">
      <c r="A14" s="80">
        <v>5</v>
      </c>
      <c r="B14" s="72" t="str">
        <f>'9'!C13</f>
        <v>Rawalo</v>
      </c>
      <c r="C14" s="208"/>
      <c r="D14" s="208"/>
      <c r="E14" s="208">
        <f t="shared" si="1"/>
        <v>0</v>
      </c>
      <c r="F14" s="208"/>
      <c r="G14" s="208"/>
      <c r="H14" s="209">
        <f t="shared" si="2"/>
        <v>0</v>
      </c>
      <c r="I14" s="209">
        <f t="shared" si="3"/>
        <v>0</v>
      </c>
      <c r="J14" s="209">
        <f t="shared" si="3"/>
        <v>0</v>
      </c>
      <c r="K14" s="209">
        <f t="shared" si="4"/>
        <v>0</v>
      </c>
      <c r="L14" s="209"/>
      <c r="M14" s="209"/>
      <c r="N14" s="209">
        <f t="shared" ref="N14:N15" si="7">SUM(L14:M14)</f>
        <v>0</v>
      </c>
      <c r="O14" s="209"/>
      <c r="P14" s="209"/>
      <c r="Q14" s="208">
        <f t="shared" ref="Q14:Q51" si="8">SUM(O14:P14)</f>
        <v>0</v>
      </c>
      <c r="R14" s="209">
        <f t="shared" si="5"/>
        <v>0</v>
      </c>
      <c r="S14" s="209">
        <f t="shared" si="5"/>
        <v>0</v>
      </c>
      <c r="T14" s="209">
        <f t="shared" si="0"/>
        <v>0</v>
      </c>
    </row>
    <row r="15" spans="1:21" ht="15" customHeight="1" x14ac:dyDescent="0.25">
      <c r="A15" s="129">
        <v>6</v>
      </c>
      <c r="B15" s="72" t="str">
        <f>'9'!C14</f>
        <v>Kebasen</v>
      </c>
      <c r="C15" s="208"/>
      <c r="D15" s="208"/>
      <c r="E15" s="208">
        <f t="shared" si="1"/>
        <v>0</v>
      </c>
      <c r="F15" s="208"/>
      <c r="G15" s="208"/>
      <c r="H15" s="209">
        <f t="shared" si="2"/>
        <v>0</v>
      </c>
      <c r="I15" s="209">
        <f t="shared" si="3"/>
        <v>0</v>
      </c>
      <c r="J15" s="209">
        <f t="shared" si="3"/>
        <v>0</v>
      </c>
      <c r="K15" s="209">
        <f t="shared" si="4"/>
        <v>0</v>
      </c>
      <c r="L15" s="209"/>
      <c r="M15" s="209"/>
      <c r="N15" s="209">
        <f t="shared" si="7"/>
        <v>0</v>
      </c>
      <c r="O15" s="209"/>
      <c r="P15" s="209"/>
      <c r="Q15" s="208">
        <f t="shared" si="8"/>
        <v>0</v>
      </c>
      <c r="R15" s="209">
        <f t="shared" si="5"/>
        <v>0</v>
      </c>
      <c r="S15" s="209">
        <f t="shared" si="5"/>
        <v>0</v>
      </c>
      <c r="T15" s="209">
        <f t="shared" si="0"/>
        <v>0</v>
      </c>
    </row>
    <row r="16" spans="1:21" ht="15" customHeight="1" x14ac:dyDescent="0.25">
      <c r="A16" s="129">
        <v>7</v>
      </c>
      <c r="B16" s="72" t="str">
        <f>'9'!C15</f>
        <v>Kemranjen I</v>
      </c>
      <c r="C16" s="208"/>
      <c r="D16" s="208"/>
      <c r="E16" s="208">
        <f t="shared" si="1"/>
        <v>0</v>
      </c>
      <c r="F16" s="208"/>
      <c r="G16" s="208"/>
      <c r="H16" s="209">
        <f t="shared" si="2"/>
        <v>0</v>
      </c>
      <c r="I16" s="209">
        <f t="shared" si="3"/>
        <v>0</v>
      </c>
      <c r="J16" s="209">
        <f t="shared" si="3"/>
        <v>0</v>
      </c>
      <c r="K16" s="209">
        <f t="shared" si="4"/>
        <v>0</v>
      </c>
      <c r="L16" s="209"/>
      <c r="M16" s="209"/>
      <c r="N16" s="209">
        <f t="shared" si="6"/>
        <v>0</v>
      </c>
      <c r="O16" s="209"/>
      <c r="P16" s="209"/>
      <c r="Q16" s="208">
        <f t="shared" si="8"/>
        <v>0</v>
      </c>
      <c r="R16" s="209">
        <f t="shared" si="5"/>
        <v>0</v>
      </c>
      <c r="S16" s="209">
        <f t="shared" si="5"/>
        <v>0</v>
      </c>
      <c r="T16" s="209">
        <f t="shared" si="0"/>
        <v>0</v>
      </c>
    </row>
    <row r="17" spans="1:20" ht="15" customHeight="1" x14ac:dyDescent="0.25">
      <c r="A17" s="129">
        <v>8</v>
      </c>
      <c r="B17" s="72" t="str">
        <f>'9'!C16</f>
        <v>Kemranjen II</v>
      </c>
      <c r="C17" s="208"/>
      <c r="D17" s="208"/>
      <c r="E17" s="208">
        <f t="shared" si="1"/>
        <v>0</v>
      </c>
      <c r="F17" s="208"/>
      <c r="G17" s="208"/>
      <c r="H17" s="209">
        <f t="shared" si="2"/>
        <v>0</v>
      </c>
      <c r="I17" s="209">
        <f t="shared" si="3"/>
        <v>0</v>
      </c>
      <c r="J17" s="209">
        <f t="shared" si="3"/>
        <v>0</v>
      </c>
      <c r="K17" s="209">
        <f t="shared" si="4"/>
        <v>0</v>
      </c>
      <c r="L17" s="209"/>
      <c r="M17" s="209"/>
      <c r="N17" s="209">
        <f t="shared" si="6"/>
        <v>0</v>
      </c>
      <c r="O17" s="209"/>
      <c r="P17" s="209"/>
      <c r="Q17" s="208">
        <f t="shared" si="8"/>
        <v>0</v>
      </c>
      <c r="R17" s="209">
        <f t="shared" si="5"/>
        <v>0</v>
      </c>
      <c r="S17" s="209">
        <f t="shared" si="5"/>
        <v>0</v>
      </c>
      <c r="T17" s="209">
        <f t="shared" si="0"/>
        <v>0</v>
      </c>
    </row>
    <row r="18" spans="1:20" ht="15" customHeight="1" x14ac:dyDescent="0.25">
      <c r="A18" s="129">
        <v>9</v>
      </c>
      <c r="B18" s="72" t="str">
        <f>'9'!C17</f>
        <v>Sumpiuh I</v>
      </c>
      <c r="C18" s="208"/>
      <c r="D18" s="208"/>
      <c r="E18" s="208">
        <f t="shared" si="1"/>
        <v>0</v>
      </c>
      <c r="F18" s="208"/>
      <c r="G18" s="208"/>
      <c r="H18" s="209">
        <f t="shared" si="2"/>
        <v>0</v>
      </c>
      <c r="I18" s="209">
        <f t="shared" si="3"/>
        <v>0</v>
      </c>
      <c r="J18" s="209">
        <f t="shared" si="3"/>
        <v>0</v>
      </c>
      <c r="K18" s="209">
        <f t="shared" si="4"/>
        <v>0</v>
      </c>
      <c r="L18" s="209"/>
      <c r="M18" s="209"/>
      <c r="N18" s="209">
        <f t="shared" si="6"/>
        <v>0</v>
      </c>
      <c r="O18" s="209"/>
      <c r="P18" s="209"/>
      <c r="Q18" s="208">
        <f t="shared" si="8"/>
        <v>0</v>
      </c>
      <c r="R18" s="209">
        <f t="shared" si="5"/>
        <v>0</v>
      </c>
      <c r="S18" s="209">
        <f t="shared" si="5"/>
        <v>0</v>
      </c>
      <c r="T18" s="209">
        <f t="shared" si="0"/>
        <v>0</v>
      </c>
    </row>
    <row r="19" spans="1:20" ht="15" customHeight="1" x14ac:dyDescent="0.25">
      <c r="A19" s="129">
        <v>10</v>
      </c>
      <c r="B19" s="72" t="str">
        <f>'9'!C18</f>
        <v>Sumpiuh II</v>
      </c>
      <c r="C19" s="208"/>
      <c r="D19" s="208"/>
      <c r="E19" s="208">
        <f t="shared" si="1"/>
        <v>0</v>
      </c>
      <c r="F19" s="208"/>
      <c r="G19" s="208"/>
      <c r="H19" s="209">
        <f t="shared" si="2"/>
        <v>0</v>
      </c>
      <c r="I19" s="209">
        <f t="shared" si="3"/>
        <v>0</v>
      </c>
      <c r="J19" s="209">
        <f t="shared" si="3"/>
        <v>0</v>
      </c>
      <c r="K19" s="209">
        <f t="shared" si="4"/>
        <v>0</v>
      </c>
      <c r="L19" s="209"/>
      <c r="M19" s="209"/>
      <c r="N19" s="209">
        <f t="shared" si="6"/>
        <v>0</v>
      </c>
      <c r="O19" s="209"/>
      <c r="P19" s="209"/>
      <c r="Q19" s="208">
        <f t="shared" si="8"/>
        <v>0</v>
      </c>
      <c r="R19" s="209">
        <f t="shared" si="5"/>
        <v>0</v>
      </c>
      <c r="S19" s="209">
        <f t="shared" si="5"/>
        <v>0</v>
      </c>
      <c r="T19" s="209">
        <f t="shared" si="0"/>
        <v>0</v>
      </c>
    </row>
    <row r="20" spans="1:20" ht="15" customHeight="1" x14ac:dyDescent="0.25">
      <c r="A20" s="129">
        <v>11</v>
      </c>
      <c r="B20" s="72" t="str">
        <f>'9'!C19</f>
        <v>Tambak I</v>
      </c>
      <c r="C20" s="208"/>
      <c r="D20" s="208"/>
      <c r="E20" s="208">
        <f t="shared" si="1"/>
        <v>0</v>
      </c>
      <c r="F20" s="208"/>
      <c r="G20" s="208"/>
      <c r="H20" s="209">
        <f t="shared" si="2"/>
        <v>0</v>
      </c>
      <c r="I20" s="209">
        <f t="shared" si="3"/>
        <v>0</v>
      </c>
      <c r="J20" s="209">
        <f t="shared" si="3"/>
        <v>0</v>
      </c>
      <c r="K20" s="209">
        <f t="shared" si="4"/>
        <v>0</v>
      </c>
      <c r="L20" s="209"/>
      <c r="M20" s="209"/>
      <c r="N20" s="209">
        <f t="shared" si="6"/>
        <v>0</v>
      </c>
      <c r="O20" s="209"/>
      <c r="P20" s="209"/>
      <c r="Q20" s="208">
        <f t="shared" si="8"/>
        <v>0</v>
      </c>
      <c r="R20" s="209">
        <f t="shared" si="5"/>
        <v>0</v>
      </c>
      <c r="S20" s="209">
        <f t="shared" si="5"/>
        <v>0</v>
      </c>
      <c r="T20" s="209">
        <f t="shared" si="0"/>
        <v>0</v>
      </c>
    </row>
    <row r="21" spans="1:20" ht="15" customHeight="1" x14ac:dyDescent="0.25">
      <c r="A21" s="129">
        <v>12</v>
      </c>
      <c r="B21" s="72" t="str">
        <f>'9'!C20</f>
        <v>Tambak II</v>
      </c>
      <c r="C21" s="208"/>
      <c r="D21" s="208"/>
      <c r="E21" s="208">
        <f t="shared" si="1"/>
        <v>0</v>
      </c>
      <c r="F21" s="208"/>
      <c r="G21" s="208"/>
      <c r="H21" s="209">
        <f t="shared" si="2"/>
        <v>0</v>
      </c>
      <c r="I21" s="209">
        <f t="shared" si="3"/>
        <v>0</v>
      </c>
      <c r="J21" s="209">
        <f t="shared" si="3"/>
        <v>0</v>
      </c>
      <c r="K21" s="209">
        <f t="shared" si="4"/>
        <v>0</v>
      </c>
      <c r="L21" s="209"/>
      <c r="M21" s="209"/>
      <c r="N21" s="209">
        <f t="shared" si="6"/>
        <v>0</v>
      </c>
      <c r="O21" s="209"/>
      <c r="P21" s="209"/>
      <c r="Q21" s="208">
        <f t="shared" si="8"/>
        <v>0</v>
      </c>
      <c r="R21" s="209">
        <f t="shared" si="5"/>
        <v>0</v>
      </c>
      <c r="S21" s="209">
        <f t="shared" si="5"/>
        <v>0</v>
      </c>
      <c r="T21" s="209">
        <f t="shared" si="0"/>
        <v>0</v>
      </c>
    </row>
    <row r="22" spans="1:20" ht="15" customHeight="1" x14ac:dyDescent="0.25">
      <c r="A22" s="129">
        <v>13</v>
      </c>
      <c r="B22" s="72" t="str">
        <f>'9'!C21</f>
        <v>Somagede</v>
      </c>
      <c r="C22" s="208"/>
      <c r="D22" s="208"/>
      <c r="E22" s="208">
        <f t="shared" si="1"/>
        <v>0</v>
      </c>
      <c r="F22" s="208"/>
      <c r="G22" s="208"/>
      <c r="H22" s="209">
        <f t="shared" si="2"/>
        <v>0</v>
      </c>
      <c r="I22" s="209">
        <f t="shared" si="3"/>
        <v>0</v>
      </c>
      <c r="J22" s="209">
        <f t="shared" si="3"/>
        <v>0</v>
      </c>
      <c r="K22" s="209">
        <f t="shared" si="4"/>
        <v>0</v>
      </c>
      <c r="L22" s="209"/>
      <c r="M22" s="209"/>
      <c r="N22" s="209">
        <f t="shared" si="6"/>
        <v>0</v>
      </c>
      <c r="O22" s="209"/>
      <c r="P22" s="209"/>
      <c r="Q22" s="208">
        <f t="shared" si="8"/>
        <v>0</v>
      </c>
      <c r="R22" s="209">
        <f t="shared" si="5"/>
        <v>0</v>
      </c>
      <c r="S22" s="209">
        <f t="shared" si="5"/>
        <v>0</v>
      </c>
      <c r="T22" s="209">
        <f t="shared" si="0"/>
        <v>0</v>
      </c>
    </row>
    <row r="23" spans="1:20" ht="15" customHeight="1" x14ac:dyDescent="0.25">
      <c r="A23" s="129">
        <v>14</v>
      </c>
      <c r="B23" s="72" t="str">
        <f>'9'!C22</f>
        <v>Kalibagor</v>
      </c>
      <c r="C23" s="208"/>
      <c r="D23" s="208"/>
      <c r="E23" s="208">
        <f t="shared" si="1"/>
        <v>0</v>
      </c>
      <c r="F23" s="208"/>
      <c r="G23" s="208"/>
      <c r="H23" s="209">
        <f t="shared" si="2"/>
        <v>0</v>
      </c>
      <c r="I23" s="209">
        <f t="shared" si="3"/>
        <v>0</v>
      </c>
      <c r="J23" s="209">
        <f t="shared" si="3"/>
        <v>0</v>
      </c>
      <c r="K23" s="209">
        <f t="shared" si="4"/>
        <v>0</v>
      </c>
      <c r="L23" s="209"/>
      <c r="M23" s="209"/>
      <c r="N23" s="209">
        <f t="shared" si="6"/>
        <v>0</v>
      </c>
      <c r="O23" s="209"/>
      <c r="P23" s="209"/>
      <c r="Q23" s="208">
        <f t="shared" si="8"/>
        <v>0</v>
      </c>
      <c r="R23" s="209">
        <f t="shared" si="5"/>
        <v>0</v>
      </c>
      <c r="S23" s="209">
        <f t="shared" si="5"/>
        <v>0</v>
      </c>
      <c r="T23" s="209">
        <f t="shared" si="0"/>
        <v>0</v>
      </c>
    </row>
    <row r="24" spans="1:20" ht="15" customHeight="1" x14ac:dyDescent="0.25">
      <c r="A24" s="129">
        <v>15</v>
      </c>
      <c r="B24" s="72" t="str">
        <f>'9'!C23</f>
        <v>Banyumas</v>
      </c>
      <c r="C24" s="208"/>
      <c r="D24" s="208"/>
      <c r="E24" s="208">
        <f t="shared" si="1"/>
        <v>0</v>
      </c>
      <c r="F24" s="208"/>
      <c r="G24" s="208"/>
      <c r="H24" s="209">
        <f t="shared" si="2"/>
        <v>0</v>
      </c>
      <c r="I24" s="209">
        <f t="shared" si="3"/>
        <v>0</v>
      </c>
      <c r="J24" s="209">
        <f t="shared" si="3"/>
        <v>0</v>
      </c>
      <c r="K24" s="209">
        <f t="shared" si="4"/>
        <v>0</v>
      </c>
      <c r="L24" s="209"/>
      <c r="M24" s="209"/>
      <c r="N24" s="209">
        <f t="shared" si="6"/>
        <v>0</v>
      </c>
      <c r="O24" s="209"/>
      <c r="P24" s="209"/>
      <c r="Q24" s="208">
        <f t="shared" si="8"/>
        <v>0</v>
      </c>
      <c r="R24" s="209">
        <f t="shared" si="5"/>
        <v>0</v>
      </c>
      <c r="S24" s="209">
        <f t="shared" si="5"/>
        <v>0</v>
      </c>
      <c r="T24" s="209">
        <f t="shared" si="0"/>
        <v>0</v>
      </c>
    </row>
    <row r="25" spans="1:20" ht="15" customHeight="1" x14ac:dyDescent="0.25">
      <c r="A25" s="129">
        <v>16</v>
      </c>
      <c r="B25" s="72" t="str">
        <f>'9'!C24</f>
        <v>Patikraja</v>
      </c>
      <c r="C25" s="208"/>
      <c r="D25" s="208"/>
      <c r="E25" s="208">
        <f t="shared" si="1"/>
        <v>0</v>
      </c>
      <c r="F25" s="208"/>
      <c r="G25" s="208"/>
      <c r="H25" s="209">
        <f t="shared" si="2"/>
        <v>0</v>
      </c>
      <c r="I25" s="209">
        <f t="shared" si="3"/>
        <v>0</v>
      </c>
      <c r="J25" s="209">
        <f t="shared" si="3"/>
        <v>0</v>
      </c>
      <c r="K25" s="209">
        <f t="shared" si="4"/>
        <v>0</v>
      </c>
      <c r="L25" s="209"/>
      <c r="M25" s="209"/>
      <c r="N25" s="209">
        <f t="shared" si="6"/>
        <v>0</v>
      </c>
      <c r="O25" s="209"/>
      <c r="P25" s="209"/>
      <c r="Q25" s="208">
        <f t="shared" si="8"/>
        <v>0</v>
      </c>
      <c r="R25" s="209">
        <f t="shared" si="5"/>
        <v>0</v>
      </c>
      <c r="S25" s="209">
        <f t="shared" si="5"/>
        <v>0</v>
      </c>
      <c r="T25" s="209">
        <f t="shared" si="0"/>
        <v>0</v>
      </c>
    </row>
    <row r="26" spans="1:20" ht="15" customHeight="1" x14ac:dyDescent="0.25">
      <c r="A26" s="129">
        <v>17</v>
      </c>
      <c r="B26" s="72" t="str">
        <f>'9'!C25</f>
        <v>Purwojati</v>
      </c>
      <c r="C26" s="208"/>
      <c r="D26" s="208"/>
      <c r="E26" s="208">
        <f t="shared" si="1"/>
        <v>0</v>
      </c>
      <c r="F26" s="208"/>
      <c r="G26" s="208"/>
      <c r="H26" s="209">
        <f t="shared" si="2"/>
        <v>0</v>
      </c>
      <c r="I26" s="209">
        <f t="shared" si="3"/>
        <v>0</v>
      </c>
      <c r="J26" s="209">
        <f t="shared" si="3"/>
        <v>0</v>
      </c>
      <c r="K26" s="209">
        <f t="shared" si="4"/>
        <v>0</v>
      </c>
      <c r="L26" s="209"/>
      <c r="M26" s="209"/>
      <c r="N26" s="209">
        <f t="shared" si="6"/>
        <v>0</v>
      </c>
      <c r="O26" s="209"/>
      <c r="P26" s="209"/>
      <c r="Q26" s="208">
        <f t="shared" si="8"/>
        <v>0</v>
      </c>
      <c r="R26" s="209">
        <f t="shared" si="5"/>
        <v>0</v>
      </c>
      <c r="S26" s="209">
        <f t="shared" si="5"/>
        <v>0</v>
      </c>
      <c r="T26" s="209">
        <f t="shared" si="0"/>
        <v>0</v>
      </c>
    </row>
    <row r="27" spans="1:20" ht="15" customHeight="1" x14ac:dyDescent="0.25">
      <c r="A27" s="129">
        <v>18</v>
      </c>
      <c r="B27" s="72" t="str">
        <f>'9'!C26</f>
        <v>Ajibarang I</v>
      </c>
      <c r="C27" s="208"/>
      <c r="D27" s="208"/>
      <c r="E27" s="208">
        <f t="shared" si="1"/>
        <v>0</v>
      </c>
      <c r="F27" s="208"/>
      <c r="G27" s="208"/>
      <c r="H27" s="209">
        <f t="shared" si="2"/>
        <v>0</v>
      </c>
      <c r="I27" s="209">
        <f t="shared" si="3"/>
        <v>0</v>
      </c>
      <c r="J27" s="209">
        <f t="shared" si="3"/>
        <v>0</v>
      </c>
      <c r="K27" s="209">
        <f t="shared" si="4"/>
        <v>0</v>
      </c>
      <c r="L27" s="209"/>
      <c r="M27" s="209"/>
      <c r="N27" s="209">
        <f t="shared" si="6"/>
        <v>0</v>
      </c>
      <c r="O27" s="209"/>
      <c r="P27" s="209"/>
      <c r="Q27" s="208">
        <f t="shared" si="8"/>
        <v>0</v>
      </c>
      <c r="R27" s="209">
        <f t="shared" si="5"/>
        <v>0</v>
      </c>
      <c r="S27" s="209">
        <f t="shared" si="5"/>
        <v>0</v>
      </c>
      <c r="T27" s="209">
        <f t="shared" si="0"/>
        <v>0</v>
      </c>
    </row>
    <row r="28" spans="1:20" ht="15" customHeight="1" x14ac:dyDescent="0.25">
      <c r="A28" s="129">
        <v>19</v>
      </c>
      <c r="B28" s="72" t="str">
        <f>'9'!C27</f>
        <v>Ajibarang II</v>
      </c>
      <c r="C28" s="208"/>
      <c r="D28" s="208"/>
      <c r="E28" s="208">
        <f t="shared" si="1"/>
        <v>0</v>
      </c>
      <c r="F28" s="208"/>
      <c r="G28" s="208"/>
      <c r="H28" s="209">
        <f t="shared" si="2"/>
        <v>0</v>
      </c>
      <c r="I28" s="209">
        <f t="shared" si="3"/>
        <v>0</v>
      </c>
      <c r="J28" s="209">
        <f t="shared" si="3"/>
        <v>0</v>
      </c>
      <c r="K28" s="209">
        <f t="shared" si="4"/>
        <v>0</v>
      </c>
      <c r="L28" s="209"/>
      <c r="M28" s="209"/>
      <c r="N28" s="209">
        <f t="shared" si="6"/>
        <v>0</v>
      </c>
      <c r="O28" s="209"/>
      <c r="P28" s="209"/>
      <c r="Q28" s="208">
        <f t="shared" si="8"/>
        <v>0</v>
      </c>
      <c r="R28" s="209">
        <f t="shared" si="5"/>
        <v>0</v>
      </c>
      <c r="S28" s="209">
        <f t="shared" si="5"/>
        <v>0</v>
      </c>
      <c r="T28" s="209">
        <f t="shared" si="0"/>
        <v>0</v>
      </c>
    </row>
    <row r="29" spans="1:20" ht="15" customHeight="1" x14ac:dyDescent="0.25">
      <c r="A29" s="129">
        <v>20</v>
      </c>
      <c r="B29" s="72" t="str">
        <f>'9'!C28</f>
        <v>Gumelar</v>
      </c>
      <c r="C29" s="208"/>
      <c r="D29" s="208"/>
      <c r="E29" s="208">
        <f t="shared" si="1"/>
        <v>0</v>
      </c>
      <c r="F29" s="208"/>
      <c r="G29" s="208"/>
      <c r="H29" s="209">
        <f t="shared" si="2"/>
        <v>0</v>
      </c>
      <c r="I29" s="209">
        <f t="shared" si="3"/>
        <v>0</v>
      </c>
      <c r="J29" s="209">
        <f t="shared" si="3"/>
        <v>0</v>
      </c>
      <c r="K29" s="209">
        <f t="shared" si="4"/>
        <v>0</v>
      </c>
      <c r="L29" s="209"/>
      <c r="M29" s="209"/>
      <c r="N29" s="209">
        <f t="shared" si="6"/>
        <v>0</v>
      </c>
      <c r="O29" s="209"/>
      <c r="P29" s="209"/>
      <c r="Q29" s="208">
        <f t="shared" si="8"/>
        <v>0</v>
      </c>
      <c r="R29" s="209">
        <f t="shared" si="5"/>
        <v>0</v>
      </c>
      <c r="S29" s="209">
        <f t="shared" si="5"/>
        <v>0</v>
      </c>
      <c r="T29" s="209">
        <f t="shared" si="0"/>
        <v>0</v>
      </c>
    </row>
    <row r="30" spans="1:20" ht="15" customHeight="1" x14ac:dyDescent="0.25">
      <c r="A30" s="129">
        <v>21</v>
      </c>
      <c r="B30" s="72" t="str">
        <f>'9'!C29</f>
        <v>Pekuncen I</v>
      </c>
      <c r="C30" s="208"/>
      <c r="D30" s="208"/>
      <c r="E30" s="208">
        <f t="shared" ref="E30:E48" si="9">SUM(C30:D30)</f>
        <v>0</v>
      </c>
      <c r="F30" s="208"/>
      <c r="G30" s="208"/>
      <c r="H30" s="209">
        <f t="shared" ref="H30:H48" si="10">SUM(F30:G30)</f>
        <v>0</v>
      </c>
      <c r="I30" s="209">
        <f t="shared" ref="I30:I48" si="11">C30+F30</f>
        <v>0</v>
      </c>
      <c r="J30" s="209">
        <f t="shared" ref="J30:J48" si="12">D30+G30</f>
        <v>0</v>
      </c>
      <c r="K30" s="209">
        <f t="shared" ref="K30:K48" si="13">SUM(I30:J30)</f>
        <v>0</v>
      </c>
      <c r="L30" s="209"/>
      <c r="M30" s="209"/>
      <c r="N30" s="209">
        <f t="shared" ref="N30:N48" si="14">SUM(L30:M30)</f>
        <v>0</v>
      </c>
      <c r="O30" s="209"/>
      <c r="P30" s="209"/>
      <c r="Q30" s="208">
        <f t="shared" ref="Q30:Q48" si="15">SUM(O30:P30)</f>
        <v>0</v>
      </c>
      <c r="R30" s="209">
        <f t="shared" ref="R30:R48" si="16">L30+O30</f>
        <v>0</v>
      </c>
      <c r="S30" s="209">
        <f t="shared" ref="S30:S48" si="17">M30+P30</f>
        <v>0</v>
      </c>
      <c r="T30" s="209">
        <f t="shared" ref="T30:T48" si="18">SUM(R30:S30)</f>
        <v>0</v>
      </c>
    </row>
    <row r="31" spans="1:20" ht="15" customHeight="1" x14ac:dyDescent="0.25">
      <c r="A31" s="129">
        <v>22</v>
      </c>
      <c r="B31" s="72" t="str">
        <f>'9'!C30</f>
        <v>Pekuncen II</v>
      </c>
      <c r="C31" s="208"/>
      <c r="D31" s="208"/>
      <c r="E31" s="208">
        <f t="shared" si="9"/>
        <v>0</v>
      </c>
      <c r="F31" s="208"/>
      <c r="G31" s="208"/>
      <c r="H31" s="209">
        <f t="shared" si="10"/>
        <v>0</v>
      </c>
      <c r="I31" s="209">
        <f t="shared" si="11"/>
        <v>0</v>
      </c>
      <c r="J31" s="209">
        <f t="shared" si="12"/>
        <v>0</v>
      </c>
      <c r="K31" s="209">
        <f t="shared" si="13"/>
        <v>0</v>
      </c>
      <c r="L31" s="209"/>
      <c r="M31" s="209"/>
      <c r="N31" s="209">
        <f t="shared" si="14"/>
        <v>0</v>
      </c>
      <c r="O31" s="209"/>
      <c r="P31" s="209"/>
      <c r="Q31" s="208">
        <f t="shared" si="15"/>
        <v>0</v>
      </c>
      <c r="R31" s="209">
        <f t="shared" si="16"/>
        <v>0</v>
      </c>
      <c r="S31" s="209">
        <f t="shared" si="17"/>
        <v>0</v>
      </c>
      <c r="T31" s="209">
        <f t="shared" si="18"/>
        <v>0</v>
      </c>
    </row>
    <row r="32" spans="1:20" ht="15" customHeight="1" x14ac:dyDescent="0.25">
      <c r="A32" s="129">
        <v>23</v>
      </c>
      <c r="B32" s="72" t="str">
        <f>'9'!C31</f>
        <v>Cilongok I</v>
      </c>
      <c r="C32" s="208"/>
      <c r="D32" s="208"/>
      <c r="E32" s="208">
        <f t="shared" si="9"/>
        <v>0</v>
      </c>
      <c r="F32" s="208"/>
      <c r="G32" s="208"/>
      <c r="H32" s="209">
        <f t="shared" si="10"/>
        <v>0</v>
      </c>
      <c r="I32" s="209">
        <f t="shared" si="11"/>
        <v>0</v>
      </c>
      <c r="J32" s="209">
        <f t="shared" si="12"/>
        <v>0</v>
      </c>
      <c r="K32" s="209">
        <f t="shared" si="13"/>
        <v>0</v>
      </c>
      <c r="L32" s="209"/>
      <c r="M32" s="209"/>
      <c r="N32" s="209">
        <f t="shared" si="14"/>
        <v>0</v>
      </c>
      <c r="O32" s="209"/>
      <c r="P32" s="209"/>
      <c r="Q32" s="208">
        <f t="shared" si="15"/>
        <v>0</v>
      </c>
      <c r="R32" s="209">
        <f t="shared" si="16"/>
        <v>0</v>
      </c>
      <c r="S32" s="209">
        <f t="shared" si="17"/>
        <v>0</v>
      </c>
      <c r="T32" s="209">
        <f t="shared" si="18"/>
        <v>0</v>
      </c>
    </row>
    <row r="33" spans="1:20" ht="15" customHeight="1" x14ac:dyDescent="0.25">
      <c r="A33" s="129">
        <v>24</v>
      </c>
      <c r="B33" s="72" t="str">
        <f>'9'!C32</f>
        <v>Cilongok II</v>
      </c>
      <c r="C33" s="208"/>
      <c r="D33" s="208"/>
      <c r="E33" s="208">
        <f t="shared" si="9"/>
        <v>0</v>
      </c>
      <c r="F33" s="208"/>
      <c r="G33" s="208"/>
      <c r="H33" s="209">
        <f t="shared" si="10"/>
        <v>0</v>
      </c>
      <c r="I33" s="209">
        <f t="shared" si="11"/>
        <v>0</v>
      </c>
      <c r="J33" s="209">
        <f t="shared" si="12"/>
        <v>0</v>
      </c>
      <c r="K33" s="209">
        <f t="shared" si="13"/>
        <v>0</v>
      </c>
      <c r="L33" s="209"/>
      <c r="M33" s="209"/>
      <c r="N33" s="209">
        <f t="shared" si="14"/>
        <v>0</v>
      </c>
      <c r="O33" s="209"/>
      <c r="P33" s="209"/>
      <c r="Q33" s="208">
        <f t="shared" si="15"/>
        <v>0</v>
      </c>
      <c r="R33" s="209">
        <f t="shared" si="16"/>
        <v>0</v>
      </c>
      <c r="S33" s="209">
        <f t="shared" si="17"/>
        <v>0</v>
      </c>
      <c r="T33" s="209">
        <f t="shared" si="18"/>
        <v>0</v>
      </c>
    </row>
    <row r="34" spans="1:20" ht="15" customHeight="1" x14ac:dyDescent="0.25">
      <c r="A34" s="129">
        <v>25</v>
      </c>
      <c r="B34" s="72" t="str">
        <f>'9'!C33</f>
        <v>Karanglewas</v>
      </c>
      <c r="C34" s="208"/>
      <c r="D34" s="208"/>
      <c r="E34" s="208">
        <f t="shared" si="9"/>
        <v>0</v>
      </c>
      <c r="F34" s="208"/>
      <c r="G34" s="208"/>
      <c r="H34" s="209">
        <f t="shared" si="10"/>
        <v>0</v>
      </c>
      <c r="I34" s="209">
        <f t="shared" si="11"/>
        <v>0</v>
      </c>
      <c r="J34" s="209">
        <f t="shared" si="12"/>
        <v>0</v>
      </c>
      <c r="K34" s="209">
        <f t="shared" si="13"/>
        <v>0</v>
      </c>
      <c r="L34" s="209"/>
      <c r="M34" s="209"/>
      <c r="N34" s="209">
        <f t="shared" si="14"/>
        <v>0</v>
      </c>
      <c r="O34" s="209"/>
      <c r="P34" s="209"/>
      <c r="Q34" s="208">
        <f t="shared" si="15"/>
        <v>0</v>
      </c>
      <c r="R34" s="209">
        <f t="shared" si="16"/>
        <v>0</v>
      </c>
      <c r="S34" s="209">
        <f t="shared" si="17"/>
        <v>0</v>
      </c>
      <c r="T34" s="209">
        <f t="shared" si="18"/>
        <v>0</v>
      </c>
    </row>
    <row r="35" spans="1:20" ht="15" customHeight="1" x14ac:dyDescent="0.25">
      <c r="A35" s="129">
        <v>26</v>
      </c>
      <c r="B35" s="72" t="str">
        <f>'9'!C34</f>
        <v>Purwokerto Barat</v>
      </c>
      <c r="C35" s="208"/>
      <c r="D35" s="208"/>
      <c r="E35" s="208">
        <f t="shared" si="9"/>
        <v>0</v>
      </c>
      <c r="F35" s="208"/>
      <c r="G35" s="208"/>
      <c r="H35" s="209">
        <f t="shared" si="10"/>
        <v>0</v>
      </c>
      <c r="I35" s="209">
        <f t="shared" si="11"/>
        <v>0</v>
      </c>
      <c r="J35" s="209">
        <f t="shared" si="12"/>
        <v>0</v>
      </c>
      <c r="K35" s="209">
        <f t="shared" si="13"/>
        <v>0</v>
      </c>
      <c r="L35" s="209"/>
      <c r="M35" s="209"/>
      <c r="N35" s="209">
        <f t="shared" si="14"/>
        <v>0</v>
      </c>
      <c r="O35" s="209"/>
      <c r="P35" s="209"/>
      <c r="Q35" s="208">
        <f t="shared" si="15"/>
        <v>0</v>
      </c>
      <c r="R35" s="209">
        <f t="shared" si="16"/>
        <v>0</v>
      </c>
      <c r="S35" s="209">
        <f t="shared" si="17"/>
        <v>0</v>
      </c>
      <c r="T35" s="209">
        <f t="shared" si="18"/>
        <v>0</v>
      </c>
    </row>
    <row r="36" spans="1:20" ht="15" customHeight="1" x14ac:dyDescent="0.25">
      <c r="A36" s="129">
        <v>27</v>
      </c>
      <c r="B36" s="72" t="str">
        <f>'9'!C35</f>
        <v>Purwokerto Timur I</v>
      </c>
      <c r="C36" s="208"/>
      <c r="D36" s="208"/>
      <c r="E36" s="208">
        <f t="shared" si="9"/>
        <v>0</v>
      </c>
      <c r="F36" s="208"/>
      <c r="G36" s="208"/>
      <c r="H36" s="209">
        <f t="shared" si="10"/>
        <v>0</v>
      </c>
      <c r="I36" s="209">
        <f t="shared" si="11"/>
        <v>0</v>
      </c>
      <c r="J36" s="209">
        <f t="shared" si="12"/>
        <v>0</v>
      </c>
      <c r="K36" s="209">
        <f t="shared" si="13"/>
        <v>0</v>
      </c>
      <c r="L36" s="209"/>
      <c r="M36" s="209"/>
      <c r="N36" s="209">
        <f t="shared" si="14"/>
        <v>0</v>
      </c>
      <c r="O36" s="209"/>
      <c r="P36" s="209"/>
      <c r="Q36" s="208">
        <f t="shared" si="15"/>
        <v>0</v>
      </c>
      <c r="R36" s="209">
        <f t="shared" si="16"/>
        <v>0</v>
      </c>
      <c r="S36" s="209">
        <f t="shared" si="17"/>
        <v>0</v>
      </c>
      <c r="T36" s="209">
        <f t="shared" si="18"/>
        <v>0</v>
      </c>
    </row>
    <row r="37" spans="1:20" ht="15" customHeight="1" x14ac:dyDescent="0.25">
      <c r="A37" s="129">
        <v>28</v>
      </c>
      <c r="B37" s="72" t="str">
        <f>'9'!C36</f>
        <v>Purwokerto Timur II</v>
      </c>
      <c r="C37" s="208"/>
      <c r="D37" s="208"/>
      <c r="E37" s="208">
        <f t="shared" si="9"/>
        <v>0</v>
      </c>
      <c r="F37" s="208"/>
      <c r="G37" s="208"/>
      <c r="H37" s="209">
        <f t="shared" si="10"/>
        <v>0</v>
      </c>
      <c r="I37" s="209">
        <f t="shared" si="11"/>
        <v>0</v>
      </c>
      <c r="J37" s="209">
        <f t="shared" si="12"/>
        <v>0</v>
      </c>
      <c r="K37" s="209">
        <f t="shared" si="13"/>
        <v>0</v>
      </c>
      <c r="L37" s="209"/>
      <c r="M37" s="209"/>
      <c r="N37" s="209">
        <f t="shared" si="14"/>
        <v>0</v>
      </c>
      <c r="O37" s="209"/>
      <c r="P37" s="209"/>
      <c r="Q37" s="208">
        <f t="shared" si="15"/>
        <v>0</v>
      </c>
      <c r="R37" s="209">
        <f t="shared" si="16"/>
        <v>0</v>
      </c>
      <c r="S37" s="209">
        <f t="shared" si="17"/>
        <v>0</v>
      </c>
      <c r="T37" s="209">
        <f t="shared" si="18"/>
        <v>0</v>
      </c>
    </row>
    <row r="38" spans="1:20" ht="15" customHeight="1" x14ac:dyDescent="0.25">
      <c r="A38" s="129">
        <v>29</v>
      </c>
      <c r="B38" s="72" t="str">
        <f>'9'!C37</f>
        <v>Purwokerto Utara I</v>
      </c>
      <c r="C38" s="208"/>
      <c r="D38" s="208"/>
      <c r="E38" s="208">
        <f t="shared" si="9"/>
        <v>0</v>
      </c>
      <c r="F38" s="208"/>
      <c r="G38" s="208"/>
      <c r="H38" s="209">
        <f t="shared" si="10"/>
        <v>0</v>
      </c>
      <c r="I38" s="209">
        <f t="shared" si="11"/>
        <v>0</v>
      </c>
      <c r="J38" s="209">
        <f t="shared" si="12"/>
        <v>0</v>
      </c>
      <c r="K38" s="209">
        <f t="shared" si="13"/>
        <v>0</v>
      </c>
      <c r="L38" s="209"/>
      <c r="M38" s="209"/>
      <c r="N38" s="209">
        <f t="shared" si="14"/>
        <v>0</v>
      </c>
      <c r="O38" s="209"/>
      <c r="P38" s="209"/>
      <c r="Q38" s="208">
        <f t="shared" si="15"/>
        <v>0</v>
      </c>
      <c r="R38" s="209">
        <f t="shared" si="16"/>
        <v>0</v>
      </c>
      <c r="S38" s="209">
        <f t="shared" si="17"/>
        <v>0</v>
      </c>
      <c r="T38" s="209">
        <f t="shared" si="18"/>
        <v>0</v>
      </c>
    </row>
    <row r="39" spans="1:20" ht="15" customHeight="1" x14ac:dyDescent="0.25">
      <c r="A39" s="129">
        <v>30</v>
      </c>
      <c r="B39" s="72" t="str">
        <f>'9'!C38</f>
        <v>Purwokerto Utara II</v>
      </c>
      <c r="C39" s="208"/>
      <c r="D39" s="208"/>
      <c r="E39" s="208">
        <f t="shared" si="9"/>
        <v>0</v>
      </c>
      <c r="F39" s="208"/>
      <c r="G39" s="208"/>
      <c r="H39" s="209">
        <f t="shared" si="10"/>
        <v>0</v>
      </c>
      <c r="I39" s="209">
        <f t="shared" si="11"/>
        <v>0</v>
      </c>
      <c r="J39" s="209">
        <f t="shared" si="12"/>
        <v>0</v>
      </c>
      <c r="K39" s="209">
        <f t="shared" si="13"/>
        <v>0</v>
      </c>
      <c r="L39" s="209"/>
      <c r="M39" s="209"/>
      <c r="N39" s="209">
        <f t="shared" si="14"/>
        <v>0</v>
      </c>
      <c r="O39" s="209"/>
      <c r="P39" s="209"/>
      <c r="Q39" s="208">
        <f t="shared" si="15"/>
        <v>0</v>
      </c>
      <c r="R39" s="209">
        <f t="shared" si="16"/>
        <v>0</v>
      </c>
      <c r="S39" s="209">
        <f t="shared" si="17"/>
        <v>0</v>
      </c>
      <c r="T39" s="209">
        <f t="shared" si="18"/>
        <v>0</v>
      </c>
    </row>
    <row r="40" spans="1:20" ht="15" customHeight="1" x14ac:dyDescent="0.25">
      <c r="A40" s="129">
        <v>31</v>
      </c>
      <c r="B40" s="72" t="str">
        <f>'9'!C39</f>
        <v>Purwokerto Selatan</v>
      </c>
      <c r="C40" s="208"/>
      <c r="D40" s="208"/>
      <c r="E40" s="208">
        <f t="shared" si="9"/>
        <v>0</v>
      </c>
      <c r="F40" s="208"/>
      <c r="G40" s="208"/>
      <c r="H40" s="209">
        <f t="shared" si="10"/>
        <v>0</v>
      </c>
      <c r="I40" s="209">
        <f t="shared" si="11"/>
        <v>0</v>
      </c>
      <c r="J40" s="209">
        <f t="shared" si="12"/>
        <v>0</v>
      </c>
      <c r="K40" s="209">
        <f t="shared" si="13"/>
        <v>0</v>
      </c>
      <c r="L40" s="209"/>
      <c r="M40" s="209"/>
      <c r="N40" s="209">
        <f t="shared" si="14"/>
        <v>0</v>
      </c>
      <c r="O40" s="209"/>
      <c r="P40" s="209"/>
      <c r="Q40" s="208">
        <f t="shared" si="15"/>
        <v>0</v>
      </c>
      <c r="R40" s="209">
        <f t="shared" si="16"/>
        <v>0</v>
      </c>
      <c r="S40" s="209">
        <f t="shared" si="17"/>
        <v>0</v>
      </c>
      <c r="T40" s="209">
        <f t="shared" si="18"/>
        <v>0</v>
      </c>
    </row>
    <row r="41" spans="1:20" ht="15" customHeight="1" x14ac:dyDescent="0.25">
      <c r="A41" s="129">
        <v>32</v>
      </c>
      <c r="B41" s="72" t="str">
        <f>'9'!C40</f>
        <v>Sokaraja I</v>
      </c>
      <c r="C41" s="208"/>
      <c r="D41" s="208"/>
      <c r="E41" s="208">
        <f t="shared" si="9"/>
        <v>0</v>
      </c>
      <c r="F41" s="208"/>
      <c r="G41" s="208"/>
      <c r="H41" s="209">
        <f t="shared" si="10"/>
        <v>0</v>
      </c>
      <c r="I41" s="209">
        <f t="shared" si="11"/>
        <v>0</v>
      </c>
      <c r="J41" s="209">
        <f t="shared" si="12"/>
        <v>0</v>
      </c>
      <c r="K41" s="209">
        <f t="shared" si="13"/>
        <v>0</v>
      </c>
      <c r="L41" s="209"/>
      <c r="M41" s="209"/>
      <c r="N41" s="209">
        <f t="shared" si="14"/>
        <v>0</v>
      </c>
      <c r="O41" s="209"/>
      <c r="P41" s="209"/>
      <c r="Q41" s="208">
        <f t="shared" si="15"/>
        <v>0</v>
      </c>
      <c r="R41" s="209">
        <f t="shared" si="16"/>
        <v>0</v>
      </c>
      <c r="S41" s="209">
        <f t="shared" si="17"/>
        <v>0</v>
      </c>
      <c r="T41" s="209">
        <f t="shared" si="18"/>
        <v>0</v>
      </c>
    </row>
    <row r="42" spans="1:20" ht="15" customHeight="1" x14ac:dyDescent="0.25">
      <c r="A42" s="129">
        <v>33</v>
      </c>
      <c r="B42" s="72" t="str">
        <f>'9'!C41</f>
        <v>Sokaraja II</v>
      </c>
      <c r="C42" s="208"/>
      <c r="D42" s="208"/>
      <c r="E42" s="208">
        <f t="shared" si="9"/>
        <v>0</v>
      </c>
      <c r="F42" s="208"/>
      <c r="G42" s="208"/>
      <c r="H42" s="209">
        <f t="shared" si="10"/>
        <v>0</v>
      </c>
      <c r="I42" s="209">
        <f t="shared" si="11"/>
        <v>0</v>
      </c>
      <c r="J42" s="209">
        <f t="shared" si="12"/>
        <v>0</v>
      </c>
      <c r="K42" s="209">
        <f t="shared" si="13"/>
        <v>0</v>
      </c>
      <c r="L42" s="209"/>
      <c r="M42" s="209"/>
      <c r="N42" s="209">
        <f t="shared" si="14"/>
        <v>0</v>
      </c>
      <c r="O42" s="209"/>
      <c r="P42" s="209"/>
      <c r="Q42" s="208">
        <f t="shared" si="15"/>
        <v>0</v>
      </c>
      <c r="R42" s="209">
        <f t="shared" si="16"/>
        <v>0</v>
      </c>
      <c r="S42" s="209">
        <f t="shared" si="17"/>
        <v>0</v>
      </c>
      <c r="T42" s="209">
        <f t="shared" si="18"/>
        <v>0</v>
      </c>
    </row>
    <row r="43" spans="1:20" ht="15" customHeight="1" x14ac:dyDescent="0.25">
      <c r="A43" s="129">
        <v>34</v>
      </c>
      <c r="B43" s="72" t="str">
        <f>'9'!C42</f>
        <v>Kembaran I</v>
      </c>
      <c r="C43" s="208"/>
      <c r="D43" s="208"/>
      <c r="E43" s="208">
        <f t="shared" si="9"/>
        <v>0</v>
      </c>
      <c r="F43" s="208"/>
      <c r="G43" s="208"/>
      <c r="H43" s="209">
        <f t="shared" si="10"/>
        <v>0</v>
      </c>
      <c r="I43" s="209">
        <f t="shared" si="11"/>
        <v>0</v>
      </c>
      <c r="J43" s="209">
        <f t="shared" si="12"/>
        <v>0</v>
      </c>
      <c r="K43" s="209">
        <f t="shared" si="13"/>
        <v>0</v>
      </c>
      <c r="L43" s="209"/>
      <c r="M43" s="209"/>
      <c r="N43" s="209">
        <f t="shared" si="14"/>
        <v>0</v>
      </c>
      <c r="O43" s="209"/>
      <c r="P43" s="209"/>
      <c r="Q43" s="208">
        <f t="shared" si="15"/>
        <v>0</v>
      </c>
      <c r="R43" s="209">
        <f t="shared" si="16"/>
        <v>0</v>
      </c>
      <c r="S43" s="209">
        <f t="shared" si="17"/>
        <v>0</v>
      </c>
      <c r="T43" s="209">
        <f t="shared" si="18"/>
        <v>0</v>
      </c>
    </row>
    <row r="44" spans="1:20" ht="15" customHeight="1" x14ac:dyDescent="0.25">
      <c r="A44" s="129">
        <v>35</v>
      </c>
      <c r="B44" s="72" t="str">
        <f>'9'!C43</f>
        <v>Kembaran II</v>
      </c>
      <c r="C44" s="208"/>
      <c r="D44" s="208"/>
      <c r="E44" s="208">
        <f t="shared" si="9"/>
        <v>0</v>
      </c>
      <c r="F44" s="208"/>
      <c r="G44" s="208"/>
      <c r="H44" s="209">
        <f t="shared" si="10"/>
        <v>0</v>
      </c>
      <c r="I44" s="209">
        <f t="shared" si="11"/>
        <v>0</v>
      </c>
      <c r="J44" s="209">
        <f t="shared" si="12"/>
        <v>0</v>
      </c>
      <c r="K44" s="209">
        <f t="shared" si="13"/>
        <v>0</v>
      </c>
      <c r="L44" s="209"/>
      <c r="M44" s="209"/>
      <c r="N44" s="209">
        <f t="shared" si="14"/>
        <v>0</v>
      </c>
      <c r="O44" s="209"/>
      <c r="P44" s="209"/>
      <c r="Q44" s="208">
        <f t="shared" si="15"/>
        <v>0</v>
      </c>
      <c r="R44" s="209">
        <f t="shared" si="16"/>
        <v>0</v>
      </c>
      <c r="S44" s="209">
        <f t="shared" si="17"/>
        <v>0</v>
      </c>
      <c r="T44" s="209">
        <f t="shared" si="18"/>
        <v>0</v>
      </c>
    </row>
    <row r="45" spans="1:20" ht="15" customHeight="1" x14ac:dyDescent="0.25">
      <c r="A45" s="129">
        <v>36</v>
      </c>
      <c r="B45" s="72" t="str">
        <f>'9'!C44</f>
        <v>Sumbang I</v>
      </c>
      <c r="C45" s="208"/>
      <c r="D45" s="208"/>
      <c r="E45" s="208">
        <f t="shared" si="9"/>
        <v>0</v>
      </c>
      <c r="F45" s="208"/>
      <c r="G45" s="208"/>
      <c r="H45" s="209">
        <f t="shared" si="10"/>
        <v>0</v>
      </c>
      <c r="I45" s="209">
        <f t="shared" si="11"/>
        <v>0</v>
      </c>
      <c r="J45" s="209">
        <f t="shared" si="12"/>
        <v>0</v>
      </c>
      <c r="K45" s="209">
        <f t="shared" si="13"/>
        <v>0</v>
      </c>
      <c r="L45" s="209"/>
      <c r="M45" s="209"/>
      <c r="N45" s="209">
        <f t="shared" si="14"/>
        <v>0</v>
      </c>
      <c r="O45" s="209"/>
      <c r="P45" s="209"/>
      <c r="Q45" s="208">
        <f t="shared" si="15"/>
        <v>0</v>
      </c>
      <c r="R45" s="209">
        <f t="shared" si="16"/>
        <v>0</v>
      </c>
      <c r="S45" s="209">
        <f t="shared" si="17"/>
        <v>0</v>
      </c>
      <c r="T45" s="209">
        <f t="shared" si="18"/>
        <v>0</v>
      </c>
    </row>
    <row r="46" spans="1:20" ht="15" customHeight="1" x14ac:dyDescent="0.25">
      <c r="A46" s="129">
        <v>37</v>
      </c>
      <c r="B46" s="72" t="str">
        <f>'9'!C45</f>
        <v>Sumbang II</v>
      </c>
      <c r="C46" s="208"/>
      <c r="D46" s="208"/>
      <c r="E46" s="208">
        <f t="shared" si="9"/>
        <v>0</v>
      </c>
      <c r="F46" s="208"/>
      <c r="G46" s="208"/>
      <c r="H46" s="209">
        <f t="shared" si="10"/>
        <v>0</v>
      </c>
      <c r="I46" s="209">
        <f t="shared" si="11"/>
        <v>0</v>
      </c>
      <c r="J46" s="209">
        <f t="shared" si="12"/>
        <v>0</v>
      </c>
      <c r="K46" s="209">
        <f t="shared" si="13"/>
        <v>0</v>
      </c>
      <c r="L46" s="209"/>
      <c r="M46" s="209"/>
      <c r="N46" s="209">
        <f t="shared" si="14"/>
        <v>0</v>
      </c>
      <c r="O46" s="209"/>
      <c r="P46" s="209"/>
      <c r="Q46" s="208">
        <f t="shared" si="15"/>
        <v>0</v>
      </c>
      <c r="R46" s="209">
        <f t="shared" si="16"/>
        <v>0</v>
      </c>
      <c r="S46" s="209">
        <f t="shared" si="17"/>
        <v>0</v>
      </c>
      <c r="T46" s="209">
        <f t="shared" si="18"/>
        <v>0</v>
      </c>
    </row>
    <row r="47" spans="1:20" ht="15" customHeight="1" x14ac:dyDescent="0.25">
      <c r="A47" s="129">
        <v>38</v>
      </c>
      <c r="B47" s="72" t="str">
        <f>'9'!C46</f>
        <v>Baturraden I</v>
      </c>
      <c r="C47" s="208"/>
      <c r="D47" s="208"/>
      <c r="E47" s="208">
        <f t="shared" si="9"/>
        <v>0</v>
      </c>
      <c r="F47" s="208"/>
      <c r="G47" s="208"/>
      <c r="H47" s="209">
        <f t="shared" si="10"/>
        <v>0</v>
      </c>
      <c r="I47" s="209">
        <f t="shared" si="11"/>
        <v>0</v>
      </c>
      <c r="J47" s="209">
        <f t="shared" si="12"/>
        <v>0</v>
      </c>
      <c r="K47" s="209">
        <f t="shared" si="13"/>
        <v>0</v>
      </c>
      <c r="L47" s="209"/>
      <c r="M47" s="209"/>
      <c r="N47" s="209">
        <f t="shared" si="14"/>
        <v>0</v>
      </c>
      <c r="O47" s="209"/>
      <c r="P47" s="209"/>
      <c r="Q47" s="208">
        <f t="shared" si="15"/>
        <v>0</v>
      </c>
      <c r="R47" s="209">
        <f t="shared" si="16"/>
        <v>0</v>
      </c>
      <c r="S47" s="209">
        <f t="shared" si="17"/>
        <v>0</v>
      </c>
      <c r="T47" s="209">
        <f t="shared" si="18"/>
        <v>0</v>
      </c>
    </row>
    <row r="48" spans="1:20" ht="15" customHeight="1" x14ac:dyDescent="0.25">
      <c r="A48" s="129">
        <v>39</v>
      </c>
      <c r="B48" s="72" t="str">
        <f>'9'!C47</f>
        <v>Baturraden II</v>
      </c>
      <c r="C48" s="208"/>
      <c r="D48" s="208"/>
      <c r="E48" s="208">
        <f t="shared" si="9"/>
        <v>0</v>
      </c>
      <c r="F48" s="208"/>
      <c r="G48" s="208"/>
      <c r="H48" s="209">
        <f t="shared" si="10"/>
        <v>0</v>
      </c>
      <c r="I48" s="209">
        <f t="shared" si="11"/>
        <v>0</v>
      </c>
      <c r="J48" s="209">
        <f t="shared" si="12"/>
        <v>0</v>
      </c>
      <c r="K48" s="209">
        <f t="shared" si="13"/>
        <v>0</v>
      </c>
      <c r="L48" s="209"/>
      <c r="M48" s="209"/>
      <c r="N48" s="209">
        <f t="shared" si="14"/>
        <v>0</v>
      </c>
      <c r="O48" s="209"/>
      <c r="P48" s="209"/>
      <c r="Q48" s="208">
        <f t="shared" si="15"/>
        <v>0</v>
      </c>
      <c r="R48" s="209">
        <f t="shared" si="16"/>
        <v>0</v>
      </c>
      <c r="S48" s="209">
        <f t="shared" si="17"/>
        <v>0</v>
      </c>
      <c r="T48" s="209">
        <f t="shared" si="18"/>
        <v>0</v>
      </c>
    </row>
    <row r="49" spans="1:20" ht="15" customHeight="1" x14ac:dyDescent="0.25">
      <c r="A49" s="129">
        <v>40</v>
      </c>
      <c r="B49" s="72" t="str">
        <f>'9'!C48</f>
        <v>Kedungbanteng</v>
      </c>
      <c r="C49" s="208"/>
      <c r="D49" s="208"/>
      <c r="E49" s="208">
        <f t="shared" ref="E49" si="19">SUM(C49:D49)</f>
        <v>0</v>
      </c>
      <c r="F49" s="208"/>
      <c r="G49" s="208"/>
      <c r="H49" s="209">
        <f t="shared" ref="H49" si="20">SUM(F49:G49)</f>
        <v>0</v>
      </c>
      <c r="I49" s="209">
        <f t="shared" ref="I49" si="21">C49+F49</f>
        <v>0</v>
      </c>
      <c r="J49" s="209">
        <f t="shared" ref="J49" si="22">D49+G49</f>
        <v>0</v>
      </c>
      <c r="K49" s="209">
        <f t="shared" ref="K49" si="23">SUM(I49:J49)</f>
        <v>0</v>
      </c>
      <c r="L49" s="209"/>
      <c r="M49" s="209"/>
      <c r="N49" s="209">
        <f t="shared" ref="N49" si="24">SUM(L49:M49)</f>
        <v>0</v>
      </c>
      <c r="O49" s="209"/>
      <c r="P49" s="209"/>
      <c r="Q49" s="208">
        <f t="shared" ref="Q49" si="25">SUM(O49:P49)</f>
        <v>0</v>
      </c>
      <c r="R49" s="209">
        <f t="shared" ref="R49" si="26">L49+O49</f>
        <v>0</v>
      </c>
      <c r="S49" s="209">
        <f t="shared" ref="S49" si="27">M49+P49</f>
        <v>0</v>
      </c>
      <c r="T49" s="209">
        <f t="shared" ref="T49" si="28">SUM(R49:S49)</f>
        <v>0</v>
      </c>
    </row>
    <row r="50" spans="1:20" ht="15" customHeight="1" x14ac:dyDescent="0.25">
      <c r="A50" s="80"/>
      <c r="B50" s="72"/>
      <c r="C50" s="208"/>
      <c r="D50" s="208"/>
      <c r="E50" s="208">
        <f t="shared" si="1"/>
        <v>0</v>
      </c>
      <c r="F50" s="208"/>
      <c r="G50" s="208"/>
      <c r="H50" s="209">
        <f t="shared" si="2"/>
        <v>0</v>
      </c>
      <c r="I50" s="209">
        <f t="shared" si="3"/>
        <v>0</v>
      </c>
      <c r="J50" s="209">
        <f t="shared" ref="J50:J51" si="29">D50+G50</f>
        <v>0</v>
      </c>
      <c r="K50" s="209">
        <f t="shared" ref="K50:K51" si="30">SUM(I50:J50)</f>
        <v>0</v>
      </c>
      <c r="L50" s="209"/>
      <c r="M50" s="209"/>
      <c r="N50" s="209">
        <f t="shared" si="6"/>
        <v>0</v>
      </c>
      <c r="O50" s="209"/>
      <c r="P50" s="209"/>
      <c r="Q50" s="208">
        <f t="shared" si="8"/>
        <v>0</v>
      </c>
      <c r="R50" s="209">
        <f t="shared" ref="R50:R51" si="31">L50+O50</f>
        <v>0</v>
      </c>
      <c r="S50" s="209">
        <f t="shared" ref="S50:S51" si="32">M50+P50</f>
        <v>0</v>
      </c>
      <c r="T50" s="209">
        <f t="shared" ref="T50:T51" si="33">SUM(R50:S50)</f>
        <v>0</v>
      </c>
    </row>
    <row r="51" spans="1:20" ht="15" customHeight="1" x14ac:dyDescent="0.25">
      <c r="A51" s="210"/>
      <c r="B51" s="78"/>
      <c r="C51" s="211"/>
      <c r="D51" s="211"/>
      <c r="E51" s="212">
        <f t="shared" si="1"/>
        <v>0</v>
      </c>
      <c r="F51" s="211"/>
      <c r="G51" s="211"/>
      <c r="H51" s="212">
        <f t="shared" si="2"/>
        <v>0</v>
      </c>
      <c r="I51" s="212">
        <f t="shared" si="3"/>
        <v>0</v>
      </c>
      <c r="J51" s="212">
        <f t="shared" si="29"/>
        <v>0</v>
      </c>
      <c r="K51" s="212">
        <f t="shared" si="30"/>
        <v>0</v>
      </c>
      <c r="L51" s="212"/>
      <c r="M51" s="212"/>
      <c r="N51" s="212">
        <f t="shared" si="6"/>
        <v>0</v>
      </c>
      <c r="O51" s="212"/>
      <c r="P51" s="212"/>
      <c r="Q51" s="211">
        <f t="shared" si="8"/>
        <v>0</v>
      </c>
      <c r="R51" s="212">
        <f t="shared" si="31"/>
        <v>0</v>
      </c>
      <c r="S51" s="212">
        <f t="shared" si="32"/>
        <v>0</v>
      </c>
      <c r="T51" s="212">
        <f t="shared" si="33"/>
        <v>0</v>
      </c>
    </row>
    <row r="52" spans="1:20" ht="15" customHeight="1" x14ac:dyDescent="0.25">
      <c r="A52" s="80"/>
      <c r="B52" s="72"/>
      <c r="C52" s="208"/>
      <c r="D52" s="208"/>
      <c r="E52" s="208"/>
      <c r="F52" s="208"/>
      <c r="G52" s="208"/>
      <c r="H52" s="208"/>
      <c r="I52" s="209"/>
      <c r="J52" s="209"/>
      <c r="K52" s="209"/>
      <c r="L52" s="209"/>
      <c r="M52" s="209"/>
      <c r="N52" s="208"/>
      <c r="O52" s="209"/>
      <c r="P52" s="209"/>
      <c r="Q52" s="208"/>
      <c r="R52" s="209"/>
      <c r="S52" s="209"/>
      <c r="T52" s="209"/>
    </row>
    <row r="53" spans="1:20" ht="15" customHeight="1" x14ac:dyDescent="0.25">
      <c r="A53" s="80"/>
      <c r="B53" s="72"/>
      <c r="C53" s="208"/>
      <c r="D53" s="208"/>
      <c r="E53" s="208"/>
      <c r="F53" s="208"/>
      <c r="G53" s="208"/>
      <c r="H53" s="208"/>
      <c r="I53" s="209"/>
      <c r="J53" s="209"/>
      <c r="K53" s="209"/>
      <c r="L53" s="209"/>
      <c r="M53" s="209"/>
      <c r="N53" s="208"/>
      <c r="O53" s="209"/>
      <c r="P53" s="209"/>
      <c r="Q53" s="208"/>
      <c r="R53" s="209"/>
      <c r="S53" s="209"/>
      <c r="T53" s="209"/>
    </row>
    <row r="54" spans="1:20" ht="20.100000000000001" customHeight="1" x14ac:dyDescent="0.25">
      <c r="A54" s="72">
        <v>1</v>
      </c>
      <c r="B54" s="1014" t="s">
        <v>328</v>
      </c>
      <c r="C54" s="208"/>
      <c r="D54" s="208"/>
      <c r="E54" s="208">
        <f t="shared" si="1"/>
        <v>0</v>
      </c>
      <c r="F54" s="209"/>
      <c r="G54" s="209"/>
      <c r="H54" s="208">
        <f>SUM(F54:G54)</f>
        <v>0</v>
      </c>
      <c r="I54" s="209">
        <f t="shared" si="3"/>
        <v>0</v>
      </c>
      <c r="J54" s="209">
        <f t="shared" si="3"/>
        <v>0</v>
      </c>
      <c r="K54" s="209">
        <f>SUM(I54:J54)</f>
        <v>0</v>
      </c>
      <c r="L54" s="209"/>
      <c r="M54" s="209"/>
      <c r="N54" s="208">
        <f>SUM(L54:M54)</f>
        <v>0</v>
      </c>
      <c r="O54" s="209"/>
      <c r="P54" s="209"/>
      <c r="Q54" s="208">
        <f>SUM(O54:P54)</f>
        <v>0</v>
      </c>
      <c r="R54" s="209">
        <f t="shared" si="5"/>
        <v>0</v>
      </c>
      <c r="S54" s="209">
        <f t="shared" si="5"/>
        <v>0</v>
      </c>
      <c r="T54" s="209">
        <f>SUM(R54:S54)</f>
        <v>0</v>
      </c>
    </row>
    <row r="55" spans="1:20" ht="20.100000000000001" customHeight="1" x14ac:dyDescent="0.25">
      <c r="A55" s="72">
        <v>1</v>
      </c>
      <c r="B55" s="1023" t="s">
        <v>1372</v>
      </c>
      <c r="C55" s="208"/>
      <c r="D55" s="208"/>
      <c r="E55" s="208">
        <f t="shared" ref="E55:E75" si="34">SUM(C55:D55)</f>
        <v>0</v>
      </c>
      <c r="F55" s="209"/>
      <c r="G55" s="209"/>
      <c r="H55" s="208">
        <f t="shared" ref="H55:H75" si="35">SUM(F55:G55)</f>
        <v>0</v>
      </c>
      <c r="I55" s="209">
        <f t="shared" ref="I55:I75" si="36">C55+F55</f>
        <v>0</v>
      </c>
      <c r="J55" s="209">
        <f t="shared" ref="J55:J75" si="37">D55+G55</f>
        <v>0</v>
      </c>
      <c r="K55" s="209">
        <f t="shared" ref="K55:K75" si="38">SUM(I55:J55)</f>
        <v>0</v>
      </c>
      <c r="L55" s="209"/>
      <c r="M55" s="209"/>
      <c r="N55" s="208">
        <f t="shared" ref="N55:N75" si="39">SUM(L55:M55)</f>
        <v>0</v>
      </c>
      <c r="O55" s="209"/>
      <c r="P55" s="209"/>
      <c r="Q55" s="208">
        <f t="shared" ref="Q55:Q75" si="40">SUM(O55:P55)</f>
        <v>0</v>
      </c>
      <c r="R55" s="209">
        <f t="shared" ref="R55:R75" si="41">L55+O55</f>
        <v>0</v>
      </c>
      <c r="S55" s="209">
        <f t="shared" ref="S55:S75" si="42">M55+P55</f>
        <v>0</v>
      </c>
      <c r="T55" s="209">
        <f t="shared" ref="T55:T75" si="43">SUM(R55:S55)</f>
        <v>0</v>
      </c>
    </row>
    <row r="56" spans="1:20" ht="20.100000000000001" customHeight="1" x14ac:dyDescent="0.25">
      <c r="A56" s="72">
        <v>2</v>
      </c>
      <c r="B56" s="1024" t="s">
        <v>1373</v>
      </c>
      <c r="C56" s="208"/>
      <c r="D56" s="208"/>
      <c r="E56" s="208">
        <f t="shared" si="34"/>
        <v>0</v>
      </c>
      <c r="F56" s="209"/>
      <c r="G56" s="209"/>
      <c r="H56" s="208">
        <f t="shared" si="35"/>
        <v>0</v>
      </c>
      <c r="I56" s="209">
        <f t="shared" si="36"/>
        <v>0</v>
      </c>
      <c r="J56" s="209">
        <f t="shared" si="37"/>
        <v>0</v>
      </c>
      <c r="K56" s="209">
        <f t="shared" si="38"/>
        <v>0</v>
      </c>
      <c r="L56" s="209"/>
      <c r="M56" s="209"/>
      <c r="N56" s="208">
        <f t="shared" si="39"/>
        <v>0</v>
      </c>
      <c r="O56" s="209"/>
      <c r="P56" s="209"/>
      <c r="Q56" s="208">
        <f t="shared" si="40"/>
        <v>0</v>
      </c>
      <c r="R56" s="209">
        <f t="shared" si="41"/>
        <v>0</v>
      </c>
      <c r="S56" s="209">
        <f t="shared" si="42"/>
        <v>0</v>
      </c>
      <c r="T56" s="209">
        <f t="shared" si="43"/>
        <v>0</v>
      </c>
    </row>
    <row r="57" spans="1:20" ht="20.100000000000001" customHeight="1" x14ac:dyDescent="0.25">
      <c r="A57" s="72">
        <v>3</v>
      </c>
      <c r="B57" s="1024" t="s">
        <v>1374</v>
      </c>
      <c r="C57" s="208"/>
      <c r="D57" s="208"/>
      <c r="E57" s="208">
        <f t="shared" si="34"/>
        <v>0</v>
      </c>
      <c r="F57" s="209"/>
      <c r="G57" s="209"/>
      <c r="H57" s="208">
        <f t="shared" si="35"/>
        <v>0</v>
      </c>
      <c r="I57" s="209">
        <f t="shared" si="36"/>
        <v>0</v>
      </c>
      <c r="J57" s="209">
        <f t="shared" si="37"/>
        <v>0</v>
      </c>
      <c r="K57" s="209">
        <f t="shared" si="38"/>
        <v>0</v>
      </c>
      <c r="L57" s="209"/>
      <c r="M57" s="209"/>
      <c r="N57" s="208">
        <f t="shared" si="39"/>
        <v>0</v>
      </c>
      <c r="O57" s="209"/>
      <c r="P57" s="209"/>
      <c r="Q57" s="208">
        <f t="shared" si="40"/>
        <v>0</v>
      </c>
      <c r="R57" s="209">
        <f t="shared" si="41"/>
        <v>0</v>
      </c>
      <c r="S57" s="209">
        <f t="shared" si="42"/>
        <v>0</v>
      </c>
      <c r="T57" s="209">
        <f t="shared" si="43"/>
        <v>0</v>
      </c>
    </row>
    <row r="58" spans="1:20" ht="20.100000000000001" customHeight="1" x14ac:dyDescent="0.25">
      <c r="A58" s="72">
        <v>4</v>
      </c>
      <c r="B58" s="1024" t="s">
        <v>1375</v>
      </c>
      <c r="C58" s="208"/>
      <c r="D58" s="208"/>
      <c r="E58" s="208">
        <f t="shared" si="34"/>
        <v>0</v>
      </c>
      <c r="F58" s="209"/>
      <c r="G58" s="209"/>
      <c r="H58" s="208">
        <f t="shared" si="35"/>
        <v>0</v>
      </c>
      <c r="I58" s="209">
        <f t="shared" si="36"/>
        <v>0</v>
      </c>
      <c r="J58" s="209">
        <f t="shared" si="37"/>
        <v>0</v>
      </c>
      <c r="K58" s="209">
        <f t="shared" si="38"/>
        <v>0</v>
      </c>
      <c r="L58" s="209"/>
      <c r="M58" s="209"/>
      <c r="N58" s="208">
        <f t="shared" si="39"/>
        <v>0</v>
      </c>
      <c r="O58" s="209"/>
      <c r="P58" s="209"/>
      <c r="Q58" s="208">
        <f t="shared" si="40"/>
        <v>0</v>
      </c>
      <c r="R58" s="209">
        <f t="shared" si="41"/>
        <v>0</v>
      </c>
      <c r="S58" s="209">
        <f t="shared" si="42"/>
        <v>0</v>
      </c>
      <c r="T58" s="209">
        <f t="shared" si="43"/>
        <v>0</v>
      </c>
    </row>
    <row r="59" spans="1:20" ht="20.100000000000001" customHeight="1" x14ac:dyDescent="0.25">
      <c r="A59" s="72">
        <v>5</v>
      </c>
      <c r="B59" s="1024" t="s">
        <v>1376</v>
      </c>
      <c r="C59" s="208"/>
      <c r="D59" s="208"/>
      <c r="E59" s="208">
        <f t="shared" si="34"/>
        <v>0</v>
      </c>
      <c r="F59" s="209"/>
      <c r="G59" s="209"/>
      <c r="H59" s="208">
        <f t="shared" si="35"/>
        <v>0</v>
      </c>
      <c r="I59" s="209">
        <f t="shared" si="36"/>
        <v>0</v>
      </c>
      <c r="J59" s="209">
        <f t="shared" si="37"/>
        <v>0</v>
      </c>
      <c r="K59" s="209">
        <f t="shared" si="38"/>
        <v>0</v>
      </c>
      <c r="L59" s="209"/>
      <c r="M59" s="209"/>
      <c r="N59" s="208">
        <f t="shared" si="39"/>
        <v>0</v>
      </c>
      <c r="O59" s="209"/>
      <c r="P59" s="209"/>
      <c r="Q59" s="208">
        <f t="shared" si="40"/>
        <v>0</v>
      </c>
      <c r="R59" s="209">
        <f t="shared" si="41"/>
        <v>0</v>
      </c>
      <c r="S59" s="209">
        <f t="shared" si="42"/>
        <v>0</v>
      </c>
      <c r="T59" s="209">
        <f t="shared" si="43"/>
        <v>0</v>
      </c>
    </row>
    <row r="60" spans="1:20" ht="20.100000000000001" customHeight="1" x14ac:dyDescent="0.25">
      <c r="A60" s="72">
        <v>6</v>
      </c>
      <c r="B60" s="1024" t="s">
        <v>1377</v>
      </c>
      <c r="C60" s="208"/>
      <c r="D60" s="208"/>
      <c r="E60" s="208">
        <f t="shared" si="34"/>
        <v>0</v>
      </c>
      <c r="F60" s="209"/>
      <c r="G60" s="209"/>
      <c r="H60" s="208">
        <f t="shared" si="35"/>
        <v>0</v>
      </c>
      <c r="I60" s="209">
        <f t="shared" si="36"/>
        <v>0</v>
      </c>
      <c r="J60" s="209">
        <f t="shared" si="37"/>
        <v>0</v>
      </c>
      <c r="K60" s="209">
        <f t="shared" si="38"/>
        <v>0</v>
      </c>
      <c r="L60" s="209"/>
      <c r="M60" s="209"/>
      <c r="N60" s="208">
        <f t="shared" si="39"/>
        <v>0</v>
      </c>
      <c r="O60" s="209"/>
      <c r="P60" s="209"/>
      <c r="Q60" s="208">
        <f t="shared" si="40"/>
        <v>0</v>
      </c>
      <c r="R60" s="209">
        <f t="shared" si="41"/>
        <v>0</v>
      </c>
      <c r="S60" s="209">
        <f t="shared" si="42"/>
        <v>0</v>
      </c>
      <c r="T60" s="209">
        <f t="shared" si="43"/>
        <v>0</v>
      </c>
    </row>
    <row r="61" spans="1:20" ht="20.100000000000001" customHeight="1" x14ac:dyDescent="0.25">
      <c r="A61" s="72">
        <v>7</v>
      </c>
      <c r="B61" s="1024" t="s">
        <v>1378</v>
      </c>
      <c r="C61" s="208"/>
      <c r="D61" s="208"/>
      <c r="E61" s="208">
        <f t="shared" si="34"/>
        <v>0</v>
      </c>
      <c r="F61" s="209"/>
      <c r="G61" s="209"/>
      <c r="H61" s="208">
        <f t="shared" si="35"/>
        <v>0</v>
      </c>
      <c r="I61" s="209">
        <f t="shared" si="36"/>
        <v>0</v>
      </c>
      <c r="J61" s="209">
        <f t="shared" si="37"/>
        <v>0</v>
      </c>
      <c r="K61" s="209">
        <f t="shared" si="38"/>
        <v>0</v>
      </c>
      <c r="L61" s="209"/>
      <c r="M61" s="209"/>
      <c r="N61" s="208">
        <f t="shared" si="39"/>
        <v>0</v>
      </c>
      <c r="O61" s="209"/>
      <c r="P61" s="209"/>
      <c r="Q61" s="208">
        <f t="shared" si="40"/>
        <v>0</v>
      </c>
      <c r="R61" s="209">
        <f t="shared" si="41"/>
        <v>0</v>
      </c>
      <c r="S61" s="209">
        <f t="shared" si="42"/>
        <v>0</v>
      </c>
      <c r="T61" s="209">
        <f t="shared" si="43"/>
        <v>0</v>
      </c>
    </row>
    <row r="62" spans="1:20" ht="20.100000000000001" customHeight="1" x14ac:dyDescent="0.25">
      <c r="A62" s="72">
        <v>8</v>
      </c>
      <c r="B62" s="1024" t="s">
        <v>1379</v>
      </c>
      <c r="C62" s="208"/>
      <c r="D62" s="208"/>
      <c r="E62" s="208">
        <f t="shared" si="34"/>
        <v>0</v>
      </c>
      <c r="F62" s="209"/>
      <c r="G62" s="209"/>
      <c r="H62" s="208">
        <f t="shared" si="35"/>
        <v>0</v>
      </c>
      <c r="I62" s="209">
        <f t="shared" si="36"/>
        <v>0</v>
      </c>
      <c r="J62" s="209">
        <f t="shared" si="37"/>
        <v>0</v>
      </c>
      <c r="K62" s="209">
        <f t="shared" si="38"/>
        <v>0</v>
      </c>
      <c r="L62" s="209"/>
      <c r="M62" s="209"/>
      <c r="N62" s="208">
        <f t="shared" si="39"/>
        <v>0</v>
      </c>
      <c r="O62" s="209"/>
      <c r="P62" s="209"/>
      <c r="Q62" s="208">
        <f t="shared" si="40"/>
        <v>0</v>
      </c>
      <c r="R62" s="209">
        <f t="shared" si="41"/>
        <v>0</v>
      </c>
      <c r="S62" s="209">
        <f t="shared" si="42"/>
        <v>0</v>
      </c>
      <c r="T62" s="209">
        <f t="shared" si="43"/>
        <v>0</v>
      </c>
    </row>
    <row r="63" spans="1:20" ht="20.100000000000001" customHeight="1" x14ac:dyDescent="0.25">
      <c r="A63" s="72">
        <v>9</v>
      </c>
      <c r="B63" s="1024" t="s">
        <v>1380</v>
      </c>
      <c r="C63" s="208"/>
      <c r="D63" s="208"/>
      <c r="E63" s="208">
        <f t="shared" si="34"/>
        <v>0</v>
      </c>
      <c r="F63" s="209"/>
      <c r="G63" s="209"/>
      <c r="H63" s="208">
        <f t="shared" si="35"/>
        <v>0</v>
      </c>
      <c r="I63" s="209">
        <f t="shared" si="36"/>
        <v>0</v>
      </c>
      <c r="J63" s="209">
        <f t="shared" si="37"/>
        <v>0</v>
      </c>
      <c r="K63" s="209">
        <f t="shared" si="38"/>
        <v>0</v>
      </c>
      <c r="L63" s="209"/>
      <c r="M63" s="209"/>
      <c r="N63" s="208">
        <f t="shared" si="39"/>
        <v>0</v>
      </c>
      <c r="O63" s="209"/>
      <c r="P63" s="209"/>
      <c r="Q63" s="208">
        <f t="shared" si="40"/>
        <v>0</v>
      </c>
      <c r="R63" s="209">
        <f t="shared" si="41"/>
        <v>0</v>
      </c>
      <c r="S63" s="209">
        <f t="shared" si="42"/>
        <v>0</v>
      </c>
      <c r="T63" s="209">
        <f t="shared" si="43"/>
        <v>0</v>
      </c>
    </row>
    <row r="64" spans="1:20" ht="20.100000000000001" customHeight="1" x14ac:dyDescent="0.25">
      <c r="A64" s="72">
        <v>10</v>
      </c>
      <c r="B64" s="1024" t="s">
        <v>1381</v>
      </c>
      <c r="C64" s="208"/>
      <c r="D64" s="208"/>
      <c r="E64" s="208">
        <f t="shared" si="34"/>
        <v>0</v>
      </c>
      <c r="F64" s="209"/>
      <c r="G64" s="209"/>
      <c r="H64" s="208">
        <f t="shared" si="35"/>
        <v>0</v>
      </c>
      <c r="I64" s="209">
        <f t="shared" si="36"/>
        <v>0</v>
      </c>
      <c r="J64" s="209">
        <f t="shared" si="37"/>
        <v>0</v>
      </c>
      <c r="K64" s="209">
        <f t="shared" si="38"/>
        <v>0</v>
      </c>
      <c r="L64" s="209"/>
      <c r="M64" s="209"/>
      <c r="N64" s="208">
        <f t="shared" si="39"/>
        <v>0</v>
      </c>
      <c r="O64" s="209"/>
      <c r="P64" s="209"/>
      <c r="Q64" s="208">
        <f t="shared" si="40"/>
        <v>0</v>
      </c>
      <c r="R64" s="209">
        <f t="shared" si="41"/>
        <v>0</v>
      </c>
      <c r="S64" s="209">
        <f t="shared" si="42"/>
        <v>0</v>
      </c>
      <c r="T64" s="209">
        <f t="shared" si="43"/>
        <v>0</v>
      </c>
    </row>
    <row r="65" spans="1:20" ht="20.100000000000001" customHeight="1" x14ac:dyDescent="0.25">
      <c r="A65" s="72">
        <v>11</v>
      </c>
      <c r="B65" s="1025" t="s">
        <v>1382</v>
      </c>
      <c r="C65" s="208"/>
      <c r="D65" s="208"/>
      <c r="E65" s="208">
        <f t="shared" si="34"/>
        <v>0</v>
      </c>
      <c r="F65" s="209"/>
      <c r="G65" s="209"/>
      <c r="H65" s="208">
        <f t="shared" si="35"/>
        <v>0</v>
      </c>
      <c r="I65" s="209">
        <f t="shared" si="36"/>
        <v>0</v>
      </c>
      <c r="J65" s="209">
        <f t="shared" si="37"/>
        <v>0</v>
      </c>
      <c r="K65" s="209">
        <f t="shared" si="38"/>
        <v>0</v>
      </c>
      <c r="L65" s="209"/>
      <c r="M65" s="209"/>
      <c r="N65" s="208">
        <f t="shared" si="39"/>
        <v>0</v>
      </c>
      <c r="O65" s="209"/>
      <c r="P65" s="209"/>
      <c r="Q65" s="208">
        <f t="shared" si="40"/>
        <v>0</v>
      </c>
      <c r="R65" s="209">
        <f t="shared" si="41"/>
        <v>0</v>
      </c>
      <c r="S65" s="209">
        <f t="shared" si="42"/>
        <v>0</v>
      </c>
      <c r="T65" s="209">
        <f t="shared" si="43"/>
        <v>0</v>
      </c>
    </row>
    <row r="66" spans="1:20" ht="20.100000000000001" customHeight="1" x14ac:dyDescent="0.25">
      <c r="A66" s="72">
        <v>12</v>
      </c>
      <c r="B66" s="1025" t="s">
        <v>1383</v>
      </c>
      <c r="C66" s="208"/>
      <c r="D66" s="208"/>
      <c r="E66" s="208">
        <f t="shared" si="34"/>
        <v>0</v>
      </c>
      <c r="F66" s="209"/>
      <c r="G66" s="209"/>
      <c r="H66" s="208">
        <f t="shared" si="35"/>
        <v>0</v>
      </c>
      <c r="I66" s="209">
        <f t="shared" si="36"/>
        <v>0</v>
      </c>
      <c r="J66" s="209">
        <f t="shared" si="37"/>
        <v>0</v>
      </c>
      <c r="K66" s="209">
        <f t="shared" si="38"/>
        <v>0</v>
      </c>
      <c r="L66" s="209"/>
      <c r="M66" s="209"/>
      <c r="N66" s="208">
        <f t="shared" si="39"/>
        <v>0</v>
      </c>
      <c r="O66" s="209"/>
      <c r="P66" s="209"/>
      <c r="Q66" s="208">
        <f t="shared" si="40"/>
        <v>0</v>
      </c>
      <c r="R66" s="209">
        <f t="shared" si="41"/>
        <v>0</v>
      </c>
      <c r="S66" s="209">
        <f t="shared" si="42"/>
        <v>0</v>
      </c>
      <c r="T66" s="209">
        <f t="shared" si="43"/>
        <v>0</v>
      </c>
    </row>
    <row r="67" spans="1:20" ht="20.100000000000001" customHeight="1" x14ac:dyDescent="0.25">
      <c r="A67" s="72">
        <v>13</v>
      </c>
      <c r="B67" s="1025" t="s">
        <v>1384</v>
      </c>
      <c r="C67" s="208"/>
      <c r="D67" s="208"/>
      <c r="E67" s="208">
        <f t="shared" si="34"/>
        <v>0</v>
      </c>
      <c r="F67" s="209"/>
      <c r="G67" s="209"/>
      <c r="H67" s="208">
        <f t="shared" si="35"/>
        <v>0</v>
      </c>
      <c r="I67" s="209">
        <f t="shared" si="36"/>
        <v>0</v>
      </c>
      <c r="J67" s="209">
        <f t="shared" si="37"/>
        <v>0</v>
      </c>
      <c r="K67" s="209">
        <f t="shared" si="38"/>
        <v>0</v>
      </c>
      <c r="L67" s="209"/>
      <c r="M67" s="209"/>
      <c r="N67" s="208">
        <f t="shared" si="39"/>
        <v>0</v>
      </c>
      <c r="O67" s="209"/>
      <c r="P67" s="209"/>
      <c r="Q67" s="208">
        <f t="shared" si="40"/>
        <v>0</v>
      </c>
      <c r="R67" s="209">
        <f t="shared" si="41"/>
        <v>0</v>
      </c>
      <c r="S67" s="209">
        <f t="shared" si="42"/>
        <v>0</v>
      </c>
      <c r="T67" s="209">
        <f t="shared" si="43"/>
        <v>0</v>
      </c>
    </row>
    <row r="68" spans="1:20" ht="20.100000000000001" customHeight="1" x14ac:dyDescent="0.25">
      <c r="A68" s="72">
        <v>14</v>
      </c>
      <c r="B68" s="1025" t="s">
        <v>1385</v>
      </c>
      <c r="C68" s="208"/>
      <c r="D68" s="208"/>
      <c r="E68" s="208">
        <f t="shared" si="34"/>
        <v>0</v>
      </c>
      <c r="F68" s="209"/>
      <c r="G68" s="209"/>
      <c r="H68" s="208">
        <f t="shared" si="35"/>
        <v>0</v>
      </c>
      <c r="I68" s="209">
        <f t="shared" si="36"/>
        <v>0</v>
      </c>
      <c r="J68" s="209">
        <f t="shared" si="37"/>
        <v>0</v>
      </c>
      <c r="K68" s="209">
        <f t="shared" si="38"/>
        <v>0</v>
      </c>
      <c r="L68" s="209"/>
      <c r="M68" s="209"/>
      <c r="N68" s="208">
        <f t="shared" si="39"/>
        <v>0</v>
      </c>
      <c r="O68" s="209"/>
      <c r="P68" s="209"/>
      <c r="Q68" s="208">
        <f t="shared" si="40"/>
        <v>0</v>
      </c>
      <c r="R68" s="209">
        <f t="shared" si="41"/>
        <v>0</v>
      </c>
      <c r="S68" s="209">
        <f t="shared" si="42"/>
        <v>0</v>
      </c>
      <c r="T68" s="209">
        <f t="shared" si="43"/>
        <v>0</v>
      </c>
    </row>
    <row r="69" spans="1:20" ht="20.100000000000001" customHeight="1" x14ac:dyDescent="0.25">
      <c r="A69" s="72">
        <v>15</v>
      </c>
      <c r="B69" s="1025" t="s">
        <v>1386</v>
      </c>
      <c r="C69" s="208"/>
      <c r="D69" s="208"/>
      <c r="E69" s="208">
        <f t="shared" si="34"/>
        <v>0</v>
      </c>
      <c r="F69" s="209"/>
      <c r="G69" s="209"/>
      <c r="H69" s="208">
        <f t="shared" si="35"/>
        <v>0</v>
      </c>
      <c r="I69" s="209">
        <f t="shared" si="36"/>
        <v>0</v>
      </c>
      <c r="J69" s="209">
        <f t="shared" si="37"/>
        <v>0</v>
      </c>
      <c r="K69" s="209">
        <f t="shared" si="38"/>
        <v>0</v>
      </c>
      <c r="L69" s="209"/>
      <c r="M69" s="209"/>
      <c r="N69" s="208">
        <f t="shared" si="39"/>
        <v>0</v>
      </c>
      <c r="O69" s="209"/>
      <c r="P69" s="209"/>
      <c r="Q69" s="208">
        <f t="shared" si="40"/>
        <v>0</v>
      </c>
      <c r="R69" s="209">
        <f t="shared" si="41"/>
        <v>0</v>
      </c>
      <c r="S69" s="209">
        <f t="shared" si="42"/>
        <v>0</v>
      </c>
      <c r="T69" s="209">
        <f t="shared" si="43"/>
        <v>0</v>
      </c>
    </row>
    <row r="70" spans="1:20" ht="20.100000000000001" customHeight="1" x14ac:dyDescent="0.25">
      <c r="A70" s="72">
        <v>16</v>
      </c>
      <c r="B70" s="1025" t="s">
        <v>1387</v>
      </c>
      <c r="C70" s="208"/>
      <c r="D70" s="208"/>
      <c r="E70" s="208">
        <f t="shared" si="34"/>
        <v>0</v>
      </c>
      <c r="F70" s="209"/>
      <c r="G70" s="209"/>
      <c r="H70" s="208">
        <f t="shared" si="35"/>
        <v>0</v>
      </c>
      <c r="I70" s="209">
        <f t="shared" si="36"/>
        <v>0</v>
      </c>
      <c r="J70" s="209">
        <f t="shared" si="37"/>
        <v>0</v>
      </c>
      <c r="K70" s="209">
        <f t="shared" si="38"/>
        <v>0</v>
      </c>
      <c r="L70" s="209"/>
      <c r="M70" s="209"/>
      <c r="N70" s="208">
        <f t="shared" si="39"/>
        <v>0</v>
      </c>
      <c r="O70" s="209"/>
      <c r="P70" s="209"/>
      <c r="Q70" s="208">
        <f t="shared" si="40"/>
        <v>0</v>
      </c>
      <c r="R70" s="209">
        <f t="shared" si="41"/>
        <v>0</v>
      </c>
      <c r="S70" s="209">
        <f t="shared" si="42"/>
        <v>0</v>
      </c>
      <c r="T70" s="209">
        <f t="shared" si="43"/>
        <v>0</v>
      </c>
    </row>
    <row r="71" spans="1:20" ht="20.100000000000001" customHeight="1" x14ac:dyDescent="0.25">
      <c r="A71" s="72">
        <v>17</v>
      </c>
      <c r="B71" s="1025" t="s">
        <v>1388</v>
      </c>
      <c r="C71" s="208"/>
      <c r="D71" s="208"/>
      <c r="E71" s="208">
        <f t="shared" si="34"/>
        <v>0</v>
      </c>
      <c r="F71" s="209"/>
      <c r="G71" s="209"/>
      <c r="H71" s="208">
        <f t="shared" si="35"/>
        <v>0</v>
      </c>
      <c r="I71" s="209">
        <f t="shared" si="36"/>
        <v>0</v>
      </c>
      <c r="J71" s="209">
        <f t="shared" si="37"/>
        <v>0</v>
      </c>
      <c r="K71" s="209">
        <f t="shared" si="38"/>
        <v>0</v>
      </c>
      <c r="L71" s="209"/>
      <c r="M71" s="209"/>
      <c r="N71" s="208">
        <f t="shared" si="39"/>
        <v>0</v>
      </c>
      <c r="O71" s="209"/>
      <c r="P71" s="209"/>
      <c r="Q71" s="208">
        <f t="shared" si="40"/>
        <v>0</v>
      </c>
      <c r="R71" s="209">
        <f t="shared" si="41"/>
        <v>0</v>
      </c>
      <c r="S71" s="209">
        <f t="shared" si="42"/>
        <v>0</v>
      </c>
      <c r="T71" s="209">
        <f t="shared" si="43"/>
        <v>0</v>
      </c>
    </row>
    <row r="72" spans="1:20" ht="20.100000000000001" customHeight="1" x14ac:dyDescent="0.25">
      <c r="A72" s="72">
        <v>18</v>
      </c>
      <c r="B72" s="1024" t="s">
        <v>1389</v>
      </c>
      <c r="C72" s="208"/>
      <c r="D72" s="208"/>
      <c r="E72" s="208">
        <f t="shared" si="34"/>
        <v>0</v>
      </c>
      <c r="F72" s="209"/>
      <c r="G72" s="209"/>
      <c r="H72" s="208">
        <f t="shared" si="35"/>
        <v>0</v>
      </c>
      <c r="I72" s="209">
        <f t="shared" si="36"/>
        <v>0</v>
      </c>
      <c r="J72" s="209">
        <f t="shared" si="37"/>
        <v>0</v>
      </c>
      <c r="K72" s="209">
        <f t="shared" si="38"/>
        <v>0</v>
      </c>
      <c r="L72" s="209"/>
      <c r="M72" s="209"/>
      <c r="N72" s="208">
        <f t="shared" si="39"/>
        <v>0</v>
      </c>
      <c r="O72" s="209"/>
      <c r="P72" s="209"/>
      <c r="Q72" s="208">
        <f t="shared" si="40"/>
        <v>0</v>
      </c>
      <c r="R72" s="209">
        <f t="shared" si="41"/>
        <v>0</v>
      </c>
      <c r="S72" s="209">
        <f t="shared" si="42"/>
        <v>0</v>
      </c>
      <c r="T72" s="209">
        <f t="shared" si="43"/>
        <v>0</v>
      </c>
    </row>
    <row r="73" spans="1:20" ht="20.100000000000001" customHeight="1" x14ac:dyDescent="0.25">
      <c r="A73" s="72">
        <v>19</v>
      </c>
      <c r="B73" s="1024" t="s">
        <v>1390</v>
      </c>
      <c r="C73" s="208"/>
      <c r="D73" s="208"/>
      <c r="E73" s="208">
        <f t="shared" si="34"/>
        <v>0</v>
      </c>
      <c r="F73" s="209"/>
      <c r="G73" s="209"/>
      <c r="H73" s="208">
        <f t="shared" si="35"/>
        <v>0</v>
      </c>
      <c r="I73" s="209">
        <f t="shared" si="36"/>
        <v>0</v>
      </c>
      <c r="J73" s="209">
        <f t="shared" si="37"/>
        <v>0</v>
      </c>
      <c r="K73" s="209">
        <f t="shared" si="38"/>
        <v>0</v>
      </c>
      <c r="L73" s="209"/>
      <c r="M73" s="209"/>
      <c r="N73" s="208">
        <f t="shared" si="39"/>
        <v>0</v>
      </c>
      <c r="O73" s="209"/>
      <c r="P73" s="209"/>
      <c r="Q73" s="208">
        <f t="shared" si="40"/>
        <v>0</v>
      </c>
      <c r="R73" s="209">
        <f t="shared" si="41"/>
        <v>0</v>
      </c>
      <c r="S73" s="209">
        <f t="shared" si="42"/>
        <v>0</v>
      </c>
      <c r="T73" s="209">
        <f t="shared" si="43"/>
        <v>0</v>
      </c>
    </row>
    <row r="74" spans="1:20" ht="20.100000000000001" customHeight="1" x14ac:dyDescent="0.25">
      <c r="A74" s="72">
        <v>20</v>
      </c>
      <c r="B74" s="1024" t="s">
        <v>1391</v>
      </c>
      <c r="C74" s="208"/>
      <c r="D74" s="208"/>
      <c r="E74" s="208">
        <f t="shared" si="34"/>
        <v>0</v>
      </c>
      <c r="F74" s="209"/>
      <c r="G74" s="209"/>
      <c r="H74" s="208">
        <f t="shared" si="35"/>
        <v>0</v>
      </c>
      <c r="I74" s="209">
        <f t="shared" si="36"/>
        <v>0</v>
      </c>
      <c r="J74" s="209">
        <f t="shared" si="37"/>
        <v>0</v>
      </c>
      <c r="K74" s="209">
        <f t="shared" si="38"/>
        <v>0</v>
      </c>
      <c r="L74" s="209"/>
      <c r="M74" s="209"/>
      <c r="N74" s="208">
        <f t="shared" si="39"/>
        <v>0</v>
      </c>
      <c r="O74" s="209"/>
      <c r="P74" s="209"/>
      <c r="Q74" s="208">
        <f t="shared" si="40"/>
        <v>0</v>
      </c>
      <c r="R74" s="209">
        <f t="shared" si="41"/>
        <v>0</v>
      </c>
      <c r="S74" s="209">
        <f t="shared" si="42"/>
        <v>0</v>
      </c>
      <c r="T74" s="209">
        <f t="shared" si="43"/>
        <v>0</v>
      </c>
    </row>
    <row r="75" spans="1:20" ht="20.100000000000001" customHeight="1" x14ac:dyDescent="0.25">
      <c r="A75" s="72">
        <v>21</v>
      </c>
      <c r="B75" s="1024" t="s">
        <v>1392</v>
      </c>
      <c r="C75" s="208"/>
      <c r="D75" s="208"/>
      <c r="E75" s="208">
        <f t="shared" si="34"/>
        <v>0</v>
      </c>
      <c r="F75" s="209"/>
      <c r="G75" s="209"/>
      <c r="H75" s="208">
        <f t="shared" si="35"/>
        <v>0</v>
      </c>
      <c r="I75" s="209">
        <f t="shared" si="36"/>
        <v>0</v>
      </c>
      <c r="J75" s="209">
        <f t="shared" si="37"/>
        <v>0</v>
      </c>
      <c r="K75" s="209">
        <f t="shared" si="38"/>
        <v>0</v>
      </c>
      <c r="L75" s="209"/>
      <c r="M75" s="209"/>
      <c r="N75" s="208">
        <f t="shared" si="39"/>
        <v>0</v>
      </c>
      <c r="O75" s="209"/>
      <c r="P75" s="209"/>
      <c r="Q75" s="208">
        <f t="shared" si="40"/>
        <v>0</v>
      </c>
      <c r="R75" s="209">
        <f t="shared" si="41"/>
        <v>0</v>
      </c>
      <c r="S75" s="209">
        <f t="shared" si="42"/>
        <v>0</v>
      </c>
      <c r="T75" s="209">
        <f t="shared" si="43"/>
        <v>0</v>
      </c>
    </row>
    <row r="76" spans="1:20" ht="20.100000000000001" customHeight="1" x14ac:dyDescent="0.25">
      <c r="A76" s="72">
        <v>22</v>
      </c>
      <c r="B76" s="1024" t="s">
        <v>1393</v>
      </c>
      <c r="C76" s="208"/>
      <c r="D76" s="208"/>
      <c r="E76" s="208">
        <f t="shared" ref="E76:E79" si="44">SUM(C76:D76)</f>
        <v>0</v>
      </c>
      <c r="F76" s="209"/>
      <c r="G76" s="209"/>
      <c r="H76" s="208">
        <f t="shared" ref="H76:H79" si="45">SUM(F76:G76)</f>
        <v>0</v>
      </c>
      <c r="I76" s="209">
        <f t="shared" ref="I76:I79" si="46">C76+F76</f>
        <v>0</v>
      </c>
      <c r="J76" s="209">
        <f t="shared" ref="J76:J79" si="47">D76+G76</f>
        <v>0</v>
      </c>
      <c r="K76" s="209">
        <f t="shared" ref="K76:K79" si="48">SUM(I76:J76)</f>
        <v>0</v>
      </c>
      <c r="L76" s="209"/>
      <c r="M76" s="209"/>
      <c r="N76" s="208">
        <f t="shared" ref="N76:N79" si="49">SUM(L76:M76)</f>
        <v>0</v>
      </c>
      <c r="O76" s="209"/>
      <c r="P76" s="209"/>
      <c r="Q76" s="208">
        <f t="shared" ref="Q76:Q79" si="50">SUM(O76:P76)</f>
        <v>0</v>
      </c>
      <c r="R76" s="209">
        <f t="shared" ref="R76:R79" si="51">L76+O76</f>
        <v>0</v>
      </c>
      <c r="S76" s="209">
        <f t="shared" ref="S76:S79" si="52">M76+P76</f>
        <v>0</v>
      </c>
      <c r="T76" s="209">
        <f t="shared" ref="T76:T79" si="53">SUM(R76:S76)</f>
        <v>0</v>
      </c>
    </row>
    <row r="77" spans="1:20" ht="20.100000000000001" customHeight="1" x14ac:dyDescent="0.25">
      <c r="A77" s="72">
        <v>23</v>
      </c>
      <c r="B77" s="1026" t="s">
        <v>1394</v>
      </c>
      <c r="C77" s="208"/>
      <c r="D77" s="208"/>
      <c r="E77" s="208">
        <f t="shared" si="44"/>
        <v>0</v>
      </c>
      <c r="F77" s="209"/>
      <c r="G77" s="209"/>
      <c r="H77" s="208">
        <f t="shared" si="45"/>
        <v>0</v>
      </c>
      <c r="I77" s="209">
        <f t="shared" si="46"/>
        <v>0</v>
      </c>
      <c r="J77" s="209">
        <f t="shared" si="47"/>
        <v>0</v>
      </c>
      <c r="K77" s="209">
        <f t="shared" si="48"/>
        <v>0</v>
      </c>
      <c r="L77" s="209"/>
      <c r="M77" s="209"/>
      <c r="N77" s="208">
        <f t="shared" si="49"/>
        <v>0</v>
      </c>
      <c r="O77" s="209"/>
      <c r="P77" s="209"/>
      <c r="Q77" s="208">
        <f t="shared" si="50"/>
        <v>0</v>
      </c>
      <c r="R77" s="209">
        <f t="shared" si="51"/>
        <v>0</v>
      </c>
      <c r="S77" s="209">
        <f t="shared" si="52"/>
        <v>0</v>
      </c>
      <c r="T77" s="209">
        <f t="shared" si="53"/>
        <v>0</v>
      </c>
    </row>
    <row r="78" spans="1:20" ht="20.100000000000001" customHeight="1" x14ac:dyDescent="0.25">
      <c r="A78" s="72">
        <v>24</v>
      </c>
      <c r="B78" s="72" t="s">
        <v>1462</v>
      </c>
      <c r="C78" s="208"/>
      <c r="D78" s="208"/>
      <c r="E78" s="208">
        <f t="shared" si="44"/>
        <v>0</v>
      </c>
      <c r="F78" s="209"/>
      <c r="G78" s="209"/>
      <c r="H78" s="208">
        <f t="shared" si="45"/>
        <v>0</v>
      </c>
      <c r="I78" s="209">
        <f t="shared" si="46"/>
        <v>0</v>
      </c>
      <c r="J78" s="209">
        <f t="shared" si="47"/>
        <v>0</v>
      </c>
      <c r="K78" s="209">
        <f t="shared" si="48"/>
        <v>0</v>
      </c>
      <c r="L78" s="209"/>
      <c r="M78" s="209"/>
      <c r="N78" s="208">
        <f t="shared" si="49"/>
        <v>0</v>
      </c>
      <c r="O78" s="209"/>
      <c r="P78" s="209"/>
      <c r="Q78" s="208">
        <f t="shared" si="50"/>
        <v>0</v>
      </c>
      <c r="R78" s="209">
        <f t="shared" si="51"/>
        <v>0</v>
      </c>
      <c r="S78" s="209">
        <f t="shared" si="52"/>
        <v>0</v>
      </c>
      <c r="T78" s="209">
        <f t="shared" si="53"/>
        <v>0</v>
      </c>
    </row>
    <row r="79" spans="1:20" ht="20.100000000000001" customHeight="1" x14ac:dyDescent="0.25">
      <c r="A79" s="72">
        <v>25</v>
      </c>
      <c r="B79" s="72" t="s">
        <v>1395</v>
      </c>
      <c r="C79" s="208"/>
      <c r="D79" s="208"/>
      <c r="E79" s="208">
        <f t="shared" si="44"/>
        <v>0</v>
      </c>
      <c r="F79" s="209"/>
      <c r="G79" s="209"/>
      <c r="H79" s="208">
        <f t="shared" si="45"/>
        <v>0</v>
      </c>
      <c r="I79" s="209">
        <f t="shared" si="46"/>
        <v>0</v>
      </c>
      <c r="J79" s="209">
        <f t="shared" si="47"/>
        <v>0</v>
      </c>
      <c r="K79" s="209">
        <f t="shared" si="48"/>
        <v>0</v>
      </c>
      <c r="L79" s="209"/>
      <c r="M79" s="209"/>
      <c r="N79" s="208">
        <f t="shared" si="49"/>
        <v>0</v>
      </c>
      <c r="O79" s="209"/>
      <c r="P79" s="209"/>
      <c r="Q79" s="208">
        <f t="shared" si="50"/>
        <v>0</v>
      </c>
      <c r="R79" s="209">
        <f t="shared" si="51"/>
        <v>0</v>
      </c>
      <c r="S79" s="209">
        <f t="shared" si="52"/>
        <v>0</v>
      </c>
      <c r="T79" s="209">
        <f t="shared" si="53"/>
        <v>0</v>
      </c>
    </row>
    <row r="80" spans="1:20" ht="20.100000000000001" customHeight="1" x14ac:dyDescent="0.25">
      <c r="A80" s="72"/>
      <c r="B80" s="72"/>
      <c r="C80" s="208"/>
      <c r="D80" s="208"/>
      <c r="E80" s="208"/>
      <c r="F80" s="209"/>
      <c r="G80" s="209"/>
      <c r="H80" s="208"/>
      <c r="I80" s="209"/>
      <c r="J80" s="209"/>
      <c r="K80" s="209"/>
      <c r="L80" s="209"/>
      <c r="M80" s="209"/>
      <c r="N80" s="208"/>
      <c r="O80" s="209"/>
      <c r="P80" s="209"/>
      <c r="Q80" s="208"/>
      <c r="R80" s="209"/>
      <c r="S80" s="209"/>
      <c r="T80" s="209"/>
    </row>
    <row r="81" spans="1:20" ht="20.100000000000001" customHeight="1" x14ac:dyDescent="0.25">
      <c r="A81" s="72"/>
      <c r="B81" s="72"/>
      <c r="C81" s="208"/>
      <c r="D81" s="208"/>
      <c r="E81" s="208"/>
      <c r="F81" s="209"/>
      <c r="G81" s="209"/>
      <c r="H81" s="208"/>
      <c r="I81" s="209"/>
      <c r="J81" s="209"/>
      <c r="K81" s="209"/>
      <c r="L81" s="209"/>
      <c r="M81" s="209"/>
      <c r="N81" s="208"/>
      <c r="O81" s="209"/>
      <c r="P81" s="209"/>
      <c r="Q81" s="208"/>
      <c r="R81" s="209"/>
      <c r="S81" s="209"/>
      <c r="T81" s="209"/>
    </row>
    <row r="82" spans="1:20" ht="20.100000000000001" customHeight="1" x14ac:dyDescent="0.25">
      <c r="A82" s="72"/>
      <c r="B82" s="72"/>
      <c r="C82" s="208"/>
      <c r="D82" s="208"/>
      <c r="E82" s="208"/>
      <c r="F82" s="209"/>
      <c r="G82" s="209"/>
      <c r="H82" s="208"/>
      <c r="I82" s="209"/>
      <c r="J82" s="209"/>
      <c r="K82" s="209"/>
      <c r="L82" s="209"/>
      <c r="M82" s="209"/>
      <c r="N82" s="208"/>
      <c r="O82" s="209"/>
      <c r="P82" s="209"/>
      <c r="Q82" s="208"/>
      <c r="R82" s="209"/>
      <c r="S82" s="209"/>
      <c r="T82" s="209"/>
    </row>
    <row r="83" spans="1:20" ht="15" customHeight="1" x14ac:dyDescent="0.25">
      <c r="A83" s="72" t="s">
        <v>316</v>
      </c>
      <c r="B83" s="72" t="s">
        <v>499</v>
      </c>
      <c r="C83" s="208"/>
      <c r="D83" s="208"/>
      <c r="E83" s="208">
        <f t="shared" si="1"/>
        <v>0</v>
      </c>
      <c r="F83" s="209"/>
      <c r="G83" s="209"/>
      <c r="H83" s="208">
        <f>SUM(F83:G83)</f>
        <v>0</v>
      </c>
      <c r="I83" s="209">
        <f>C83+F83</f>
        <v>0</v>
      </c>
      <c r="J83" s="209">
        <f>D83+G83</f>
        <v>0</v>
      </c>
      <c r="K83" s="209">
        <f>SUM(I83:J83)</f>
        <v>0</v>
      </c>
      <c r="L83" s="209"/>
      <c r="M83" s="209"/>
      <c r="N83" s="208">
        <f>SUM(L83:M83)</f>
        <v>0</v>
      </c>
      <c r="O83" s="209"/>
      <c r="P83" s="209"/>
      <c r="Q83" s="208">
        <f>SUM(O83:P83)</f>
        <v>0</v>
      </c>
      <c r="R83" s="209">
        <f t="shared" si="5"/>
        <v>0</v>
      </c>
      <c r="S83" s="209">
        <f t="shared" si="5"/>
        <v>0</v>
      </c>
      <c r="T83" s="209">
        <f>SUM(R83:S83)</f>
        <v>0</v>
      </c>
    </row>
    <row r="84" spans="1:20" ht="15" customHeight="1" x14ac:dyDescent="0.25">
      <c r="A84" s="72"/>
      <c r="B84" s="72" t="s">
        <v>500</v>
      </c>
      <c r="C84" s="208"/>
      <c r="D84" s="208"/>
      <c r="E84" s="208">
        <f t="shared" ref="E84:E85" si="54">SUM(C84:D84)</f>
        <v>0</v>
      </c>
      <c r="F84" s="209"/>
      <c r="G84" s="209"/>
      <c r="H84" s="208">
        <f t="shared" ref="H84:H85" si="55">SUM(F84:G84)</f>
        <v>0</v>
      </c>
      <c r="I84" s="209">
        <f t="shared" ref="I84:I85" si="56">C84+F84</f>
        <v>0</v>
      </c>
      <c r="J84" s="209">
        <f t="shared" ref="J84:J85" si="57">D84+G84</f>
        <v>0</v>
      </c>
      <c r="K84" s="209">
        <f t="shared" ref="K84:K85" si="58">SUM(I84:J84)</f>
        <v>0</v>
      </c>
      <c r="L84" s="209"/>
      <c r="M84" s="209"/>
      <c r="N84" s="208">
        <f t="shared" ref="N84:N85" si="59">SUM(L84:M84)</f>
        <v>0</v>
      </c>
      <c r="O84" s="209"/>
      <c r="P84" s="209"/>
      <c r="Q84" s="208">
        <f t="shared" ref="Q84:Q85" si="60">SUM(O84:P84)</f>
        <v>0</v>
      </c>
      <c r="R84" s="209">
        <f t="shared" ref="R84:R85" si="61">L84+O84</f>
        <v>0</v>
      </c>
      <c r="S84" s="209">
        <f t="shared" ref="S84:S85" si="62">M84+P84</f>
        <v>0</v>
      </c>
      <c r="T84" s="209">
        <f t="shared" ref="T84:T85" si="63">SUM(R84:S84)</f>
        <v>0</v>
      </c>
    </row>
    <row r="85" spans="1:20" ht="15" customHeight="1" x14ac:dyDescent="0.25">
      <c r="A85" s="72"/>
      <c r="B85" s="72"/>
      <c r="C85" s="208"/>
      <c r="D85" s="208"/>
      <c r="E85" s="208">
        <f t="shared" si="54"/>
        <v>0</v>
      </c>
      <c r="F85" s="209"/>
      <c r="G85" s="209"/>
      <c r="H85" s="208">
        <f t="shared" si="55"/>
        <v>0</v>
      </c>
      <c r="I85" s="209">
        <f t="shared" si="56"/>
        <v>0</v>
      </c>
      <c r="J85" s="209">
        <f t="shared" si="57"/>
        <v>0</v>
      </c>
      <c r="K85" s="209">
        <f t="shared" si="58"/>
        <v>0</v>
      </c>
      <c r="L85" s="209"/>
      <c r="M85" s="209"/>
      <c r="N85" s="208">
        <f t="shared" si="59"/>
        <v>0</v>
      </c>
      <c r="O85" s="209"/>
      <c r="P85" s="209"/>
      <c r="Q85" s="208">
        <f t="shared" si="60"/>
        <v>0</v>
      </c>
      <c r="R85" s="209">
        <f t="shared" si="61"/>
        <v>0</v>
      </c>
      <c r="S85" s="209">
        <f t="shared" si="62"/>
        <v>0</v>
      </c>
      <c r="T85" s="209">
        <f t="shared" si="63"/>
        <v>0</v>
      </c>
    </row>
    <row r="86" spans="1:20" ht="15" customHeight="1" x14ac:dyDescent="0.25">
      <c r="A86" s="72"/>
      <c r="B86" s="72"/>
      <c r="C86" s="208"/>
      <c r="D86" s="208"/>
      <c r="E86" s="208">
        <f t="shared" si="1"/>
        <v>0</v>
      </c>
      <c r="F86" s="209"/>
      <c r="G86" s="209"/>
      <c r="H86" s="212">
        <f>SUM(F86:G86)</f>
        <v>0</v>
      </c>
      <c r="I86" s="212">
        <f t="shared" si="3"/>
        <v>0</v>
      </c>
      <c r="J86" s="212">
        <f t="shared" si="3"/>
        <v>0</v>
      </c>
      <c r="K86" s="212">
        <f>SUM(I86:J86)</f>
        <v>0</v>
      </c>
      <c r="L86" s="209"/>
      <c r="M86" s="209"/>
      <c r="N86" s="212">
        <f>SUM(L86:M86)</f>
        <v>0</v>
      </c>
      <c r="O86" s="209"/>
      <c r="P86" s="209"/>
      <c r="Q86" s="212">
        <f>SUM(O86:P86)</f>
        <v>0</v>
      </c>
      <c r="R86" s="212">
        <f>L86+O86</f>
        <v>0</v>
      </c>
      <c r="S86" s="212">
        <f t="shared" si="5"/>
        <v>0</v>
      </c>
      <c r="T86" s="212">
        <f>SUM(R86:S86)</f>
        <v>0</v>
      </c>
    </row>
    <row r="87" spans="1:20" ht="18.75" customHeight="1" x14ac:dyDescent="0.25">
      <c r="A87" s="140" t="s">
        <v>1029</v>
      </c>
      <c r="B87" s="170"/>
      <c r="C87" s="206"/>
      <c r="D87" s="206"/>
      <c r="E87" s="213">
        <f>SUM(C87:D87)</f>
        <v>0</v>
      </c>
      <c r="F87" s="207"/>
      <c r="G87" s="207"/>
      <c r="H87" s="208">
        <f>SUM(F87:G87)</f>
        <v>0</v>
      </c>
      <c r="I87" s="209">
        <f t="shared" ref="I87" si="64">C87+F87</f>
        <v>0</v>
      </c>
      <c r="J87" s="209">
        <f t="shared" ref="J87" si="65">D87+G87</f>
        <v>0</v>
      </c>
      <c r="K87" s="209">
        <f>SUM(I87:J87)</f>
        <v>0</v>
      </c>
      <c r="L87" s="207"/>
      <c r="M87" s="207"/>
      <c r="N87" s="208">
        <f>SUM(L87:M87)</f>
        <v>0</v>
      </c>
      <c r="O87" s="207"/>
      <c r="P87" s="207"/>
      <c r="Q87" s="208">
        <f>SUM(O87:P87)</f>
        <v>0</v>
      </c>
      <c r="R87" s="209">
        <f>L87+O87</f>
        <v>0</v>
      </c>
      <c r="S87" s="209">
        <f t="shared" ref="S87" si="66">M87+P87</f>
        <v>0</v>
      </c>
      <c r="T87" s="209">
        <f>SUM(R87:S87)</f>
        <v>0</v>
      </c>
    </row>
    <row r="88" spans="1:20" ht="21" customHeight="1" x14ac:dyDescent="0.25">
      <c r="A88" s="191" t="s">
        <v>1248</v>
      </c>
      <c r="B88" s="191"/>
      <c r="C88" s="214"/>
      <c r="D88" s="214"/>
      <c r="E88" s="206">
        <f>SUM(C88:D88)</f>
        <v>0</v>
      </c>
      <c r="F88" s="214"/>
      <c r="G88" s="214"/>
      <c r="H88" s="206">
        <f>SUM(F88:G88)</f>
        <v>0</v>
      </c>
      <c r="I88" s="207">
        <f t="shared" ref="I88:J88" si="67">SUM(C88,F88)</f>
        <v>0</v>
      </c>
      <c r="J88" s="207">
        <f t="shared" si="67"/>
        <v>0</v>
      </c>
      <c r="K88" s="206">
        <f>SUM(I88:J88)</f>
        <v>0</v>
      </c>
      <c r="L88" s="214"/>
      <c r="M88" s="214"/>
      <c r="N88" s="206">
        <f>SUM(L88:M88)</f>
        <v>0</v>
      </c>
      <c r="O88" s="214"/>
      <c r="P88" s="214"/>
      <c r="Q88" s="206">
        <f>SUM(O88:P88)</f>
        <v>0</v>
      </c>
      <c r="R88" s="207">
        <f t="shared" ref="R88:S88" si="68">SUM(L88,O88)</f>
        <v>0</v>
      </c>
      <c r="S88" s="207">
        <f t="shared" si="68"/>
        <v>0</v>
      </c>
      <c r="T88" s="206">
        <f>SUM(R88:S88)</f>
        <v>0</v>
      </c>
    </row>
    <row r="89" spans="1:20" ht="15.75" customHeight="1" thickBot="1" x14ac:dyDescent="0.3">
      <c r="A89" s="81" t="s">
        <v>1050</v>
      </c>
      <c r="B89" s="81"/>
      <c r="C89" s="215"/>
      <c r="D89" s="215"/>
      <c r="E89" s="216" t="e">
        <f>E88/'2'!$E$28*100000</f>
        <v>#DIV/0!</v>
      </c>
      <c r="F89" s="215"/>
      <c r="G89" s="215"/>
      <c r="H89" s="216" t="e">
        <f>H88/'2'!$E$28*100000</f>
        <v>#DIV/0!</v>
      </c>
      <c r="I89" s="215"/>
      <c r="J89" s="215"/>
      <c r="K89" s="216" t="e">
        <f>K88/'2'!$E$28*100000</f>
        <v>#DIV/0!</v>
      </c>
      <c r="L89" s="215"/>
      <c r="M89" s="215"/>
      <c r="N89" s="216" t="e">
        <f>N88/'2'!$E$28*100000</f>
        <v>#DIV/0!</v>
      </c>
      <c r="O89" s="215"/>
      <c r="P89" s="215"/>
      <c r="Q89" s="216" t="e">
        <f>Q88/'2'!$E$28*100000</f>
        <v>#DIV/0!</v>
      </c>
      <c r="R89" s="215"/>
      <c r="S89" s="215"/>
      <c r="T89" s="216" t="e">
        <f>T88/'2'!$E$28*100000</f>
        <v>#DIV/0!</v>
      </c>
    </row>
    <row r="90" spans="1:20" ht="15.75" customHeight="1" x14ac:dyDescent="0.25">
      <c r="A90" s="217"/>
      <c r="B90" s="217"/>
      <c r="C90" s="217"/>
      <c r="D90" s="217"/>
      <c r="E90" s="218"/>
      <c r="F90" s="217"/>
      <c r="G90" s="217"/>
      <c r="H90" s="218"/>
      <c r="I90" s="217"/>
      <c r="J90" s="217"/>
      <c r="K90" s="218"/>
      <c r="L90" s="217"/>
      <c r="M90" s="217"/>
      <c r="N90" s="218"/>
      <c r="O90" s="217"/>
      <c r="P90" s="217"/>
      <c r="Q90" s="218"/>
      <c r="R90" s="217"/>
      <c r="S90" s="217"/>
      <c r="T90" s="218"/>
    </row>
    <row r="91" spans="1:20" ht="21" customHeight="1" x14ac:dyDescent="0.25">
      <c r="A91" s="1105" t="s">
        <v>388</v>
      </c>
      <c r="B91" s="1105"/>
      <c r="C91" s="1105"/>
      <c r="D91" s="1003"/>
      <c r="E91" s="1003"/>
      <c r="F91" s="1003"/>
      <c r="G91" s="1003"/>
      <c r="H91" s="1003"/>
      <c r="I91" s="1003"/>
      <c r="J91" s="1003"/>
      <c r="K91" s="1003"/>
      <c r="L91" s="1003"/>
      <c r="M91" s="1003"/>
      <c r="N91" s="1003"/>
      <c r="O91" s="125"/>
      <c r="P91" s="125"/>
      <c r="Q91" s="125"/>
      <c r="R91" s="125"/>
      <c r="S91" s="125"/>
      <c r="T91" s="125"/>
    </row>
    <row r="92" spans="1:20" ht="21" customHeight="1" x14ac:dyDescent="0.25">
      <c r="A92" s="724" t="s">
        <v>1051</v>
      </c>
      <c r="B92" s="724"/>
      <c r="C92" s="724"/>
      <c r="D92" s="724"/>
      <c r="E92" s="724"/>
      <c r="F92" s="724"/>
      <c r="G92" s="724"/>
      <c r="H92" s="724"/>
      <c r="I92" s="724"/>
      <c r="J92" s="724"/>
      <c r="K92" s="724"/>
      <c r="L92" s="724"/>
      <c r="M92" s="724"/>
      <c r="N92" s="724"/>
    </row>
    <row r="93" spans="1:20" ht="21" customHeight="1" x14ac:dyDescent="0.25">
      <c r="A93" s="724"/>
      <c r="B93" s="724" t="s">
        <v>1249</v>
      </c>
      <c r="C93" s="724"/>
      <c r="D93" s="724"/>
      <c r="E93" s="724"/>
      <c r="F93" s="724"/>
      <c r="G93" s="724"/>
      <c r="H93" s="724"/>
      <c r="I93" s="724"/>
      <c r="J93" s="724"/>
      <c r="K93" s="724"/>
      <c r="L93" s="724"/>
      <c r="M93" s="724"/>
      <c r="N93" s="724"/>
    </row>
    <row r="94" spans="1:20" x14ac:dyDescent="0.25">
      <c r="A94" s="724"/>
      <c r="B94" s="724"/>
      <c r="C94" s="724"/>
      <c r="D94" s="724"/>
      <c r="E94" s="724"/>
      <c r="F94" s="724"/>
      <c r="G94" s="724"/>
      <c r="H94" s="724"/>
      <c r="I94" s="724"/>
      <c r="J94" s="724"/>
      <c r="K94" s="724"/>
      <c r="L94" s="724"/>
      <c r="M94" s="724"/>
      <c r="N94" s="724"/>
    </row>
    <row r="95" spans="1:20" x14ac:dyDescent="0.25">
      <c r="A95" s="724"/>
      <c r="B95" s="724"/>
      <c r="C95" s="724"/>
      <c r="D95" s="724"/>
      <c r="E95" s="724"/>
      <c r="F95" s="724"/>
      <c r="G95" s="724"/>
      <c r="H95" s="724"/>
      <c r="I95" s="724"/>
      <c r="J95" s="724"/>
      <c r="K95" s="724"/>
      <c r="L95" s="724"/>
      <c r="M95" s="724"/>
      <c r="N95" s="724"/>
    </row>
  </sheetData>
  <mergeCells count="10">
    <mergeCell ref="A91:C91"/>
    <mergeCell ref="A3:T3"/>
    <mergeCell ref="A7:A8"/>
    <mergeCell ref="B7:B8"/>
    <mergeCell ref="I7:K7"/>
    <mergeCell ref="L7:N7"/>
    <mergeCell ref="O7:Q7"/>
    <mergeCell ref="R7:T7"/>
    <mergeCell ref="C7:E7"/>
    <mergeCell ref="F7:H7"/>
  </mergeCells>
  <printOptions horizontalCentered="1"/>
  <pageMargins left="1.1200000000000001" right="0.77" top="1.1499999999999999" bottom="0.9" header="0" footer="0"/>
  <pageSetup paperSize="9" scale="5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F1E1-B3B3-40CC-B39F-4E745D80CC11}">
  <sheetPr codeName="Sheet35">
    <tabColor rgb="FFFFC000"/>
    <pageSetUpPr fitToPage="1"/>
  </sheetPr>
  <dimension ref="A1:N93"/>
  <sheetViews>
    <sheetView topLeftCell="A61" zoomScale="90" zoomScaleNormal="9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9.28515625" style="70" customWidth="1"/>
    <col min="3" max="3" width="16.28515625" style="70" customWidth="1"/>
    <col min="4" max="4" width="17.28515625" style="70" customWidth="1"/>
    <col min="5" max="5" width="16.28515625" style="70" customWidth="1"/>
    <col min="6" max="6" width="28.28515625" style="70" customWidth="1"/>
    <col min="7" max="9" width="12.7109375" style="70" customWidth="1"/>
    <col min="10" max="12" width="12.28515625" style="70" customWidth="1"/>
    <col min="13" max="14" width="8.7109375" style="70" customWidth="1"/>
    <col min="15" max="253" width="9.140625" style="70"/>
    <col min="254" max="254" width="5.7109375" style="70" customWidth="1"/>
    <col min="255" max="255" width="39.28515625" style="70" customWidth="1"/>
    <col min="256" max="262" width="13.7109375" style="70" customWidth="1"/>
    <col min="263" max="265" width="12.7109375" style="70" customWidth="1"/>
    <col min="266" max="268" width="12.28515625" style="70" customWidth="1"/>
    <col min="269" max="270" width="8.7109375" style="70" customWidth="1"/>
    <col min="271" max="509" width="9.140625" style="70"/>
    <col min="510" max="510" width="5.7109375" style="70" customWidth="1"/>
    <col min="511" max="511" width="39.28515625" style="70" customWidth="1"/>
    <col min="512" max="518" width="13.7109375" style="70" customWidth="1"/>
    <col min="519" max="521" width="12.7109375" style="70" customWidth="1"/>
    <col min="522" max="524" width="12.28515625" style="70" customWidth="1"/>
    <col min="525" max="526" width="8.7109375" style="70" customWidth="1"/>
    <col min="527" max="765" width="9.140625" style="70"/>
    <col min="766" max="766" width="5.7109375" style="70" customWidth="1"/>
    <col min="767" max="767" width="39.28515625" style="70" customWidth="1"/>
    <col min="768" max="774" width="13.7109375" style="70" customWidth="1"/>
    <col min="775" max="777" width="12.7109375" style="70" customWidth="1"/>
    <col min="778" max="780" width="12.28515625" style="70" customWidth="1"/>
    <col min="781" max="782" width="8.7109375" style="70" customWidth="1"/>
    <col min="783" max="1021" width="9.140625" style="70"/>
    <col min="1022" max="1022" width="5.7109375" style="70" customWidth="1"/>
    <col min="1023" max="1023" width="39.28515625" style="70" customWidth="1"/>
    <col min="1024" max="1030" width="13.7109375" style="70" customWidth="1"/>
    <col min="1031" max="1033" width="12.7109375" style="70" customWidth="1"/>
    <col min="1034" max="1036" width="12.28515625" style="70" customWidth="1"/>
    <col min="1037" max="1038" width="8.7109375" style="70" customWidth="1"/>
    <col min="1039" max="1277" width="9.140625" style="70"/>
    <col min="1278" max="1278" width="5.7109375" style="70" customWidth="1"/>
    <col min="1279" max="1279" width="39.28515625" style="70" customWidth="1"/>
    <col min="1280" max="1286" width="13.7109375" style="70" customWidth="1"/>
    <col min="1287" max="1289" width="12.7109375" style="70" customWidth="1"/>
    <col min="1290" max="1292" width="12.28515625" style="70" customWidth="1"/>
    <col min="1293" max="1294" width="8.7109375" style="70" customWidth="1"/>
    <col min="1295" max="1533" width="9.140625" style="70"/>
    <col min="1534" max="1534" width="5.7109375" style="70" customWidth="1"/>
    <col min="1535" max="1535" width="39.28515625" style="70" customWidth="1"/>
    <col min="1536" max="1542" width="13.7109375" style="70" customWidth="1"/>
    <col min="1543" max="1545" width="12.7109375" style="70" customWidth="1"/>
    <col min="1546" max="1548" width="12.28515625" style="70" customWidth="1"/>
    <col min="1549" max="1550" width="8.7109375" style="70" customWidth="1"/>
    <col min="1551" max="1789" width="9.140625" style="70"/>
    <col min="1790" max="1790" width="5.7109375" style="70" customWidth="1"/>
    <col min="1791" max="1791" width="39.28515625" style="70" customWidth="1"/>
    <col min="1792" max="1798" width="13.7109375" style="70" customWidth="1"/>
    <col min="1799" max="1801" width="12.7109375" style="70" customWidth="1"/>
    <col min="1802" max="1804" width="12.28515625" style="70" customWidth="1"/>
    <col min="1805" max="1806" width="8.7109375" style="70" customWidth="1"/>
    <col min="1807" max="2045" width="9.140625" style="70"/>
    <col min="2046" max="2046" width="5.7109375" style="70" customWidth="1"/>
    <col min="2047" max="2047" width="39.28515625" style="70" customWidth="1"/>
    <col min="2048" max="2054" width="13.7109375" style="70" customWidth="1"/>
    <col min="2055" max="2057" width="12.7109375" style="70" customWidth="1"/>
    <col min="2058" max="2060" width="12.28515625" style="70" customWidth="1"/>
    <col min="2061" max="2062" width="8.7109375" style="70" customWidth="1"/>
    <col min="2063" max="2301" width="9.140625" style="70"/>
    <col min="2302" max="2302" width="5.7109375" style="70" customWidth="1"/>
    <col min="2303" max="2303" width="39.28515625" style="70" customWidth="1"/>
    <col min="2304" max="2310" width="13.7109375" style="70" customWidth="1"/>
    <col min="2311" max="2313" width="12.7109375" style="70" customWidth="1"/>
    <col min="2314" max="2316" width="12.28515625" style="70" customWidth="1"/>
    <col min="2317" max="2318" width="8.7109375" style="70" customWidth="1"/>
    <col min="2319" max="2557" width="9.140625" style="70"/>
    <col min="2558" max="2558" width="5.7109375" style="70" customWidth="1"/>
    <col min="2559" max="2559" width="39.28515625" style="70" customWidth="1"/>
    <col min="2560" max="2566" width="13.7109375" style="70" customWidth="1"/>
    <col min="2567" max="2569" width="12.7109375" style="70" customWidth="1"/>
    <col min="2570" max="2572" width="12.28515625" style="70" customWidth="1"/>
    <col min="2573" max="2574" width="8.7109375" style="70" customWidth="1"/>
    <col min="2575" max="2813" width="9.140625" style="70"/>
    <col min="2814" max="2814" width="5.7109375" style="70" customWidth="1"/>
    <col min="2815" max="2815" width="39.28515625" style="70" customWidth="1"/>
    <col min="2816" max="2822" width="13.7109375" style="70" customWidth="1"/>
    <col min="2823" max="2825" width="12.7109375" style="70" customWidth="1"/>
    <col min="2826" max="2828" width="12.28515625" style="70" customWidth="1"/>
    <col min="2829" max="2830" width="8.7109375" style="70" customWidth="1"/>
    <col min="2831" max="3069" width="9.140625" style="70"/>
    <col min="3070" max="3070" width="5.7109375" style="70" customWidth="1"/>
    <col min="3071" max="3071" width="39.28515625" style="70" customWidth="1"/>
    <col min="3072" max="3078" width="13.7109375" style="70" customWidth="1"/>
    <col min="3079" max="3081" width="12.7109375" style="70" customWidth="1"/>
    <col min="3082" max="3084" width="12.28515625" style="70" customWidth="1"/>
    <col min="3085" max="3086" width="8.7109375" style="70" customWidth="1"/>
    <col min="3087" max="3325" width="9.140625" style="70"/>
    <col min="3326" max="3326" width="5.7109375" style="70" customWidth="1"/>
    <col min="3327" max="3327" width="39.28515625" style="70" customWidth="1"/>
    <col min="3328" max="3334" width="13.7109375" style="70" customWidth="1"/>
    <col min="3335" max="3337" width="12.7109375" style="70" customWidth="1"/>
    <col min="3338" max="3340" width="12.28515625" style="70" customWidth="1"/>
    <col min="3341" max="3342" width="8.7109375" style="70" customWidth="1"/>
    <col min="3343" max="3581" width="9.140625" style="70"/>
    <col min="3582" max="3582" width="5.7109375" style="70" customWidth="1"/>
    <col min="3583" max="3583" width="39.28515625" style="70" customWidth="1"/>
    <col min="3584" max="3590" width="13.7109375" style="70" customWidth="1"/>
    <col min="3591" max="3593" width="12.7109375" style="70" customWidth="1"/>
    <col min="3594" max="3596" width="12.28515625" style="70" customWidth="1"/>
    <col min="3597" max="3598" width="8.7109375" style="70" customWidth="1"/>
    <col min="3599" max="3837" width="9.140625" style="70"/>
    <col min="3838" max="3838" width="5.7109375" style="70" customWidth="1"/>
    <col min="3839" max="3839" width="39.28515625" style="70" customWidth="1"/>
    <col min="3840" max="3846" width="13.7109375" style="70" customWidth="1"/>
    <col min="3847" max="3849" width="12.7109375" style="70" customWidth="1"/>
    <col min="3850" max="3852" width="12.28515625" style="70" customWidth="1"/>
    <col min="3853" max="3854" width="8.7109375" style="70" customWidth="1"/>
    <col min="3855" max="4093" width="9.140625" style="70"/>
    <col min="4094" max="4094" width="5.7109375" style="70" customWidth="1"/>
    <col min="4095" max="4095" width="39.28515625" style="70" customWidth="1"/>
    <col min="4096" max="4102" width="13.7109375" style="70" customWidth="1"/>
    <col min="4103" max="4105" width="12.7109375" style="70" customWidth="1"/>
    <col min="4106" max="4108" width="12.28515625" style="70" customWidth="1"/>
    <col min="4109" max="4110" width="8.7109375" style="70" customWidth="1"/>
    <col min="4111" max="4349" width="9.140625" style="70"/>
    <col min="4350" max="4350" width="5.7109375" style="70" customWidth="1"/>
    <col min="4351" max="4351" width="39.28515625" style="70" customWidth="1"/>
    <col min="4352" max="4358" width="13.7109375" style="70" customWidth="1"/>
    <col min="4359" max="4361" width="12.7109375" style="70" customWidth="1"/>
    <col min="4362" max="4364" width="12.28515625" style="70" customWidth="1"/>
    <col min="4365" max="4366" width="8.7109375" style="70" customWidth="1"/>
    <col min="4367" max="4605" width="9.140625" style="70"/>
    <col min="4606" max="4606" width="5.7109375" style="70" customWidth="1"/>
    <col min="4607" max="4607" width="39.28515625" style="70" customWidth="1"/>
    <col min="4608" max="4614" width="13.7109375" style="70" customWidth="1"/>
    <col min="4615" max="4617" width="12.7109375" style="70" customWidth="1"/>
    <col min="4618" max="4620" width="12.28515625" style="70" customWidth="1"/>
    <col min="4621" max="4622" width="8.7109375" style="70" customWidth="1"/>
    <col min="4623" max="4861" width="9.140625" style="70"/>
    <col min="4862" max="4862" width="5.7109375" style="70" customWidth="1"/>
    <col min="4863" max="4863" width="39.28515625" style="70" customWidth="1"/>
    <col min="4864" max="4870" width="13.7109375" style="70" customWidth="1"/>
    <col min="4871" max="4873" width="12.7109375" style="70" customWidth="1"/>
    <col min="4874" max="4876" width="12.28515625" style="70" customWidth="1"/>
    <col min="4877" max="4878" width="8.7109375" style="70" customWidth="1"/>
    <col min="4879" max="5117" width="9.140625" style="70"/>
    <col min="5118" max="5118" width="5.7109375" style="70" customWidth="1"/>
    <col min="5119" max="5119" width="39.28515625" style="70" customWidth="1"/>
    <col min="5120" max="5126" width="13.7109375" style="70" customWidth="1"/>
    <col min="5127" max="5129" width="12.7109375" style="70" customWidth="1"/>
    <col min="5130" max="5132" width="12.28515625" style="70" customWidth="1"/>
    <col min="5133" max="5134" width="8.7109375" style="70" customWidth="1"/>
    <col min="5135" max="5373" width="9.140625" style="70"/>
    <col min="5374" max="5374" width="5.7109375" style="70" customWidth="1"/>
    <col min="5375" max="5375" width="39.28515625" style="70" customWidth="1"/>
    <col min="5376" max="5382" width="13.7109375" style="70" customWidth="1"/>
    <col min="5383" max="5385" width="12.7109375" style="70" customWidth="1"/>
    <col min="5386" max="5388" width="12.28515625" style="70" customWidth="1"/>
    <col min="5389" max="5390" width="8.7109375" style="70" customWidth="1"/>
    <col min="5391" max="5629" width="9.140625" style="70"/>
    <col min="5630" max="5630" width="5.7109375" style="70" customWidth="1"/>
    <col min="5631" max="5631" width="39.28515625" style="70" customWidth="1"/>
    <col min="5632" max="5638" width="13.7109375" style="70" customWidth="1"/>
    <col min="5639" max="5641" width="12.7109375" style="70" customWidth="1"/>
    <col min="5642" max="5644" width="12.28515625" style="70" customWidth="1"/>
    <col min="5645" max="5646" width="8.7109375" style="70" customWidth="1"/>
    <col min="5647" max="5885" width="9.140625" style="70"/>
    <col min="5886" max="5886" width="5.7109375" style="70" customWidth="1"/>
    <col min="5887" max="5887" width="39.28515625" style="70" customWidth="1"/>
    <col min="5888" max="5894" width="13.7109375" style="70" customWidth="1"/>
    <col min="5895" max="5897" width="12.7109375" style="70" customWidth="1"/>
    <col min="5898" max="5900" width="12.28515625" style="70" customWidth="1"/>
    <col min="5901" max="5902" width="8.7109375" style="70" customWidth="1"/>
    <col min="5903" max="6141" width="9.140625" style="70"/>
    <col min="6142" max="6142" width="5.7109375" style="70" customWidth="1"/>
    <col min="6143" max="6143" width="39.28515625" style="70" customWidth="1"/>
    <col min="6144" max="6150" width="13.7109375" style="70" customWidth="1"/>
    <col min="6151" max="6153" width="12.7109375" style="70" customWidth="1"/>
    <col min="6154" max="6156" width="12.28515625" style="70" customWidth="1"/>
    <col min="6157" max="6158" width="8.7109375" style="70" customWidth="1"/>
    <col min="6159" max="6397" width="9.140625" style="70"/>
    <col min="6398" max="6398" width="5.7109375" style="70" customWidth="1"/>
    <col min="6399" max="6399" width="39.28515625" style="70" customWidth="1"/>
    <col min="6400" max="6406" width="13.7109375" style="70" customWidth="1"/>
    <col min="6407" max="6409" width="12.7109375" style="70" customWidth="1"/>
    <col min="6410" max="6412" width="12.28515625" style="70" customWidth="1"/>
    <col min="6413" max="6414" width="8.7109375" style="70" customWidth="1"/>
    <col min="6415" max="6653" width="9.140625" style="70"/>
    <col min="6654" max="6654" width="5.7109375" style="70" customWidth="1"/>
    <col min="6655" max="6655" width="39.28515625" style="70" customWidth="1"/>
    <col min="6656" max="6662" width="13.7109375" style="70" customWidth="1"/>
    <col min="6663" max="6665" width="12.7109375" style="70" customWidth="1"/>
    <col min="6666" max="6668" width="12.28515625" style="70" customWidth="1"/>
    <col min="6669" max="6670" width="8.7109375" style="70" customWidth="1"/>
    <col min="6671" max="6909" width="9.140625" style="70"/>
    <col min="6910" max="6910" width="5.7109375" style="70" customWidth="1"/>
    <col min="6911" max="6911" width="39.28515625" style="70" customWidth="1"/>
    <col min="6912" max="6918" width="13.7109375" style="70" customWidth="1"/>
    <col min="6919" max="6921" width="12.7109375" style="70" customWidth="1"/>
    <col min="6922" max="6924" width="12.28515625" style="70" customWidth="1"/>
    <col min="6925" max="6926" width="8.7109375" style="70" customWidth="1"/>
    <col min="6927" max="7165" width="9.140625" style="70"/>
    <col min="7166" max="7166" width="5.7109375" style="70" customWidth="1"/>
    <col min="7167" max="7167" width="39.28515625" style="70" customWidth="1"/>
    <col min="7168" max="7174" width="13.7109375" style="70" customWidth="1"/>
    <col min="7175" max="7177" width="12.7109375" style="70" customWidth="1"/>
    <col min="7178" max="7180" width="12.28515625" style="70" customWidth="1"/>
    <col min="7181" max="7182" width="8.7109375" style="70" customWidth="1"/>
    <col min="7183" max="7421" width="9.140625" style="70"/>
    <col min="7422" max="7422" width="5.7109375" style="70" customWidth="1"/>
    <col min="7423" max="7423" width="39.28515625" style="70" customWidth="1"/>
    <col min="7424" max="7430" width="13.7109375" style="70" customWidth="1"/>
    <col min="7431" max="7433" width="12.7109375" style="70" customWidth="1"/>
    <col min="7434" max="7436" width="12.28515625" style="70" customWidth="1"/>
    <col min="7437" max="7438" width="8.7109375" style="70" customWidth="1"/>
    <col min="7439" max="7677" width="9.140625" style="70"/>
    <col min="7678" max="7678" width="5.7109375" style="70" customWidth="1"/>
    <col min="7679" max="7679" width="39.28515625" style="70" customWidth="1"/>
    <col min="7680" max="7686" width="13.7109375" style="70" customWidth="1"/>
    <col min="7687" max="7689" width="12.7109375" style="70" customWidth="1"/>
    <col min="7690" max="7692" width="12.28515625" style="70" customWidth="1"/>
    <col min="7693" max="7694" width="8.7109375" style="70" customWidth="1"/>
    <col min="7695" max="7933" width="9.140625" style="70"/>
    <col min="7934" max="7934" width="5.7109375" style="70" customWidth="1"/>
    <col min="7935" max="7935" width="39.28515625" style="70" customWidth="1"/>
    <col min="7936" max="7942" width="13.7109375" style="70" customWidth="1"/>
    <col min="7943" max="7945" width="12.7109375" style="70" customWidth="1"/>
    <col min="7946" max="7948" width="12.28515625" style="70" customWidth="1"/>
    <col min="7949" max="7950" width="8.7109375" style="70" customWidth="1"/>
    <col min="7951" max="8189" width="9.140625" style="70"/>
    <col min="8190" max="8190" width="5.7109375" style="70" customWidth="1"/>
    <col min="8191" max="8191" width="39.28515625" style="70" customWidth="1"/>
    <col min="8192" max="8198" width="13.7109375" style="70" customWidth="1"/>
    <col min="8199" max="8201" width="12.7109375" style="70" customWidth="1"/>
    <col min="8202" max="8204" width="12.28515625" style="70" customWidth="1"/>
    <col min="8205" max="8206" width="8.7109375" style="70" customWidth="1"/>
    <col min="8207" max="8445" width="9.140625" style="70"/>
    <col min="8446" max="8446" width="5.7109375" style="70" customWidth="1"/>
    <col min="8447" max="8447" width="39.28515625" style="70" customWidth="1"/>
    <col min="8448" max="8454" width="13.7109375" style="70" customWidth="1"/>
    <col min="8455" max="8457" width="12.7109375" style="70" customWidth="1"/>
    <col min="8458" max="8460" width="12.28515625" style="70" customWidth="1"/>
    <col min="8461" max="8462" width="8.7109375" style="70" customWidth="1"/>
    <col min="8463" max="8701" width="9.140625" style="70"/>
    <col min="8702" max="8702" width="5.7109375" style="70" customWidth="1"/>
    <col min="8703" max="8703" width="39.28515625" style="70" customWidth="1"/>
    <col min="8704" max="8710" width="13.7109375" style="70" customWidth="1"/>
    <col min="8711" max="8713" width="12.7109375" style="70" customWidth="1"/>
    <col min="8714" max="8716" width="12.28515625" style="70" customWidth="1"/>
    <col min="8717" max="8718" width="8.7109375" style="70" customWidth="1"/>
    <col min="8719" max="8957" width="9.140625" style="70"/>
    <col min="8958" max="8958" width="5.7109375" style="70" customWidth="1"/>
    <col min="8959" max="8959" width="39.28515625" style="70" customWidth="1"/>
    <col min="8960" max="8966" width="13.7109375" style="70" customWidth="1"/>
    <col min="8967" max="8969" width="12.7109375" style="70" customWidth="1"/>
    <col min="8970" max="8972" width="12.28515625" style="70" customWidth="1"/>
    <col min="8973" max="8974" width="8.7109375" style="70" customWidth="1"/>
    <col min="8975" max="9213" width="9.140625" style="70"/>
    <col min="9214" max="9214" width="5.7109375" style="70" customWidth="1"/>
    <col min="9215" max="9215" width="39.28515625" style="70" customWidth="1"/>
    <col min="9216" max="9222" width="13.7109375" style="70" customWidth="1"/>
    <col min="9223" max="9225" width="12.7109375" style="70" customWidth="1"/>
    <col min="9226" max="9228" width="12.28515625" style="70" customWidth="1"/>
    <col min="9229" max="9230" width="8.7109375" style="70" customWidth="1"/>
    <col min="9231" max="9469" width="9.140625" style="70"/>
    <col min="9470" max="9470" width="5.7109375" style="70" customWidth="1"/>
    <col min="9471" max="9471" width="39.28515625" style="70" customWidth="1"/>
    <col min="9472" max="9478" width="13.7109375" style="70" customWidth="1"/>
    <col min="9479" max="9481" width="12.7109375" style="70" customWidth="1"/>
    <col min="9482" max="9484" width="12.28515625" style="70" customWidth="1"/>
    <col min="9485" max="9486" width="8.7109375" style="70" customWidth="1"/>
    <col min="9487" max="9725" width="9.140625" style="70"/>
    <col min="9726" max="9726" width="5.7109375" style="70" customWidth="1"/>
    <col min="9727" max="9727" width="39.28515625" style="70" customWidth="1"/>
    <col min="9728" max="9734" width="13.7109375" style="70" customWidth="1"/>
    <col min="9735" max="9737" width="12.7109375" style="70" customWidth="1"/>
    <col min="9738" max="9740" width="12.28515625" style="70" customWidth="1"/>
    <col min="9741" max="9742" width="8.7109375" style="70" customWidth="1"/>
    <col min="9743" max="9981" width="9.140625" style="70"/>
    <col min="9982" max="9982" width="5.7109375" style="70" customWidth="1"/>
    <col min="9983" max="9983" width="39.28515625" style="70" customWidth="1"/>
    <col min="9984" max="9990" width="13.7109375" style="70" customWidth="1"/>
    <col min="9991" max="9993" width="12.7109375" style="70" customWidth="1"/>
    <col min="9994" max="9996" width="12.28515625" style="70" customWidth="1"/>
    <col min="9997" max="9998" width="8.7109375" style="70" customWidth="1"/>
    <col min="9999" max="10237" width="9.140625" style="70"/>
    <col min="10238" max="10238" width="5.7109375" style="70" customWidth="1"/>
    <col min="10239" max="10239" width="39.28515625" style="70" customWidth="1"/>
    <col min="10240" max="10246" width="13.7109375" style="70" customWidth="1"/>
    <col min="10247" max="10249" width="12.7109375" style="70" customWidth="1"/>
    <col min="10250" max="10252" width="12.28515625" style="70" customWidth="1"/>
    <col min="10253" max="10254" width="8.7109375" style="70" customWidth="1"/>
    <col min="10255" max="10493" width="9.140625" style="70"/>
    <col min="10494" max="10494" width="5.7109375" style="70" customWidth="1"/>
    <col min="10495" max="10495" width="39.28515625" style="70" customWidth="1"/>
    <col min="10496" max="10502" width="13.7109375" style="70" customWidth="1"/>
    <col min="10503" max="10505" width="12.7109375" style="70" customWidth="1"/>
    <col min="10506" max="10508" width="12.28515625" style="70" customWidth="1"/>
    <col min="10509" max="10510" width="8.7109375" style="70" customWidth="1"/>
    <col min="10511" max="10749" width="9.140625" style="70"/>
    <col min="10750" max="10750" width="5.7109375" style="70" customWidth="1"/>
    <col min="10751" max="10751" width="39.28515625" style="70" customWidth="1"/>
    <col min="10752" max="10758" width="13.7109375" style="70" customWidth="1"/>
    <col min="10759" max="10761" width="12.7109375" style="70" customWidth="1"/>
    <col min="10762" max="10764" width="12.28515625" style="70" customWidth="1"/>
    <col min="10765" max="10766" width="8.7109375" style="70" customWidth="1"/>
    <col min="10767" max="11005" width="9.140625" style="70"/>
    <col min="11006" max="11006" width="5.7109375" style="70" customWidth="1"/>
    <col min="11007" max="11007" width="39.28515625" style="70" customWidth="1"/>
    <col min="11008" max="11014" width="13.7109375" style="70" customWidth="1"/>
    <col min="11015" max="11017" width="12.7109375" style="70" customWidth="1"/>
    <col min="11018" max="11020" width="12.28515625" style="70" customWidth="1"/>
    <col min="11021" max="11022" width="8.7109375" style="70" customWidth="1"/>
    <col min="11023" max="11261" width="9.140625" style="70"/>
    <col min="11262" max="11262" width="5.7109375" style="70" customWidth="1"/>
    <col min="11263" max="11263" width="39.28515625" style="70" customWidth="1"/>
    <col min="11264" max="11270" width="13.7109375" style="70" customWidth="1"/>
    <col min="11271" max="11273" width="12.7109375" style="70" customWidth="1"/>
    <col min="11274" max="11276" width="12.28515625" style="70" customWidth="1"/>
    <col min="11277" max="11278" width="8.7109375" style="70" customWidth="1"/>
    <col min="11279" max="11517" width="9.140625" style="70"/>
    <col min="11518" max="11518" width="5.7109375" style="70" customWidth="1"/>
    <col min="11519" max="11519" width="39.28515625" style="70" customWidth="1"/>
    <col min="11520" max="11526" width="13.7109375" style="70" customWidth="1"/>
    <col min="11527" max="11529" width="12.7109375" style="70" customWidth="1"/>
    <col min="11530" max="11532" width="12.28515625" style="70" customWidth="1"/>
    <col min="11533" max="11534" width="8.7109375" style="70" customWidth="1"/>
    <col min="11535" max="11773" width="9.140625" style="70"/>
    <col min="11774" max="11774" width="5.7109375" style="70" customWidth="1"/>
    <col min="11775" max="11775" width="39.28515625" style="70" customWidth="1"/>
    <col min="11776" max="11782" width="13.7109375" style="70" customWidth="1"/>
    <col min="11783" max="11785" width="12.7109375" style="70" customWidth="1"/>
    <col min="11786" max="11788" width="12.28515625" style="70" customWidth="1"/>
    <col min="11789" max="11790" width="8.7109375" style="70" customWidth="1"/>
    <col min="11791" max="12029" width="9.140625" style="70"/>
    <col min="12030" max="12030" width="5.7109375" style="70" customWidth="1"/>
    <col min="12031" max="12031" width="39.28515625" style="70" customWidth="1"/>
    <col min="12032" max="12038" width="13.7109375" style="70" customWidth="1"/>
    <col min="12039" max="12041" width="12.7109375" style="70" customWidth="1"/>
    <col min="12042" max="12044" width="12.28515625" style="70" customWidth="1"/>
    <col min="12045" max="12046" width="8.7109375" style="70" customWidth="1"/>
    <col min="12047" max="12285" width="9.140625" style="70"/>
    <col min="12286" max="12286" width="5.7109375" style="70" customWidth="1"/>
    <col min="12287" max="12287" width="39.28515625" style="70" customWidth="1"/>
    <col min="12288" max="12294" width="13.7109375" style="70" customWidth="1"/>
    <col min="12295" max="12297" width="12.7109375" style="70" customWidth="1"/>
    <col min="12298" max="12300" width="12.28515625" style="70" customWidth="1"/>
    <col min="12301" max="12302" width="8.7109375" style="70" customWidth="1"/>
    <col min="12303" max="12541" width="9.140625" style="70"/>
    <col min="12542" max="12542" width="5.7109375" style="70" customWidth="1"/>
    <col min="12543" max="12543" width="39.28515625" style="70" customWidth="1"/>
    <col min="12544" max="12550" width="13.7109375" style="70" customWidth="1"/>
    <col min="12551" max="12553" width="12.7109375" style="70" customWidth="1"/>
    <col min="12554" max="12556" width="12.28515625" style="70" customWidth="1"/>
    <col min="12557" max="12558" width="8.7109375" style="70" customWidth="1"/>
    <col min="12559" max="12797" width="9.140625" style="70"/>
    <col min="12798" max="12798" width="5.7109375" style="70" customWidth="1"/>
    <col min="12799" max="12799" width="39.28515625" style="70" customWidth="1"/>
    <col min="12800" max="12806" width="13.7109375" style="70" customWidth="1"/>
    <col min="12807" max="12809" width="12.7109375" style="70" customWidth="1"/>
    <col min="12810" max="12812" width="12.28515625" style="70" customWidth="1"/>
    <col min="12813" max="12814" width="8.7109375" style="70" customWidth="1"/>
    <col min="12815" max="13053" width="9.140625" style="70"/>
    <col min="13054" max="13054" width="5.7109375" style="70" customWidth="1"/>
    <col min="13055" max="13055" width="39.28515625" style="70" customWidth="1"/>
    <col min="13056" max="13062" width="13.7109375" style="70" customWidth="1"/>
    <col min="13063" max="13065" width="12.7109375" style="70" customWidth="1"/>
    <col min="13066" max="13068" width="12.28515625" style="70" customWidth="1"/>
    <col min="13069" max="13070" width="8.7109375" style="70" customWidth="1"/>
    <col min="13071" max="13309" width="9.140625" style="70"/>
    <col min="13310" max="13310" width="5.7109375" style="70" customWidth="1"/>
    <col min="13311" max="13311" width="39.28515625" style="70" customWidth="1"/>
    <col min="13312" max="13318" width="13.7109375" style="70" customWidth="1"/>
    <col min="13319" max="13321" width="12.7109375" style="70" customWidth="1"/>
    <col min="13322" max="13324" width="12.28515625" style="70" customWidth="1"/>
    <col min="13325" max="13326" width="8.7109375" style="70" customWidth="1"/>
    <col min="13327" max="13565" width="9.140625" style="70"/>
    <col min="13566" max="13566" width="5.7109375" style="70" customWidth="1"/>
    <col min="13567" max="13567" width="39.28515625" style="70" customWidth="1"/>
    <col min="13568" max="13574" width="13.7109375" style="70" customWidth="1"/>
    <col min="13575" max="13577" width="12.7109375" style="70" customWidth="1"/>
    <col min="13578" max="13580" width="12.28515625" style="70" customWidth="1"/>
    <col min="13581" max="13582" width="8.7109375" style="70" customWidth="1"/>
    <col min="13583" max="13821" width="9.140625" style="70"/>
    <col min="13822" max="13822" width="5.7109375" style="70" customWidth="1"/>
    <col min="13823" max="13823" width="39.28515625" style="70" customWidth="1"/>
    <col min="13824" max="13830" width="13.7109375" style="70" customWidth="1"/>
    <col min="13831" max="13833" width="12.7109375" style="70" customWidth="1"/>
    <col min="13834" max="13836" width="12.28515625" style="70" customWidth="1"/>
    <col min="13837" max="13838" width="8.7109375" style="70" customWidth="1"/>
    <col min="13839" max="14077" width="9.140625" style="70"/>
    <col min="14078" max="14078" width="5.7109375" style="70" customWidth="1"/>
    <col min="14079" max="14079" width="39.28515625" style="70" customWidth="1"/>
    <col min="14080" max="14086" width="13.7109375" style="70" customWidth="1"/>
    <col min="14087" max="14089" width="12.7109375" style="70" customWidth="1"/>
    <col min="14090" max="14092" width="12.28515625" style="70" customWidth="1"/>
    <col min="14093" max="14094" width="8.7109375" style="70" customWidth="1"/>
    <col min="14095" max="14333" width="9.140625" style="70"/>
    <col min="14334" max="14334" width="5.7109375" style="70" customWidth="1"/>
    <col min="14335" max="14335" width="39.28515625" style="70" customWidth="1"/>
    <col min="14336" max="14342" width="13.7109375" style="70" customWidth="1"/>
    <col min="14343" max="14345" width="12.7109375" style="70" customWidth="1"/>
    <col min="14346" max="14348" width="12.28515625" style="70" customWidth="1"/>
    <col min="14349" max="14350" width="8.7109375" style="70" customWidth="1"/>
    <col min="14351" max="14589" width="9.140625" style="70"/>
    <col min="14590" max="14590" width="5.7109375" style="70" customWidth="1"/>
    <col min="14591" max="14591" width="39.28515625" style="70" customWidth="1"/>
    <col min="14592" max="14598" width="13.7109375" style="70" customWidth="1"/>
    <col min="14599" max="14601" width="12.7109375" style="70" customWidth="1"/>
    <col min="14602" max="14604" width="12.28515625" style="70" customWidth="1"/>
    <col min="14605" max="14606" width="8.7109375" style="70" customWidth="1"/>
    <col min="14607" max="14845" width="9.140625" style="70"/>
    <col min="14846" max="14846" width="5.7109375" style="70" customWidth="1"/>
    <col min="14847" max="14847" width="39.28515625" style="70" customWidth="1"/>
    <col min="14848" max="14854" width="13.7109375" style="70" customWidth="1"/>
    <col min="14855" max="14857" width="12.7109375" style="70" customWidth="1"/>
    <col min="14858" max="14860" width="12.28515625" style="70" customWidth="1"/>
    <col min="14861" max="14862" width="8.7109375" style="70" customWidth="1"/>
    <col min="14863" max="15101" width="9.140625" style="70"/>
    <col min="15102" max="15102" width="5.7109375" style="70" customWidth="1"/>
    <col min="15103" max="15103" width="39.28515625" style="70" customWidth="1"/>
    <col min="15104" max="15110" width="13.7109375" style="70" customWidth="1"/>
    <col min="15111" max="15113" width="12.7109375" style="70" customWidth="1"/>
    <col min="15114" max="15116" width="12.28515625" style="70" customWidth="1"/>
    <col min="15117" max="15118" width="8.7109375" style="70" customWidth="1"/>
    <col min="15119" max="15357" width="9.140625" style="70"/>
    <col min="15358" max="15358" width="5.7109375" style="70" customWidth="1"/>
    <col min="15359" max="15359" width="39.28515625" style="70" customWidth="1"/>
    <col min="15360" max="15366" width="13.7109375" style="70" customWidth="1"/>
    <col min="15367" max="15369" width="12.7109375" style="70" customWidth="1"/>
    <col min="15370" max="15372" width="12.28515625" style="70" customWidth="1"/>
    <col min="15373" max="15374" width="8.7109375" style="70" customWidth="1"/>
    <col min="15375" max="15613" width="9.140625" style="70"/>
    <col min="15614" max="15614" width="5.7109375" style="70" customWidth="1"/>
    <col min="15615" max="15615" width="39.28515625" style="70" customWidth="1"/>
    <col min="15616" max="15622" width="13.7109375" style="70" customWidth="1"/>
    <col min="15623" max="15625" width="12.7109375" style="70" customWidth="1"/>
    <col min="15626" max="15628" width="12.28515625" style="70" customWidth="1"/>
    <col min="15629" max="15630" width="8.7109375" style="70" customWidth="1"/>
    <col min="15631" max="15869" width="9.140625" style="70"/>
    <col min="15870" max="15870" width="5.7109375" style="70" customWidth="1"/>
    <col min="15871" max="15871" width="39.28515625" style="70" customWidth="1"/>
    <col min="15872" max="15878" width="13.7109375" style="70" customWidth="1"/>
    <col min="15879" max="15881" width="12.7109375" style="70" customWidth="1"/>
    <col min="15882" max="15884" width="12.28515625" style="70" customWidth="1"/>
    <col min="15885" max="15886" width="8.7109375" style="70" customWidth="1"/>
    <col min="15887" max="16125" width="9.140625" style="70"/>
    <col min="16126" max="16126" width="5.7109375" style="70" customWidth="1"/>
    <col min="16127" max="16127" width="39.28515625" style="70" customWidth="1"/>
    <col min="16128" max="16134" width="13.7109375" style="70" customWidth="1"/>
    <col min="16135" max="16137" width="12.7109375" style="70" customWidth="1"/>
    <col min="16138" max="16140" width="12.28515625" style="70" customWidth="1"/>
    <col min="16141" max="16142" width="8.7109375" style="70" customWidth="1"/>
    <col min="16143" max="16384" width="9.140625" style="70"/>
  </cols>
  <sheetData>
    <row r="1" spans="1:14" ht="15.75" x14ac:dyDescent="0.25">
      <c r="A1" s="290" t="s">
        <v>502</v>
      </c>
    </row>
    <row r="3" spans="1:14" ht="15.75" x14ac:dyDescent="0.25">
      <c r="A3" s="588" t="s">
        <v>1268</v>
      </c>
      <c r="B3" s="588"/>
      <c r="C3" s="588"/>
      <c r="D3" s="588"/>
      <c r="E3" s="588"/>
      <c r="F3" s="588"/>
    </row>
    <row r="4" spans="1:14" ht="15.75" x14ac:dyDescent="0.25">
      <c r="A4" s="217"/>
      <c r="B4" s="217"/>
      <c r="C4" s="589" t="str">
        <f>'1'!E5</f>
        <v>KABUPATEN/KOTA</v>
      </c>
      <c r="D4" s="590">
        <f>'1'!$F$5</f>
        <v>2022</v>
      </c>
      <c r="E4" s="217"/>
      <c r="F4" s="217"/>
      <c r="G4" s="125"/>
      <c r="H4" s="125"/>
      <c r="I4" s="564"/>
      <c r="J4" s="564"/>
      <c r="K4" s="564"/>
      <c r="L4" s="564"/>
      <c r="M4" s="564"/>
      <c r="N4" s="564"/>
    </row>
    <row r="5" spans="1:14" ht="15.75" x14ac:dyDescent="0.25">
      <c r="A5" s="217"/>
      <c r="B5" s="217"/>
      <c r="C5" s="589" t="str">
        <f>'1'!E6</f>
        <v>TAHUN</v>
      </c>
      <c r="D5" s="590" t="str">
        <f>'1'!$F$6</f>
        <v>BANYUMAS</v>
      </c>
      <c r="E5" s="217"/>
      <c r="F5" s="217"/>
      <c r="G5" s="125"/>
      <c r="H5" s="125"/>
      <c r="I5" s="564"/>
      <c r="J5" s="564"/>
      <c r="K5" s="564"/>
      <c r="L5" s="564"/>
      <c r="M5" s="564"/>
      <c r="N5" s="564"/>
    </row>
    <row r="6" spans="1:14" ht="15.75" thickBot="1" x14ac:dyDescent="0.3"/>
    <row r="7" spans="1:14" ht="18" customHeight="1" x14ac:dyDescent="0.25">
      <c r="A7" s="1106" t="s">
        <v>2</v>
      </c>
      <c r="B7" s="1106" t="s">
        <v>494</v>
      </c>
      <c r="C7" s="1108" t="s">
        <v>1052</v>
      </c>
      <c r="D7" s="1109"/>
      <c r="E7" s="1110"/>
      <c r="F7" s="1111" t="s">
        <v>1048</v>
      </c>
    </row>
    <row r="8" spans="1:14" ht="18" customHeight="1" x14ac:dyDescent="0.25">
      <c r="A8" s="1107"/>
      <c r="B8" s="1107"/>
      <c r="C8" s="804" t="s">
        <v>6</v>
      </c>
      <c r="D8" s="804" t="s">
        <v>7</v>
      </c>
      <c r="E8" s="804" t="s">
        <v>370</v>
      </c>
      <c r="F8" s="1112"/>
      <c r="G8" s="80"/>
    </row>
    <row r="9" spans="1:14" s="927" customFormat="1" ht="12" x14ac:dyDescent="0.25">
      <c r="A9" s="924">
        <v>1</v>
      </c>
      <c r="B9" s="924">
        <v>2</v>
      </c>
      <c r="C9" s="924">
        <v>3</v>
      </c>
      <c r="D9" s="924">
        <v>4</v>
      </c>
      <c r="E9" s="924">
        <v>5</v>
      </c>
      <c r="F9" s="924">
        <v>6</v>
      </c>
      <c r="G9" s="925"/>
      <c r="H9" s="926"/>
      <c r="I9" s="926"/>
      <c r="J9" s="926"/>
      <c r="K9" s="926"/>
    </row>
    <row r="10" spans="1:14" ht="15" customHeight="1" x14ac:dyDescent="0.25">
      <c r="A10" s="205">
        <v>1</v>
      </c>
      <c r="B10" s="174" t="str">
        <f>'9'!C9</f>
        <v>Lumbir</v>
      </c>
      <c r="C10" s="219"/>
      <c r="D10" s="219"/>
      <c r="E10" s="897">
        <f>SUM(C10:D10)</f>
        <v>0</v>
      </c>
      <c r="F10" s="220"/>
    </row>
    <row r="11" spans="1:14" ht="15" customHeight="1" x14ac:dyDescent="0.25">
      <c r="A11" s="80">
        <v>2</v>
      </c>
      <c r="B11" s="178" t="str">
        <f>'9'!C10</f>
        <v>Wangon I</v>
      </c>
      <c r="C11" s="194"/>
      <c r="D11" s="194"/>
      <c r="E11" s="193">
        <f t="shared" ref="E11:E52" si="0">SUM(C11:D11)</f>
        <v>0</v>
      </c>
      <c r="F11" s="223"/>
    </row>
    <row r="12" spans="1:14" ht="15" customHeight="1" x14ac:dyDescent="0.25">
      <c r="A12" s="80">
        <v>3</v>
      </c>
      <c r="B12" s="178" t="str">
        <f>'9'!C11</f>
        <v>Wangon II</v>
      </c>
      <c r="C12" s="194"/>
      <c r="D12" s="194"/>
      <c r="E12" s="193">
        <f t="shared" si="0"/>
        <v>0</v>
      </c>
      <c r="F12" s="223"/>
    </row>
    <row r="13" spans="1:14" ht="15" customHeight="1" x14ac:dyDescent="0.25">
      <c r="A13" s="80">
        <v>4</v>
      </c>
      <c r="B13" s="178" t="str">
        <f>'9'!C12</f>
        <v>Jatilawang</v>
      </c>
      <c r="C13" s="194"/>
      <c r="D13" s="194"/>
      <c r="E13" s="193">
        <f t="shared" si="0"/>
        <v>0</v>
      </c>
      <c r="F13" s="223"/>
    </row>
    <row r="14" spans="1:14" ht="15" customHeight="1" x14ac:dyDescent="0.25">
      <c r="A14" s="80">
        <v>5</v>
      </c>
      <c r="B14" s="178" t="str">
        <f>'9'!C13</f>
        <v>Rawalo</v>
      </c>
      <c r="C14" s="194"/>
      <c r="D14" s="194"/>
      <c r="E14" s="193">
        <f t="shared" si="0"/>
        <v>0</v>
      </c>
      <c r="F14" s="223"/>
    </row>
    <row r="15" spans="1:14" ht="15" customHeight="1" x14ac:dyDescent="0.25">
      <c r="A15" s="129">
        <v>6</v>
      </c>
      <c r="B15" s="178" t="str">
        <f>'9'!C14</f>
        <v>Kebasen</v>
      </c>
      <c r="C15" s="194"/>
      <c r="D15" s="194"/>
      <c r="E15" s="193">
        <f t="shared" si="0"/>
        <v>0</v>
      </c>
      <c r="F15" s="223"/>
    </row>
    <row r="16" spans="1:14" ht="15" customHeight="1" x14ac:dyDescent="0.25">
      <c r="A16" s="129">
        <v>7</v>
      </c>
      <c r="B16" s="178" t="str">
        <f>'9'!C15</f>
        <v>Kemranjen I</v>
      </c>
      <c r="C16" s="194"/>
      <c r="D16" s="194"/>
      <c r="E16" s="193">
        <f t="shared" si="0"/>
        <v>0</v>
      </c>
      <c r="F16" s="223"/>
    </row>
    <row r="17" spans="1:6" ht="15" customHeight="1" x14ac:dyDescent="0.25">
      <c r="A17" s="129">
        <v>8</v>
      </c>
      <c r="B17" s="178" t="str">
        <f>'9'!C16</f>
        <v>Kemranjen II</v>
      </c>
      <c r="C17" s="194"/>
      <c r="D17" s="194"/>
      <c r="E17" s="193">
        <f t="shared" si="0"/>
        <v>0</v>
      </c>
      <c r="F17" s="223"/>
    </row>
    <row r="18" spans="1:6" ht="15" customHeight="1" x14ac:dyDescent="0.25">
      <c r="A18" s="129">
        <v>9</v>
      </c>
      <c r="B18" s="178" t="str">
        <f>'9'!C17</f>
        <v>Sumpiuh I</v>
      </c>
      <c r="C18" s="194"/>
      <c r="D18" s="194"/>
      <c r="E18" s="193">
        <f t="shared" si="0"/>
        <v>0</v>
      </c>
      <c r="F18" s="223"/>
    </row>
    <row r="19" spans="1:6" ht="15" customHeight="1" x14ac:dyDescent="0.25">
      <c r="A19" s="129">
        <v>10</v>
      </c>
      <c r="B19" s="178" t="str">
        <f>'9'!C18</f>
        <v>Sumpiuh II</v>
      </c>
      <c r="C19" s="194"/>
      <c r="D19" s="194"/>
      <c r="E19" s="193">
        <f t="shared" si="0"/>
        <v>0</v>
      </c>
      <c r="F19" s="223"/>
    </row>
    <row r="20" spans="1:6" ht="15" customHeight="1" x14ac:dyDescent="0.25">
      <c r="A20" s="129">
        <v>11</v>
      </c>
      <c r="B20" s="178" t="str">
        <f>'9'!C19</f>
        <v>Tambak I</v>
      </c>
      <c r="C20" s="194"/>
      <c r="D20" s="194"/>
      <c r="E20" s="193">
        <f t="shared" si="0"/>
        <v>0</v>
      </c>
      <c r="F20" s="223"/>
    </row>
    <row r="21" spans="1:6" ht="15" customHeight="1" x14ac:dyDescent="0.25">
      <c r="A21" s="129">
        <v>12</v>
      </c>
      <c r="B21" s="178" t="str">
        <f>'9'!C20</f>
        <v>Tambak II</v>
      </c>
      <c r="C21" s="194"/>
      <c r="D21" s="194"/>
      <c r="E21" s="193">
        <f t="shared" si="0"/>
        <v>0</v>
      </c>
      <c r="F21" s="223"/>
    </row>
    <row r="22" spans="1:6" ht="15" customHeight="1" x14ac:dyDescent="0.25">
      <c r="A22" s="129">
        <v>13</v>
      </c>
      <c r="B22" s="178" t="str">
        <f>'9'!C21</f>
        <v>Somagede</v>
      </c>
      <c r="C22" s="194"/>
      <c r="D22" s="194"/>
      <c r="E22" s="193">
        <f t="shared" si="0"/>
        <v>0</v>
      </c>
      <c r="F22" s="223"/>
    </row>
    <row r="23" spans="1:6" ht="15" customHeight="1" x14ac:dyDescent="0.25">
      <c r="A23" s="129">
        <v>14</v>
      </c>
      <c r="B23" s="178" t="str">
        <f>'9'!C22</f>
        <v>Kalibagor</v>
      </c>
      <c r="C23" s="194"/>
      <c r="D23" s="194"/>
      <c r="E23" s="193">
        <f t="shared" si="0"/>
        <v>0</v>
      </c>
      <c r="F23" s="223"/>
    </row>
    <row r="24" spans="1:6" ht="15" customHeight="1" x14ac:dyDescent="0.25">
      <c r="A24" s="129">
        <v>15</v>
      </c>
      <c r="B24" s="178" t="str">
        <f>'9'!C23</f>
        <v>Banyumas</v>
      </c>
      <c r="C24" s="194"/>
      <c r="D24" s="194"/>
      <c r="E24" s="193">
        <f t="shared" si="0"/>
        <v>0</v>
      </c>
      <c r="F24" s="223"/>
    </row>
    <row r="25" spans="1:6" ht="15" customHeight="1" x14ac:dyDescent="0.25">
      <c r="A25" s="129">
        <v>16</v>
      </c>
      <c r="B25" s="178" t="str">
        <f>'9'!C24</f>
        <v>Patikraja</v>
      </c>
      <c r="C25" s="194"/>
      <c r="D25" s="194"/>
      <c r="E25" s="193">
        <f t="shared" si="0"/>
        <v>0</v>
      </c>
      <c r="F25" s="223"/>
    </row>
    <row r="26" spans="1:6" ht="15" customHeight="1" x14ac:dyDescent="0.25">
      <c r="A26" s="129">
        <v>17</v>
      </c>
      <c r="B26" s="178" t="str">
        <f>'9'!C25</f>
        <v>Purwojati</v>
      </c>
      <c r="C26" s="194"/>
      <c r="D26" s="194"/>
      <c r="E26" s="193">
        <f t="shared" si="0"/>
        <v>0</v>
      </c>
      <c r="F26" s="223"/>
    </row>
    <row r="27" spans="1:6" ht="15" customHeight="1" x14ac:dyDescent="0.25">
      <c r="A27" s="129">
        <v>18</v>
      </c>
      <c r="B27" s="178" t="str">
        <f>'9'!C26</f>
        <v>Ajibarang I</v>
      </c>
      <c r="C27" s="194"/>
      <c r="D27" s="194"/>
      <c r="E27" s="193">
        <f t="shared" si="0"/>
        <v>0</v>
      </c>
      <c r="F27" s="223"/>
    </row>
    <row r="28" spans="1:6" ht="15" customHeight="1" x14ac:dyDescent="0.25">
      <c r="A28" s="129">
        <v>19</v>
      </c>
      <c r="B28" s="178" t="str">
        <f>'9'!C27</f>
        <v>Ajibarang II</v>
      </c>
      <c r="C28" s="194"/>
      <c r="D28" s="194"/>
      <c r="E28" s="193">
        <f t="shared" si="0"/>
        <v>0</v>
      </c>
      <c r="F28" s="223"/>
    </row>
    <row r="29" spans="1:6" ht="15" customHeight="1" x14ac:dyDescent="0.25">
      <c r="A29" s="129">
        <v>20</v>
      </c>
      <c r="B29" s="178" t="str">
        <f>'9'!C28</f>
        <v>Gumelar</v>
      </c>
      <c r="C29" s="194"/>
      <c r="D29" s="194"/>
      <c r="E29" s="193">
        <f t="shared" si="0"/>
        <v>0</v>
      </c>
      <c r="F29" s="223"/>
    </row>
    <row r="30" spans="1:6" ht="15" customHeight="1" x14ac:dyDescent="0.25">
      <c r="A30" s="129">
        <v>21</v>
      </c>
      <c r="B30" s="178" t="str">
        <f>'9'!C29</f>
        <v>Pekuncen I</v>
      </c>
      <c r="C30" s="194"/>
      <c r="D30" s="194"/>
      <c r="E30" s="193">
        <f t="shared" ref="E30:E49" si="1">SUM(C30:D30)</f>
        <v>0</v>
      </c>
      <c r="F30" s="223"/>
    </row>
    <row r="31" spans="1:6" ht="15" customHeight="1" x14ac:dyDescent="0.25">
      <c r="A31" s="129">
        <v>22</v>
      </c>
      <c r="B31" s="178" t="str">
        <f>'9'!C30</f>
        <v>Pekuncen II</v>
      </c>
      <c r="C31" s="194"/>
      <c r="D31" s="194"/>
      <c r="E31" s="193">
        <f t="shared" si="1"/>
        <v>0</v>
      </c>
      <c r="F31" s="223"/>
    </row>
    <row r="32" spans="1:6" ht="15" customHeight="1" x14ac:dyDescent="0.25">
      <c r="A32" s="129">
        <v>23</v>
      </c>
      <c r="B32" s="178" t="str">
        <f>'9'!C31</f>
        <v>Cilongok I</v>
      </c>
      <c r="C32" s="194"/>
      <c r="D32" s="194"/>
      <c r="E32" s="193">
        <f t="shared" si="1"/>
        <v>0</v>
      </c>
      <c r="F32" s="223"/>
    </row>
    <row r="33" spans="1:6" ht="15" customHeight="1" x14ac:dyDescent="0.25">
      <c r="A33" s="129">
        <v>24</v>
      </c>
      <c r="B33" s="178" t="str">
        <f>'9'!C32</f>
        <v>Cilongok II</v>
      </c>
      <c r="C33" s="194"/>
      <c r="D33" s="194"/>
      <c r="E33" s="193">
        <f t="shared" si="1"/>
        <v>0</v>
      </c>
      <c r="F33" s="223"/>
    </row>
    <row r="34" spans="1:6" ht="15" customHeight="1" x14ac:dyDescent="0.25">
      <c r="A34" s="129">
        <v>25</v>
      </c>
      <c r="B34" s="178" t="str">
        <f>'9'!C33</f>
        <v>Karanglewas</v>
      </c>
      <c r="C34" s="194"/>
      <c r="D34" s="194"/>
      <c r="E34" s="193">
        <f t="shared" si="1"/>
        <v>0</v>
      </c>
      <c r="F34" s="223"/>
    </row>
    <row r="35" spans="1:6" ht="15" customHeight="1" x14ac:dyDescent="0.25">
      <c r="A35" s="129">
        <v>26</v>
      </c>
      <c r="B35" s="178" t="str">
        <f>'9'!C34</f>
        <v>Purwokerto Barat</v>
      </c>
      <c r="C35" s="194"/>
      <c r="D35" s="194"/>
      <c r="E35" s="193">
        <f t="shared" si="1"/>
        <v>0</v>
      </c>
      <c r="F35" s="223"/>
    </row>
    <row r="36" spans="1:6" ht="15" customHeight="1" x14ac:dyDescent="0.25">
      <c r="A36" s="129">
        <v>27</v>
      </c>
      <c r="B36" s="178" t="str">
        <f>'9'!C35</f>
        <v>Purwokerto Timur I</v>
      </c>
      <c r="C36" s="194"/>
      <c r="D36" s="194"/>
      <c r="E36" s="193">
        <f t="shared" si="1"/>
        <v>0</v>
      </c>
      <c r="F36" s="223"/>
    </row>
    <row r="37" spans="1:6" ht="15" customHeight="1" x14ac:dyDescent="0.25">
      <c r="A37" s="129">
        <v>28</v>
      </c>
      <c r="B37" s="178" t="str">
        <f>'9'!C36</f>
        <v>Purwokerto Timur II</v>
      </c>
      <c r="C37" s="194"/>
      <c r="D37" s="194"/>
      <c r="E37" s="193">
        <f t="shared" si="1"/>
        <v>0</v>
      </c>
      <c r="F37" s="223"/>
    </row>
    <row r="38" spans="1:6" ht="15" customHeight="1" x14ac:dyDescent="0.25">
      <c r="A38" s="129">
        <v>29</v>
      </c>
      <c r="B38" s="178" t="str">
        <f>'9'!C37</f>
        <v>Purwokerto Utara I</v>
      </c>
      <c r="C38" s="194"/>
      <c r="D38" s="194"/>
      <c r="E38" s="193">
        <f t="shared" si="1"/>
        <v>0</v>
      </c>
      <c r="F38" s="223"/>
    </row>
    <row r="39" spans="1:6" ht="15" customHeight="1" x14ac:dyDescent="0.25">
      <c r="A39" s="129">
        <v>30</v>
      </c>
      <c r="B39" s="178" t="str">
        <f>'9'!C38</f>
        <v>Purwokerto Utara II</v>
      </c>
      <c r="C39" s="194"/>
      <c r="D39" s="194"/>
      <c r="E39" s="193">
        <f t="shared" si="1"/>
        <v>0</v>
      </c>
      <c r="F39" s="223"/>
    </row>
    <row r="40" spans="1:6" ht="15" customHeight="1" x14ac:dyDescent="0.25">
      <c r="A40" s="129">
        <v>31</v>
      </c>
      <c r="B40" s="178" t="str">
        <f>'9'!C39</f>
        <v>Purwokerto Selatan</v>
      </c>
      <c r="C40" s="194"/>
      <c r="D40" s="194"/>
      <c r="E40" s="193">
        <f t="shared" si="1"/>
        <v>0</v>
      </c>
      <c r="F40" s="223"/>
    </row>
    <row r="41" spans="1:6" ht="15" customHeight="1" x14ac:dyDescent="0.25">
      <c r="A41" s="129">
        <v>32</v>
      </c>
      <c r="B41" s="178" t="str">
        <f>'9'!C40</f>
        <v>Sokaraja I</v>
      </c>
      <c r="C41" s="194"/>
      <c r="D41" s="194"/>
      <c r="E41" s="193">
        <f t="shared" si="1"/>
        <v>0</v>
      </c>
      <c r="F41" s="223"/>
    </row>
    <row r="42" spans="1:6" ht="15" customHeight="1" x14ac:dyDescent="0.25">
      <c r="A42" s="129">
        <v>33</v>
      </c>
      <c r="B42" s="178" t="str">
        <f>'9'!C41</f>
        <v>Sokaraja II</v>
      </c>
      <c r="C42" s="194"/>
      <c r="D42" s="194"/>
      <c r="E42" s="193">
        <f t="shared" si="1"/>
        <v>0</v>
      </c>
      <c r="F42" s="223"/>
    </row>
    <row r="43" spans="1:6" ht="15" customHeight="1" x14ac:dyDescent="0.25">
      <c r="A43" s="129">
        <v>34</v>
      </c>
      <c r="B43" s="178" t="str">
        <f>'9'!C42</f>
        <v>Kembaran I</v>
      </c>
      <c r="C43" s="194"/>
      <c r="D43" s="194"/>
      <c r="E43" s="193">
        <f t="shared" si="1"/>
        <v>0</v>
      </c>
      <c r="F43" s="223"/>
    </row>
    <row r="44" spans="1:6" ht="15" customHeight="1" x14ac:dyDescent="0.25">
      <c r="A44" s="129">
        <v>35</v>
      </c>
      <c r="B44" s="178" t="str">
        <f>'9'!C43</f>
        <v>Kembaran II</v>
      </c>
      <c r="C44" s="194"/>
      <c r="D44" s="194"/>
      <c r="E44" s="193">
        <f t="shared" si="1"/>
        <v>0</v>
      </c>
      <c r="F44" s="223"/>
    </row>
    <row r="45" spans="1:6" ht="15" customHeight="1" x14ac:dyDescent="0.25">
      <c r="A45" s="129">
        <v>36</v>
      </c>
      <c r="B45" s="178" t="str">
        <f>'9'!C44</f>
        <v>Sumbang I</v>
      </c>
      <c r="C45" s="194"/>
      <c r="D45" s="194"/>
      <c r="E45" s="193">
        <f t="shared" si="1"/>
        <v>0</v>
      </c>
      <c r="F45" s="223"/>
    </row>
    <row r="46" spans="1:6" ht="15" customHeight="1" x14ac:dyDescent="0.25">
      <c r="A46" s="129">
        <v>37</v>
      </c>
      <c r="B46" s="178" t="str">
        <f>'9'!C45</f>
        <v>Sumbang II</v>
      </c>
      <c r="C46" s="194"/>
      <c r="D46" s="194"/>
      <c r="E46" s="193">
        <f t="shared" si="1"/>
        <v>0</v>
      </c>
      <c r="F46" s="223"/>
    </row>
    <row r="47" spans="1:6" ht="15" customHeight="1" x14ac:dyDescent="0.25">
      <c r="A47" s="129">
        <v>38</v>
      </c>
      <c r="B47" s="178" t="str">
        <f>'9'!C46</f>
        <v>Baturraden I</v>
      </c>
      <c r="C47" s="194"/>
      <c r="D47" s="194"/>
      <c r="E47" s="193">
        <f t="shared" si="1"/>
        <v>0</v>
      </c>
      <c r="F47" s="223"/>
    </row>
    <row r="48" spans="1:6" ht="15" customHeight="1" x14ac:dyDescent="0.25">
      <c r="A48" s="129">
        <v>39</v>
      </c>
      <c r="B48" s="178" t="str">
        <f>'9'!C47</f>
        <v>Baturraden II</v>
      </c>
      <c r="C48" s="194"/>
      <c r="D48" s="194"/>
      <c r="E48" s="193">
        <f t="shared" si="1"/>
        <v>0</v>
      </c>
      <c r="F48" s="223"/>
    </row>
    <row r="49" spans="1:6" ht="15" customHeight="1" x14ac:dyDescent="0.25">
      <c r="A49" s="129">
        <v>40</v>
      </c>
      <c r="B49" s="178" t="str">
        <f>'9'!C48</f>
        <v>Kedungbanteng</v>
      </c>
      <c r="C49" s="194"/>
      <c r="D49" s="194"/>
      <c r="E49" s="193">
        <f t="shared" si="1"/>
        <v>0</v>
      </c>
      <c r="F49" s="223"/>
    </row>
    <row r="50" spans="1:6" ht="15" customHeight="1" x14ac:dyDescent="0.25">
      <c r="A50" s="1013"/>
      <c r="B50" s="178"/>
      <c r="C50" s="194"/>
      <c r="D50" s="194"/>
      <c r="E50" s="193"/>
      <c r="F50" s="223"/>
    </row>
    <row r="51" spans="1:6" ht="15" customHeight="1" x14ac:dyDescent="0.25">
      <c r="A51" s="221"/>
      <c r="B51" s="222"/>
      <c r="C51" s="194"/>
      <c r="D51" s="194"/>
      <c r="E51" s="193">
        <f t="shared" si="0"/>
        <v>0</v>
      </c>
      <c r="F51" s="223"/>
    </row>
    <row r="52" spans="1:6" ht="15" customHeight="1" x14ac:dyDescent="0.25">
      <c r="A52" s="224"/>
      <c r="B52" s="225"/>
      <c r="C52" s="227"/>
      <c r="D52" s="227"/>
      <c r="E52" s="226">
        <f t="shared" si="0"/>
        <v>0</v>
      </c>
      <c r="F52" s="228"/>
    </row>
    <row r="53" spans="1:6" ht="15" customHeight="1" x14ac:dyDescent="0.25">
      <c r="A53" s="178">
        <v>1</v>
      </c>
      <c r="B53" s="72" t="s">
        <v>328</v>
      </c>
      <c r="C53" s="194"/>
      <c r="D53" s="194"/>
      <c r="E53" s="194">
        <f t="shared" ref="E53:E83" si="2">SUM(C53:D53)</f>
        <v>0</v>
      </c>
      <c r="F53" s="223"/>
    </row>
    <row r="54" spans="1:6" ht="15" customHeight="1" x14ac:dyDescent="0.25">
      <c r="A54" s="178">
        <v>1</v>
      </c>
      <c r="B54" s="1023" t="s">
        <v>1372</v>
      </c>
      <c r="C54" s="194"/>
      <c r="D54" s="194"/>
      <c r="E54" s="194">
        <f t="shared" si="2"/>
        <v>0</v>
      </c>
      <c r="F54" s="223"/>
    </row>
    <row r="55" spans="1:6" ht="15" customHeight="1" x14ac:dyDescent="0.25">
      <c r="A55" s="178">
        <v>2</v>
      </c>
      <c r="B55" s="1024" t="s">
        <v>1373</v>
      </c>
      <c r="C55" s="194"/>
      <c r="D55" s="194"/>
      <c r="E55" s="194">
        <f t="shared" si="2"/>
        <v>0</v>
      </c>
      <c r="F55" s="223"/>
    </row>
    <row r="56" spans="1:6" ht="15" customHeight="1" x14ac:dyDescent="0.25">
      <c r="A56" s="178">
        <v>3</v>
      </c>
      <c r="B56" s="1024" t="s">
        <v>1374</v>
      </c>
      <c r="C56" s="194"/>
      <c r="D56" s="194"/>
      <c r="E56" s="194">
        <f t="shared" si="2"/>
        <v>0</v>
      </c>
      <c r="F56" s="223"/>
    </row>
    <row r="57" spans="1:6" ht="15" customHeight="1" x14ac:dyDescent="0.25">
      <c r="A57" s="178">
        <v>4</v>
      </c>
      <c r="B57" s="1024" t="s">
        <v>1375</v>
      </c>
      <c r="C57" s="194"/>
      <c r="D57" s="194"/>
      <c r="E57" s="194">
        <f t="shared" si="2"/>
        <v>0</v>
      </c>
      <c r="F57" s="223"/>
    </row>
    <row r="58" spans="1:6" ht="15" customHeight="1" x14ac:dyDescent="0.25">
      <c r="A58" s="178">
        <v>5</v>
      </c>
      <c r="B58" s="1024" t="s">
        <v>1376</v>
      </c>
      <c r="C58" s="194"/>
      <c r="D58" s="194"/>
      <c r="E58" s="194">
        <f t="shared" si="2"/>
        <v>0</v>
      </c>
      <c r="F58" s="223"/>
    </row>
    <row r="59" spans="1:6" ht="15" customHeight="1" x14ac:dyDescent="0.25">
      <c r="A59" s="178">
        <v>6</v>
      </c>
      <c r="B59" s="1024" t="s">
        <v>1377</v>
      </c>
      <c r="C59" s="194"/>
      <c r="D59" s="194"/>
      <c r="E59" s="194">
        <f t="shared" si="2"/>
        <v>0</v>
      </c>
      <c r="F59" s="223"/>
    </row>
    <row r="60" spans="1:6" ht="15" customHeight="1" x14ac:dyDescent="0.25">
      <c r="A60" s="178">
        <v>7</v>
      </c>
      <c r="B60" s="1024" t="s">
        <v>1378</v>
      </c>
      <c r="C60" s="194"/>
      <c r="D60" s="194"/>
      <c r="E60" s="194">
        <f t="shared" si="2"/>
        <v>0</v>
      </c>
      <c r="F60" s="223"/>
    </row>
    <row r="61" spans="1:6" ht="15" customHeight="1" x14ac:dyDescent="0.25">
      <c r="A61" s="178">
        <v>8</v>
      </c>
      <c r="B61" s="1024" t="s">
        <v>1379</v>
      </c>
      <c r="C61" s="194"/>
      <c r="D61" s="194"/>
      <c r="E61" s="194">
        <f t="shared" si="2"/>
        <v>0</v>
      </c>
      <c r="F61" s="223"/>
    </row>
    <row r="62" spans="1:6" ht="15" customHeight="1" x14ac:dyDescent="0.25">
      <c r="A62" s="178">
        <v>9</v>
      </c>
      <c r="B62" s="1024" t="s">
        <v>1380</v>
      </c>
      <c r="C62" s="194"/>
      <c r="D62" s="194"/>
      <c r="E62" s="194">
        <f t="shared" si="2"/>
        <v>0</v>
      </c>
      <c r="F62" s="223"/>
    </row>
    <row r="63" spans="1:6" ht="15" customHeight="1" x14ac:dyDescent="0.25">
      <c r="A63" s="178">
        <v>10</v>
      </c>
      <c r="B63" s="1024" t="s">
        <v>1381</v>
      </c>
      <c r="C63" s="194"/>
      <c r="D63" s="194"/>
      <c r="E63" s="194">
        <f t="shared" si="2"/>
        <v>0</v>
      </c>
      <c r="F63" s="223"/>
    </row>
    <row r="64" spans="1:6" ht="15" customHeight="1" x14ac:dyDescent="0.25">
      <c r="A64" s="178">
        <v>11</v>
      </c>
      <c r="B64" s="1025" t="s">
        <v>1382</v>
      </c>
      <c r="C64" s="194"/>
      <c r="D64" s="194"/>
      <c r="E64" s="194">
        <f t="shared" si="2"/>
        <v>0</v>
      </c>
      <c r="F64" s="223"/>
    </row>
    <row r="65" spans="1:6" ht="15" customHeight="1" x14ac:dyDescent="0.25">
      <c r="A65" s="178">
        <v>12</v>
      </c>
      <c r="B65" s="1025" t="s">
        <v>1383</v>
      </c>
      <c r="C65" s="194"/>
      <c r="D65" s="194"/>
      <c r="E65" s="194">
        <f t="shared" si="2"/>
        <v>0</v>
      </c>
      <c r="F65" s="223"/>
    </row>
    <row r="66" spans="1:6" ht="15" customHeight="1" x14ac:dyDescent="0.25">
      <c r="A66" s="178">
        <v>13</v>
      </c>
      <c r="B66" s="1025" t="s">
        <v>1384</v>
      </c>
      <c r="C66" s="194"/>
      <c r="D66" s="194"/>
      <c r="E66" s="194">
        <f t="shared" si="2"/>
        <v>0</v>
      </c>
      <c r="F66" s="223"/>
    </row>
    <row r="67" spans="1:6" ht="15" customHeight="1" x14ac:dyDescent="0.25">
      <c r="A67" s="178">
        <v>14</v>
      </c>
      <c r="B67" s="1025" t="s">
        <v>1385</v>
      </c>
      <c r="C67" s="194"/>
      <c r="D67" s="194"/>
      <c r="E67" s="194">
        <f t="shared" si="2"/>
        <v>0</v>
      </c>
      <c r="F67" s="223"/>
    </row>
    <row r="68" spans="1:6" ht="15" customHeight="1" x14ac:dyDescent="0.25">
      <c r="A68" s="178">
        <v>15</v>
      </c>
      <c r="B68" s="1025" t="s">
        <v>1386</v>
      </c>
      <c r="C68" s="194"/>
      <c r="D68" s="194"/>
      <c r="E68" s="194">
        <f t="shared" si="2"/>
        <v>0</v>
      </c>
      <c r="F68" s="223"/>
    </row>
    <row r="69" spans="1:6" ht="15" customHeight="1" x14ac:dyDescent="0.25">
      <c r="A69" s="178">
        <v>16</v>
      </c>
      <c r="B69" s="1025" t="s">
        <v>1387</v>
      </c>
      <c r="C69" s="194"/>
      <c r="D69" s="194"/>
      <c r="E69" s="194">
        <f t="shared" si="2"/>
        <v>0</v>
      </c>
      <c r="F69" s="223"/>
    </row>
    <row r="70" spans="1:6" ht="15" customHeight="1" x14ac:dyDescent="0.25">
      <c r="A70" s="178">
        <v>17</v>
      </c>
      <c r="B70" s="1025" t="s">
        <v>1388</v>
      </c>
      <c r="C70" s="194"/>
      <c r="D70" s="194"/>
      <c r="E70" s="194">
        <f t="shared" si="2"/>
        <v>0</v>
      </c>
      <c r="F70" s="223"/>
    </row>
    <row r="71" spans="1:6" ht="15" customHeight="1" x14ac:dyDescent="0.25">
      <c r="A71" s="178">
        <v>18</v>
      </c>
      <c r="B71" s="1024" t="s">
        <v>1389</v>
      </c>
      <c r="C71" s="194"/>
      <c r="D71" s="194"/>
      <c r="E71" s="194">
        <f t="shared" si="2"/>
        <v>0</v>
      </c>
      <c r="F71" s="223"/>
    </row>
    <row r="72" spans="1:6" ht="15" customHeight="1" x14ac:dyDescent="0.25">
      <c r="A72" s="178">
        <v>19</v>
      </c>
      <c r="B72" s="1024" t="s">
        <v>1390</v>
      </c>
      <c r="C72" s="194"/>
      <c r="D72" s="194"/>
      <c r="E72" s="194">
        <f t="shared" si="2"/>
        <v>0</v>
      </c>
      <c r="F72" s="223"/>
    </row>
    <row r="73" spans="1:6" ht="15" customHeight="1" x14ac:dyDescent="0.25">
      <c r="A73" s="178">
        <v>20</v>
      </c>
      <c r="B73" s="1024" t="s">
        <v>1391</v>
      </c>
      <c r="C73" s="194"/>
      <c r="D73" s="194"/>
      <c r="E73" s="194">
        <f t="shared" si="2"/>
        <v>0</v>
      </c>
      <c r="F73" s="223"/>
    </row>
    <row r="74" spans="1:6" ht="15" customHeight="1" x14ac:dyDescent="0.25">
      <c r="A74" s="178">
        <v>21</v>
      </c>
      <c r="B74" s="1024" t="s">
        <v>1392</v>
      </c>
      <c r="C74" s="194"/>
      <c r="D74" s="194"/>
      <c r="E74" s="194">
        <f t="shared" si="2"/>
        <v>0</v>
      </c>
      <c r="F74" s="223"/>
    </row>
    <row r="75" spans="1:6" ht="15" customHeight="1" x14ac:dyDescent="0.25">
      <c r="A75" s="178">
        <v>22</v>
      </c>
      <c r="B75" s="1024" t="s">
        <v>1393</v>
      </c>
      <c r="C75" s="194"/>
      <c r="D75" s="194"/>
      <c r="E75" s="194">
        <f t="shared" si="2"/>
        <v>0</v>
      </c>
      <c r="F75" s="223"/>
    </row>
    <row r="76" spans="1:6" ht="15" customHeight="1" x14ac:dyDescent="0.25">
      <c r="A76" s="178">
        <v>23</v>
      </c>
      <c r="B76" s="1026" t="s">
        <v>1394</v>
      </c>
      <c r="C76" s="194"/>
      <c r="D76" s="194"/>
      <c r="E76" s="194">
        <f t="shared" si="2"/>
        <v>0</v>
      </c>
      <c r="F76" s="223"/>
    </row>
    <row r="77" spans="1:6" ht="15" customHeight="1" x14ac:dyDescent="0.25">
      <c r="A77" s="178">
        <v>24</v>
      </c>
      <c r="B77" s="72" t="s">
        <v>1462</v>
      </c>
      <c r="C77" s="194"/>
      <c r="D77" s="194"/>
      <c r="E77" s="194">
        <f t="shared" si="2"/>
        <v>0</v>
      </c>
      <c r="F77" s="223"/>
    </row>
    <row r="78" spans="1:6" ht="15" customHeight="1" x14ac:dyDescent="0.25">
      <c r="A78" s="178">
        <v>25</v>
      </c>
      <c r="B78" s="72" t="s">
        <v>1395</v>
      </c>
      <c r="C78" s="194"/>
      <c r="D78" s="194"/>
      <c r="E78" s="194">
        <f t="shared" si="2"/>
        <v>0</v>
      </c>
      <c r="F78" s="223"/>
    </row>
    <row r="79" spans="1:6" ht="15" customHeight="1" x14ac:dyDescent="0.25">
      <c r="A79" s="178"/>
      <c r="B79" s="72"/>
      <c r="C79" s="194"/>
      <c r="D79" s="194"/>
      <c r="E79" s="194"/>
      <c r="F79" s="223"/>
    </row>
    <row r="80" spans="1:6" ht="15" customHeight="1" x14ac:dyDescent="0.25">
      <c r="A80" s="178"/>
      <c r="B80" s="72"/>
      <c r="C80" s="194"/>
      <c r="D80" s="194"/>
      <c r="E80" s="194"/>
      <c r="F80" s="223"/>
    </row>
    <row r="81" spans="1:14" ht="15" customHeight="1" x14ac:dyDescent="0.25">
      <c r="A81" s="178"/>
      <c r="B81" s="72"/>
      <c r="C81" s="194"/>
      <c r="D81" s="194"/>
      <c r="E81" s="194"/>
      <c r="F81" s="223"/>
    </row>
    <row r="82" spans="1:14" ht="15" customHeight="1" x14ac:dyDescent="0.25">
      <c r="A82" s="222" t="s">
        <v>316</v>
      </c>
      <c r="B82" s="72" t="s">
        <v>499</v>
      </c>
      <c r="C82" s="194"/>
      <c r="D82" s="194"/>
      <c r="E82" s="194">
        <f t="shared" si="2"/>
        <v>0</v>
      </c>
      <c r="F82" s="223"/>
    </row>
    <row r="83" spans="1:14" ht="15" customHeight="1" x14ac:dyDescent="0.25">
      <c r="A83" s="222"/>
      <c r="B83" s="72" t="s">
        <v>500</v>
      </c>
      <c r="C83" s="194"/>
      <c r="D83" s="194"/>
      <c r="E83" s="194">
        <f t="shared" si="2"/>
        <v>0</v>
      </c>
      <c r="F83" s="223"/>
    </row>
    <row r="84" spans="1:14" ht="15" customHeight="1" x14ac:dyDescent="0.25">
      <c r="A84" s="222"/>
      <c r="B84" s="222"/>
      <c r="C84" s="194"/>
      <c r="D84" s="194"/>
      <c r="E84" s="194">
        <f>SUM(C84:D84)</f>
        <v>0</v>
      </c>
      <c r="F84" s="223"/>
    </row>
    <row r="85" spans="1:14" ht="20.100000000000001" customHeight="1" x14ac:dyDescent="0.25">
      <c r="A85" s="643"/>
      <c r="B85" s="222"/>
      <c r="C85" s="194"/>
      <c r="D85" s="194"/>
      <c r="E85" s="194">
        <f>SUM(C85:D85)</f>
        <v>0</v>
      </c>
      <c r="F85" s="223"/>
    </row>
    <row r="86" spans="1:14" ht="20.100000000000001" customHeight="1" x14ac:dyDescent="0.25">
      <c r="A86" s="644"/>
      <c r="B86" s="225"/>
      <c r="C86" s="227"/>
      <c r="D86" s="227"/>
      <c r="E86" s="226">
        <f>SUM(C86:D86)</f>
        <v>0</v>
      </c>
      <c r="F86" s="228"/>
    </row>
    <row r="87" spans="1:14" ht="20.100000000000001" customHeight="1" x14ac:dyDescent="0.25">
      <c r="A87" s="140" t="s">
        <v>1029</v>
      </c>
      <c r="B87" s="229"/>
      <c r="C87" s="232"/>
      <c r="D87" s="232"/>
      <c r="E87" s="231">
        <f>SUM(C87:D87)</f>
        <v>0</v>
      </c>
      <c r="F87" s="233"/>
    </row>
    <row r="88" spans="1:14" ht="20.100000000000001" customHeight="1" x14ac:dyDescent="0.25">
      <c r="A88" s="191" t="s">
        <v>488</v>
      </c>
      <c r="B88" s="191"/>
      <c r="C88" s="231"/>
      <c r="D88" s="231"/>
      <c r="E88" s="231">
        <f>SUM(C88:D88)</f>
        <v>0</v>
      </c>
      <c r="F88" s="231"/>
    </row>
    <row r="89" spans="1:14" ht="16.5" thickBot="1" x14ac:dyDescent="0.3">
      <c r="A89" s="81" t="s">
        <v>1050</v>
      </c>
      <c r="B89" s="81"/>
      <c r="C89" s="234"/>
      <c r="D89" s="234"/>
      <c r="E89" s="216" t="e">
        <f>E88/'2'!$E$28*100000</f>
        <v>#DIV/0!</v>
      </c>
      <c r="F89" s="216" t="e">
        <f>F88/'2'!$E$28*100000</f>
        <v>#DIV/0!</v>
      </c>
    </row>
    <row r="90" spans="1:14" x14ac:dyDescent="0.25">
      <c r="C90" s="235"/>
      <c r="D90" s="235"/>
      <c r="E90" s="235"/>
      <c r="F90" s="235"/>
      <c r="G90" s="125"/>
      <c r="H90" s="125"/>
      <c r="I90" s="125"/>
      <c r="J90" s="125"/>
      <c r="K90" s="125"/>
      <c r="L90" s="125"/>
      <c r="M90" s="125"/>
      <c r="N90" s="125"/>
    </row>
    <row r="91" spans="1:14" s="724" customFormat="1" ht="12.75" x14ac:dyDescent="0.25">
      <c r="A91" s="724" t="s">
        <v>388</v>
      </c>
      <c r="C91" s="1003"/>
      <c r="D91" s="1003"/>
      <c r="E91" s="1003"/>
      <c r="F91" s="1003"/>
    </row>
    <row r="92" spans="1:14" s="724" customFormat="1" ht="12.75" x14ac:dyDescent="0.25">
      <c r="A92" s="724" t="s">
        <v>1051</v>
      </c>
    </row>
    <row r="93" spans="1:14" s="724" customFormat="1" ht="12.75" x14ac:dyDescent="0.25">
      <c r="B93" s="724" t="s">
        <v>1249</v>
      </c>
    </row>
  </sheetData>
  <mergeCells count="4">
    <mergeCell ref="A7:A8"/>
    <mergeCell ref="B7:B8"/>
    <mergeCell ref="C7:E7"/>
    <mergeCell ref="F7:F8"/>
  </mergeCells>
  <printOptions horizontalCentered="1"/>
  <pageMargins left="0.89" right="0.71" top="1.1417322834645669" bottom="0.9055118110236221" header="0" footer="0"/>
  <pageSetup paperSize="9" scale="6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E294-00FB-4953-A91C-A7838BA76948}">
  <sheetPr codeName="Sheet38">
    <tabColor rgb="FFFFC000"/>
    <pageSetUpPr fitToPage="1"/>
  </sheetPr>
  <dimension ref="A1:K91"/>
  <sheetViews>
    <sheetView zoomScale="90" zoomScaleNormal="9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8.5703125" style="70" customWidth="1"/>
    <col min="3" max="4" width="13.7109375" style="70" customWidth="1"/>
    <col min="5" max="5" width="14.85546875" style="70" customWidth="1"/>
    <col min="6" max="11" width="13.7109375" style="70" customWidth="1"/>
    <col min="12" max="256" width="9.140625" style="70"/>
    <col min="257" max="257" width="5.7109375" style="70" customWidth="1"/>
    <col min="258" max="258" width="38.5703125" style="70" customWidth="1"/>
    <col min="259" max="267" width="13.7109375" style="70" customWidth="1"/>
    <col min="268" max="512" width="9.140625" style="70"/>
    <col min="513" max="513" width="5.7109375" style="70" customWidth="1"/>
    <col min="514" max="514" width="38.5703125" style="70" customWidth="1"/>
    <col min="515" max="523" width="13.7109375" style="70" customWidth="1"/>
    <col min="524" max="768" width="9.140625" style="70"/>
    <col min="769" max="769" width="5.7109375" style="70" customWidth="1"/>
    <col min="770" max="770" width="38.5703125" style="70" customWidth="1"/>
    <col min="771" max="779" width="13.7109375" style="70" customWidth="1"/>
    <col min="780" max="1024" width="9.140625" style="70"/>
    <col min="1025" max="1025" width="5.7109375" style="70" customWidth="1"/>
    <col min="1026" max="1026" width="38.5703125" style="70" customWidth="1"/>
    <col min="1027" max="1035" width="13.7109375" style="70" customWidth="1"/>
    <col min="1036" max="1280" width="9.140625" style="70"/>
    <col min="1281" max="1281" width="5.7109375" style="70" customWidth="1"/>
    <col min="1282" max="1282" width="38.5703125" style="70" customWidth="1"/>
    <col min="1283" max="1291" width="13.7109375" style="70" customWidth="1"/>
    <col min="1292" max="1536" width="9.140625" style="70"/>
    <col min="1537" max="1537" width="5.7109375" style="70" customWidth="1"/>
    <col min="1538" max="1538" width="38.5703125" style="70" customWidth="1"/>
    <col min="1539" max="1547" width="13.7109375" style="70" customWidth="1"/>
    <col min="1548" max="1792" width="9.140625" style="70"/>
    <col min="1793" max="1793" width="5.7109375" style="70" customWidth="1"/>
    <col min="1794" max="1794" width="38.5703125" style="70" customWidth="1"/>
    <col min="1795" max="1803" width="13.7109375" style="70" customWidth="1"/>
    <col min="1804" max="2048" width="9.140625" style="70"/>
    <col min="2049" max="2049" width="5.7109375" style="70" customWidth="1"/>
    <col min="2050" max="2050" width="38.5703125" style="70" customWidth="1"/>
    <col min="2051" max="2059" width="13.7109375" style="70" customWidth="1"/>
    <col min="2060" max="2304" width="9.140625" style="70"/>
    <col min="2305" max="2305" width="5.7109375" style="70" customWidth="1"/>
    <col min="2306" max="2306" width="38.5703125" style="70" customWidth="1"/>
    <col min="2307" max="2315" width="13.7109375" style="70" customWidth="1"/>
    <col min="2316" max="2560" width="9.140625" style="70"/>
    <col min="2561" max="2561" width="5.7109375" style="70" customWidth="1"/>
    <col min="2562" max="2562" width="38.5703125" style="70" customWidth="1"/>
    <col min="2563" max="2571" width="13.7109375" style="70" customWidth="1"/>
    <col min="2572" max="2816" width="9.140625" style="70"/>
    <col min="2817" max="2817" width="5.7109375" style="70" customWidth="1"/>
    <col min="2818" max="2818" width="38.5703125" style="70" customWidth="1"/>
    <col min="2819" max="2827" width="13.7109375" style="70" customWidth="1"/>
    <col min="2828" max="3072" width="9.140625" style="70"/>
    <col min="3073" max="3073" width="5.7109375" style="70" customWidth="1"/>
    <col min="3074" max="3074" width="38.5703125" style="70" customWidth="1"/>
    <col min="3075" max="3083" width="13.7109375" style="70" customWidth="1"/>
    <col min="3084" max="3328" width="9.140625" style="70"/>
    <col min="3329" max="3329" width="5.7109375" style="70" customWidth="1"/>
    <col min="3330" max="3330" width="38.5703125" style="70" customWidth="1"/>
    <col min="3331" max="3339" width="13.7109375" style="70" customWidth="1"/>
    <col min="3340" max="3584" width="9.140625" style="70"/>
    <col min="3585" max="3585" width="5.7109375" style="70" customWidth="1"/>
    <col min="3586" max="3586" width="38.5703125" style="70" customWidth="1"/>
    <col min="3587" max="3595" width="13.7109375" style="70" customWidth="1"/>
    <col min="3596" max="3840" width="9.140625" style="70"/>
    <col min="3841" max="3841" width="5.7109375" style="70" customWidth="1"/>
    <col min="3842" max="3842" width="38.5703125" style="70" customWidth="1"/>
    <col min="3843" max="3851" width="13.7109375" style="70" customWidth="1"/>
    <col min="3852" max="4096" width="9.140625" style="70"/>
    <col min="4097" max="4097" width="5.7109375" style="70" customWidth="1"/>
    <col min="4098" max="4098" width="38.5703125" style="70" customWidth="1"/>
    <col min="4099" max="4107" width="13.7109375" style="70" customWidth="1"/>
    <col min="4108" max="4352" width="9.140625" style="70"/>
    <col min="4353" max="4353" width="5.7109375" style="70" customWidth="1"/>
    <col min="4354" max="4354" width="38.5703125" style="70" customWidth="1"/>
    <col min="4355" max="4363" width="13.7109375" style="70" customWidth="1"/>
    <col min="4364" max="4608" width="9.140625" style="70"/>
    <col min="4609" max="4609" width="5.7109375" style="70" customWidth="1"/>
    <col min="4610" max="4610" width="38.5703125" style="70" customWidth="1"/>
    <col min="4611" max="4619" width="13.7109375" style="70" customWidth="1"/>
    <col min="4620" max="4864" width="9.140625" style="70"/>
    <col min="4865" max="4865" width="5.7109375" style="70" customWidth="1"/>
    <col min="4866" max="4866" width="38.5703125" style="70" customWidth="1"/>
    <col min="4867" max="4875" width="13.7109375" style="70" customWidth="1"/>
    <col min="4876" max="5120" width="9.140625" style="70"/>
    <col min="5121" max="5121" width="5.7109375" style="70" customWidth="1"/>
    <col min="5122" max="5122" width="38.5703125" style="70" customWidth="1"/>
    <col min="5123" max="5131" width="13.7109375" style="70" customWidth="1"/>
    <col min="5132" max="5376" width="9.140625" style="70"/>
    <col min="5377" max="5377" width="5.7109375" style="70" customWidth="1"/>
    <col min="5378" max="5378" width="38.5703125" style="70" customWidth="1"/>
    <col min="5379" max="5387" width="13.7109375" style="70" customWidth="1"/>
    <col min="5388" max="5632" width="9.140625" style="70"/>
    <col min="5633" max="5633" width="5.7109375" style="70" customWidth="1"/>
    <col min="5634" max="5634" width="38.5703125" style="70" customWidth="1"/>
    <col min="5635" max="5643" width="13.7109375" style="70" customWidth="1"/>
    <col min="5644" max="5888" width="9.140625" style="70"/>
    <col min="5889" max="5889" width="5.7109375" style="70" customWidth="1"/>
    <col min="5890" max="5890" width="38.5703125" style="70" customWidth="1"/>
    <col min="5891" max="5899" width="13.7109375" style="70" customWidth="1"/>
    <col min="5900" max="6144" width="9.140625" style="70"/>
    <col min="6145" max="6145" width="5.7109375" style="70" customWidth="1"/>
    <col min="6146" max="6146" width="38.5703125" style="70" customWidth="1"/>
    <col min="6147" max="6155" width="13.7109375" style="70" customWidth="1"/>
    <col min="6156" max="6400" width="9.140625" style="70"/>
    <col min="6401" max="6401" width="5.7109375" style="70" customWidth="1"/>
    <col min="6402" max="6402" width="38.5703125" style="70" customWidth="1"/>
    <col min="6403" max="6411" width="13.7109375" style="70" customWidth="1"/>
    <col min="6412" max="6656" width="9.140625" style="70"/>
    <col min="6657" max="6657" width="5.7109375" style="70" customWidth="1"/>
    <col min="6658" max="6658" width="38.5703125" style="70" customWidth="1"/>
    <col min="6659" max="6667" width="13.7109375" style="70" customWidth="1"/>
    <col min="6668" max="6912" width="9.140625" style="70"/>
    <col min="6913" max="6913" width="5.7109375" style="70" customWidth="1"/>
    <col min="6914" max="6914" width="38.5703125" style="70" customWidth="1"/>
    <col min="6915" max="6923" width="13.7109375" style="70" customWidth="1"/>
    <col min="6924" max="7168" width="9.140625" style="70"/>
    <col min="7169" max="7169" width="5.7109375" style="70" customWidth="1"/>
    <col min="7170" max="7170" width="38.5703125" style="70" customWidth="1"/>
    <col min="7171" max="7179" width="13.7109375" style="70" customWidth="1"/>
    <col min="7180" max="7424" width="9.140625" style="70"/>
    <col min="7425" max="7425" width="5.7109375" style="70" customWidth="1"/>
    <col min="7426" max="7426" width="38.5703125" style="70" customWidth="1"/>
    <col min="7427" max="7435" width="13.7109375" style="70" customWidth="1"/>
    <col min="7436" max="7680" width="9.140625" style="70"/>
    <col min="7681" max="7681" width="5.7109375" style="70" customWidth="1"/>
    <col min="7682" max="7682" width="38.5703125" style="70" customWidth="1"/>
    <col min="7683" max="7691" width="13.7109375" style="70" customWidth="1"/>
    <col min="7692" max="7936" width="9.140625" style="70"/>
    <col min="7937" max="7937" width="5.7109375" style="70" customWidth="1"/>
    <col min="7938" max="7938" width="38.5703125" style="70" customWidth="1"/>
    <col min="7939" max="7947" width="13.7109375" style="70" customWidth="1"/>
    <col min="7948" max="8192" width="9.140625" style="70"/>
    <col min="8193" max="8193" width="5.7109375" style="70" customWidth="1"/>
    <col min="8194" max="8194" width="38.5703125" style="70" customWidth="1"/>
    <col min="8195" max="8203" width="13.7109375" style="70" customWidth="1"/>
    <col min="8204" max="8448" width="9.140625" style="70"/>
    <col min="8449" max="8449" width="5.7109375" style="70" customWidth="1"/>
    <col min="8450" max="8450" width="38.5703125" style="70" customWidth="1"/>
    <col min="8451" max="8459" width="13.7109375" style="70" customWidth="1"/>
    <col min="8460" max="8704" width="9.140625" style="70"/>
    <col min="8705" max="8705" width="5.7109375" style="70" customWidth="1"/>
    <col min="8706" max="8706" width="38.5703125" style="70" customWidth="1"/>
    <col min="8707" max="8715" width="13.7109375" style="70" customWidth="1"/>
    <col min="8716" max="8960" width="9.140625" style="70"/>
    <col min="8961" max="8961" width="5.7109375" style="70" customWidth="1"/>
    <col min="8962" max="8962" width="38.5703125" style="70" customWidth="1"/>
    <col min="8963" max="8971" width="13.7109375" style="70" customWidth="1"/>
    <col min="8972" max="9216" width="9.140625" style="70"/>
    <col min="9217" max="9217" width="5.7109375" style="70" customWidth="1"/>
    <col min="9218" max="9218" width="38.5703125" style="70" customWidth="1"/>
    <col min="9219" max="9227" width="13.7109375" style="70" customWidth="1"/>
    <col min="9228" max="9472" width="9.140625" style="70"/>
    <col min="9473" max="9473" width="5.7109375" style="70" customWidth="1"/>
    <col min="9474" max="9474" width="38.5703125" style="70" customWidth="1"/>
    <col min="9475" max="9483" width="13.7109375" style="70" customWidth="1"/>
    <col min="9484" max="9728" width="9.140625" style="70"/>
    <col min="9729" max="9729" width="5.7109375" style="70" customWidth="1"/>
    <col min="9730" max="9730" width="38.5703125" style="70" customWidth="1"/>
    <col min="9731" max="9739" width="13.7109375" style="70" customWidth="1"/>
    <col min="9740" max="9984" width="9.140625" style="70"/>
    <col min="9985" max="9985" width="5.7109375" style="70" customWidth="1"/>
    <col min="9986" max="9986" width="38.5703125" style="70" customWidth="1"/>
    <col min="9987" max="9995" width="13.7109375" style="70" customWidth="1"/>
    <col min="9996" max="10240" width="9.140625" style="70"/>
    <col min="10241" max="10241" width="5.7109375" style="70" customWidth="1"/>
    <col min="10242" max="10242" width="38.5703125" style="70" customWidth="1"/>
    <col min="10243" max="10251" width="13.7109375" style="70" customWidth="1"/>
    <col min="10252" max="10496" width="9.140625" style="70"/>
    <col min="10497" max="10497" width="5.7109375" style="70" customWidth="1"/>
    <col min="10498" max="10498" width="38.5703125" style="70" customWidth="1"/>
    <col min="10499" max="10507" width="13.7109375" style="70" customWidth="1"/>
    <col min="10508" max="10752" width="9.140625" style="70"/>
    <col min="10753" max="10753" width="5.7109375" style="70" customWidth="1"/>
    <col min="10754" max="10754" width="38.5703125" style="70" customWidth="1"/>
    <col min="10755" max="10763" width="13.7109375" style="70" customWidth="1"/>
    <col min="10764" max="11008" width="9.140625" style="70"/>
    <col min="11009" max="11009" width="5.7109375" style="70" customWidth="1"/>
    <col min="11010" max="11010" width="38.5703125" style="70" customWidth="1"/>
    <col min="11011" max="11019" width="13.7109375" style="70" customWidth="1"/>
    <col min="11020" max="11264" width="9.140625" style="70"/>
    <col min="11265" max="11265" width="5.7109375" style="70" customWidth="1"/>
    <col min="11266" max="11266" width="38.5703125" style="70" customWidth="1"/>
    <col min="11267" max="11275" width="13.7109375" style="70" customWidth="1"/>
    <col min="11276" max="11520" width="9.140625" style="70"/>
    <col min="11521" max="11521" width="5.7109375" style="70" customWidth="1"/>
    <col min="11522" max="11522" width="38.5703125" style="70" customWidth="1"/>
    <col min="11523" max="11531" width="13.7109375" style="70" customWidth="1"/>
    <col min="11532" max="11776" width="9.140625" style="70"/>
    <col min="11777" max="11777" width="5.7109375" style="70" customWidth="1"/>
    <col min="11778" max="11778" width="38.5703125" style="70" customWidth="1"/>
    <col min="11779" max="11787" width="13.7109375" style="70" customWidth="1"/>
    <col min="11788" max="12032" width="9.140625" style="70"/>
    <col min="12033" max="12033" width="5.7109375" style="70" customWidth="1"/>
    <col min="12034" max="12034" width="38.5703125" style="70" customWidth="1"/>
    <col min="12035" max="12043" width="13.7109375" style="70" customWidth="1"/>
    <col min="12044" max="12288" width="9.140625" style="70"/>
    <col min="12289" max="12289" width="5.7109375" style="70" customWidth="1"/>
    <col min="12290" max="12290" width="38.5703125" style="70" customWidth="1"/>
    <col min="12291" max="12299" width="13.7109375" style="70" customWidth="1"/>
    <col min="12300" max="12544" width="9.140625" style="70"/>
    <col min="12545" max="12545" width="5.7109375" style="70" customWidth="1"/>
    <col min="12546" max="12546" width="38.5703125" style="70" customWidth="1"/>
    <col min="12547" max="12555" width="13.7109375" style="70" customWidth="1"/>
    <col min="12556" max="12800" width="9.140625" style="70"/>
    <col min="12801" max="12801" width="5.7109375" style="70" customWidth="1"/>
    <col min="12802" max="12802" width="38.5703125" style="70" customWidth="1"/>
    <col min="12803" max="12811" width="13.7109375" style="70" customWidth="1"/>
    <col min="12812" max="13056" width="9.140625" style="70"/>
    <col min="13057" max="13057" width="5.7109375" style="70" customWidth="1"/>
    <col min="13058" max="13058" width="38.5703125" style="70" customWidth="1"/>
    <col min="13059" max="13067" width="13.7109375" style="70" customWidth="1"/>
    <col min="13068" max="13312" width="9.140625" style="70"/>
    <col min="13313" max="13313" width="5.7109375" style="70" customWidth="1"/>
    <col min="13314" max="13314" width="38.5703125" style="70" customWidth="1"/>
    <col min="13315" max="13323" width="13.7109375" style="70" customWidth="1"/>
    <col min="13324" max="13568" width="9.140625" style="70"/>
    <col min="13569" max="13569" width="5.7109375" style="70" customWidth="1"/>
    <col min="13570" max="13570" width="38.5703125" style="70" customWidth="1"/>
    <col min="13571" max="13579" width="13.7109375" style="70" customWidth="1"/>
    <col min="13580" max="13824" width="9.140625" style="70"/>
    <col min="13825" max="13825" width="5.7109375" style="70" customWidth="1"/>
    <col min="13826" max="13826" width="38.5703125" style="70" customWidth="1"/>
    <col min="13827" max="13835" width="13.7109375" style="70" customWidth="1"/>
    <col min="13836" max="14080" width="9.140625" style="70"/>
    <col min="14081" max="14081" width="5.7109375" style="70" customWidth="1"/>
    <col min="14082" max="14082" width="38.5703125" style="70" customWidth="1"/>
    <col min="14083" max="14091" width="13.7109375" style="70" customWidth="1"/>
    <col min="14092" max="14336" width="9.140625" style="70"/>
    <col min="14337" max="14337" width="5.7109375" style="70" customWidth="1"/>
    <col min="14338" max="14338" width="38.5703125" style="70" customWidth="1"/>
    <col min="14339" max="14347" width="13.7109375" style="70" customWidth="1"/>
    <col min="14348" max="14592" width="9.140625" style="70"/>
    <col min="14593" max="14593" width="5.7109375" style="70" customWidth="1"/>
    <col min="14594" max="14594" width="38.5703125" style="70" customWidth="1"/>
    <col min="14595" max="14603" width="13.7109375" style="70" customWidth="1"/>
    <col min="14604" max="14848" width="9.140625" style="70"/>
    <col min="14849" max="14849" width="5.7109375" style="70" customWidth="1"/>
    <col min="14850" max="14850" width="38.5703125" style="70" customWidth="1"/>
    <col min="14851" max="14859" width="13.7109375" style="70" customWidth="1"/>
    <col min="14860" max="15104" width="9.140625" style="70"/>
    <col min="15105" max="15105" width="5.7109375" style="70" customWidth="1"/>
    <col min="15106" max="15106" width="38.5703125" style="70" customWidth="1"/>
    <col min="15107" max="15115" width="13.7109375" style="70" customWidth="1"/>
    <col min="15116" max="15360" width="9.140625" style="70"/>
    <col min="15361" max="15361" width="5.7109375" style="70" customWidth="1"/>
    <col min="15362" max="15362" width="38.5703125" style="70" customWidth="1"/>
    <col min="15363" max="15371" width="13.7109375" style="70" customWidth="1"/>
    <col min="15372" max="15616" width="9.140625" style="70"/>
    <col min="15617" max="15617" width="5.7109375" style="70" customWidth="1"/>
    <col min="15618" max="15618" width="38.5703125" style="70" customWidth="1"/>
    <col min="15619" max="15627" width="13.7109375" style="70" customWidth="1"/>
    <col min="15628" max="15872" width="9.140625" style="70"/>
    <col min="15873" max="15873" width="5.7109375" style="70" customWidth="1"/>
    <col min="15874" max="15874" width="38.5703125" style="70" customWidth="1"/>
    <col min="15875" max="15883" width="13.7109375" style="70" customWidth="1"/>
    <col min="15884" max="16128" width="9.140625" style="70"/>
    <col min="16129" max="16129" width="5.7109375" style="70" customWidth="1"/>
    <col min="16130" max="16130" width="38.5703125" style="70" customWidth="1"/>
    <col min="16131" max="16139" width="13.7109375" style="70" customWidth="1"/>
    <col min="16140" max="16384" width="9.140625" style="70"/>
  </cols>
  <sheetData>
    <row r="1" spans="1:11" ht="15.75" x14ac:dyDescent="0.25">
      <c r="A1" s="290" t="s">
        <v>1053</v>
      </c>
    </row>
    <row r="3" spans="1:11" ht="15.75" x14ac:dyDescent="0.25">
      <c r="A3" s="588" t="s">
        <v>501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</row>
    <row r="4" spans="1:11" ht="15.75" x14ac:dyDescent="0.25">
      <c r="A4" s="217"/>
      <c r="B4" s="217"/>
      <c r="C4" s="217"/>
      <c r="D4" s="217"/>
      <c r="E4" s="589" t="str">
        <f>'1'!E5</f>
        <v>KABUPATEN/KOTA</v>
      </c>
      <c r="F4" s="590">
        <f>'1'!$F$5</f>
        <v>2022</v>
      </c>
      <c r="G4" s="588"/>
      <c r="H4" s="588"/>
      <c r="I4" s="217"/>
      <c r="J4" s="217"/>
      <c r="K4" s="217"/>
    </row>
    <row r="5" spans="1:11" ht="15.75" x14ac:dyDescent="0.25">
      <c r="A5" s="217"/>
      <c r="B5" s="217"/>
      <c r="C5" s="217"/>
      <c r="D5" s="217"/>
      <c r="E5" s="589" t="str">
        <f>'1'!E6</f>
        <v>TAHUN</v>
      </c>
      <c r="F5" s="590" t="str">
        <f>'1'!$F$6</f>
        <v>BANYUMAS</v>
      </c>
      <c r="G5" s="588"/>
      <c r="H5" s="588"/>
      <c r="I5" s="217"/>
      <c r="J5" s="217"/>
      <c r="K5" s="217"/>
    </row>
    <row r="6" spans="1:11" ht="15.75" thickBot="1" x14ac:dyDescent="0.3">
      <c r="A6" s="190"/>
      <c r="B6" s="190"/>
      <c r="C6" s="190"/>
      <c r="D6" s="190"/>
      <c r="E6" s="190"/>
      <c r="F6" s="190"/>
      <c r="G6" s="190"/>
      <c r="H6" s="190"/>
    </row>
    <row r="7" spans="1:11" ht="18" customHeight="1" x14ac:dyDescent="0.25">
      <c r="A7" s="1066" t="s">
        <v>2</v>
      </c>
      <c r="B7" s="1066" t="s">
        <v>494</v>
      </c>
      <c r="C7" s="1093" t="s">
        <v>1054</v>
      </c>
      <c r="D7" s="1094"/>
      <c r="E7" s="1095"/>
      <c r="F7" s="845" t="s">
        <v>1055</v>
      </c>
      <c r="G7" s="845"/>
      <c r="H7" s="845"/>
      <c r="I7" s="845" t="s">
        <v>1056</v>
      </c>
      <c r="J7" s="845"/>
      <c r="K7" s="845"/>
    </row>
    <row r="8" spans="1:11" ht="18" customHeight="1" x14ac:dyDescent="0.25">
      <c r="A8" s="1041"/>
      <c r="B8" s="1041"/>
      <c r="C8" s="760" t="s">
        <v>6</v>
      </c>
      <c r="D8" s="760" t="s">
        <v>7</v>
      </c>
      <c r="E8" s="760" t="s">
        <v>370</v>
      </c>
      <c r="F8" s="760" t="s">
        <v>6</v>
      </c>
      <c r="G8" s="760" t="s">
        <v>7</v>
      </c>
      <c r="H8" s="760" t="s">
        <v>370</v>
      </c>
      <c r="I8" s="760" t="s">
        <v>6</v>
      </c>
      <c r="J8" s="760" t="s">
        <v>7</v>
      </c>
      <c r="K8" s="760" t="s">
        <v>370</v>
      </c>
    </row>
    <row r="9" spans="1:11" s="911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09">
        <v>7</v>
      </c>
      <c r="H9" s="909">
        <v>8</v>
      </c>
      <c r="I9" s="909">
        <v>9</v>
      </c>
      <c r="J9" s="909">
        <v>10</v>
      </c>
      <c r="K9" s="909">
        <v>11</v>
      </c>
    </row>
    <row r="10" spans="1:11" ht="15" customHeight="1" x14ac:dyDescent="0.25">
      <c r="A10" s="80">
        <v>1</v>
      </c>
      <c r="B10" s="72" t="str">
        <f>'9'!C9</f>
        <v>Lumbir</v>
      </c>
      <c r="C10" s="236"/>
      <c r="D10" s="236"/>
      <c r="E10" s="236">
        <f>SUM(C10:D10)</f>
        <v>0</v>
      </c>
      <c r="F10" s="236"/>
      <c r="G10" s="236"/>
      <c r="H10" s="236">
        <f t="shared" ref="H10:H84" si="0">SUM(F10:G10)</f>
        <v>0</v>
      </c>
      <c r="I10" s="236"/>
      <c r="J10" s="236"/>
      <c r="K10" s="236">
        <f t="shared" ref="K10:K84" si="1">SUM(I10:J10)</f>
        <v>0</v>
      </c>
    </row>
    <row r="11" spans="1:11" ht="15" customHeight="1" x14ac:dyDescent="0.25">
      <c r="A11" s="80">
        <v>2</v>
      </c>
      <c r="B11" s="72" t="str">
        <f>'9'!C10</f>
        <v>Wangon I</v>
      </c>
      <c r="C11" s="236"/>
      <c r="D11" s="236"/>
      <c r="E11" s="236">
        <f t="shared" ref="E11:E29" si="2">SUM(C11:D11)</f>
        <v>0</v>
      </c>
      <c r="F11" s="236"/>
      <c r="G11" s="236"/>
      <c r="H11" s="236">
        <f t="shared" si="0"/>
        <v>0</v>
      </c>
      <c r="I11" s="236"/>
      <c r="J11" s="236"/>
      <c r="K11" s="236">
        <f t="shared" si="1"/>
        <v>0</v>
      </c>
    </row>
    <row r="12" spans="1:11" ht="15" customHeight="1" x14ac:dyDescent="0.25">
      <c r="A12" s="80">
        <v>3</v>
      </c>
      <c r="B12" s="72" t="str">
        <f>'9'!C11</f>
        <v>Wangon II</v>
      </c>
      <c r="C12" s="236"/>
      <c r="D12" s="236"/>
      <c r="E12" s="236">
        <f t="shared" si="2"/>
        <v>0</v>
      </c>
      <c r="F12" s="236"/>
      <c r="G12" s="236"/>
      <c r="H12" s="236">
        <f t="shared" si="0"/>
        <v>0</v>
      </c>
      <c r="I12" s="236"/>
      <c r="J12" s="236"/>
      <c r="K12" s="236">
        <f t="shared" si="1"/>
        <v>0</v>
      </c>
    </row>
    <row r="13" spans="1:11" ht="15" customHeight="1" x14ac:dyDescent="0.25">
      <c r="A13" s="80">
        <v>4</v>
      </c>
      <c r="B13" s="72" t="str">
        <f>'9'!C12</f>
        <v>Jatilawang</v>
      </c>
      <c r="C13" s="236"/>
      <c r="D13" s="236"/>
      <c r="E13" s="236">
        <f t="shared" si="2"/>
        <v>0</v>
      </c>
      <c r="F13" s="236"/>
      <c r="G13" s="236"/>
      <c r="H13" s="236">
        <f t="shared" si="0"/>
        <v>0</v>
      </c>
      <c r="I13" s="236"/>
      <c r="J13" s="236"/>
      <c r="K13" s="236">
        <f t="shared" si="1"/>
        <v>0</v>
      </c>
    </row>
    <row r="14" spans="1:11" ht="15" customHeight="1" x14ac:dyDescent="0.25">
      <c r="A14" s="80">
        <v>5</v>
      </c>
      <c r="B14" s="72" t="str">
        <f>'9'!C13</f>
        <v>Rawalo</v>
      </c>
      <c r="C14" s="236"/>
      <c r="D14" s="236"/>
      <c r="E14" s="236">
        <f t="shared" si="2"/>
        <v>0</v>
      </c>
      <c r="F14" s="236"/>
      <c r="G14" s="236"/>
      <c r="H14" s="236">
        <f t="shared" si="0"/>
        <v>0</v>
      </c>
      <c r="I14" s="236"/>
      <c r="J14" s="236"/>
      <c r="K14" s="236">
        <f t="shared" si="1"/>
        <v>0</v>
      </c>
    </row>
    <row r="15" spans="1:11" ht="15" customHeight="1" x14ac:dyDescent="0.25">
      <c r="A15" s="129">
        <v>6</v>
      </c>
      <c r="B15" s="72" t="str">
        <f>'9'!C14</f>
        <v>Kebasen</v>
      </c>
      <c r="C15" s="236"/>
      <c r="D15" s="236"/>
      <c r="E15" s="236">
        <f t="shared" si="2"/>
        <v>0</v>
      </c>
      <c r="F15" s="236"/>
      <c r="G15" s="236"/>
      <c r="H15" s="236">
        <f t="shared" si="0"/>
        <v>0</v>
      </c>
      <c r="I15" s="236"/>
      <c r="J15" s="236"/>
      <c r="K15" s="236">
        <f t="shared" si="1"/>
        <v>0</v>
      </c>
    </row>
    <row r="16" spans="1:11" ht="15" customHeight="1" x14ac:dyDescent="0.25">
      <c r="A16" s="129">
        <v>7</v>
      </c>
      <c r="B16" s="72" t="str">
        <f>'9'!C15</f>
        <v>Kemranjen I</v>
      </c>
      <c r="C16" s="236"/>
      <c r="D16" s="236"/>
      <c r="E16" s="236">
        <f t="shared" si="2"/>
        <v>0</v>
      </c>
      <c r="F16" s="236"/>
      <c r="G16" s="236"/>
      <c r="H16" s="236">
        <f t="shared" si="0"/>
        <v>0</v>
      </c>
      <c r="I16" s="236"/>
      <c r="J16" s="236"/>
      <c r="K16" s="236">
        <f t="shared" si="1"/>
        <v>0</v>
      </c>
    </row>
    <row r="17" spans="1:11" ht="15" customHeight="1" x14ac:dyDescent="0.25">
      <c r="A17" s="129">
        <v>8</v>
      </c>
      <c r="B17" s="72" t="str">
        <f>'9'!C16</f>
        <v>Kemranjen II</v>
      </c>
      <c r="C17" s="236"/>
      <c r="D17" s="236"/>
      <c r="E17" s="236">
        <f t="shared" si="2"/>
        <v>0</v>
      </c>
      <c r="F17" s="236"/>
      <c r="G17" s="236"/>
      <c r="H17" s="236">
        <f t="shared" si="0"/>
        <v>0</v>
      </c>
      <c r="I17" s="236"/>
      <c r="J17" s="236"/>
      <c r="K17" s="236">
        <f t="shared" si="1"/>
        <v>0</v>
      </c>
    </row>
    <row r="18" spans="1:11" ht="15" customHeight="1" x14ac:dyDescent="0.25">
      <c r="A18" s="129">
        <v>9</v>
      </c>
      <c r="B18" s="72" t="str">
        <f>'9'!C17</f>
        <v>Sumpiuh I</v>
      </c>
      <c r="C18" s="236"/>
      <c r="D18" s="236"/>
      <c r="E18" s="236">
        <f t="shared" si="2"/>
        <v>0</v>
      </c>
      <c r="F18" s="236"/>
      <c r="G18" s="236"/>
      <c r="H18" s="236">
        <f t="shared" si="0"/>
        <v>0</v>
      </c>
      <c r="I18" s="236"/>
      <c r="J18" s="236"/>
      <c r="K18" s="236">
        <f t="shared" si="1"/>
        <v>0</v>
      </c>
    </row>
    <row r="19" spans="1:11" ht="15" customHeight="1" x14ac:dyDescent="0.25">
      <c r="A19" s="129">
        <v>10</v>
      </c>
      <c r="B19" s="72" t="str">
        <f>'9'!C18</f>
        <v>Sumpiuh II</v>
      </c>
      <c r="C19" s="236"/>
      <c r="D19" s="236"/>
      <c r="E19" s="236">
        <f t="shared" si="2"/>
        <v>0</v>
      </c>
      <c r="F19" s="236"/>
      <c r="G19" s="236"/>
      <c r="H19" s="236">
        <f t="shared" si="0"/>
        <v>0</v>
      </c>
      <c r="I19" s="236"/>
      <c r="J19" s="236"/>
      <c r="K19" s="236">
        <f t="shared" si="1"/>
        <v>0</v>
      </c>
    </row>
    <row r="20" spans="1:11" ht="15" customHeight="1" x14ac:dyDescent="0.25">
      <c r="A20" s="129">
        <v>11</v>
      </c>
      <c r="B20" s="72" t="str">
        <f>'9'!C19</f>
        <v>Tambak I</v>
      </c>
      <c r="C20" s="236"/>
      <c r="D20" s="236"/>
      <c r="E20" s="236">
        <f t="shared" si="2"/>
        <v>0</v>
      </c>
      <c r="F20" s="236"/>
      <c r="G20" s="236"/>
      <c r="H20" s="236">
        <f t="shared" si="0"/>
        <v>0</v>
      </c>
      <c r="I20" s="236"/>
      <c r="J20" s="236"/>
      <c r="K20" s="236">
        <f t="shared" si="1"/>
        <v>0</v>
      </c>
    </row>
    <row r="21" spans="1:11" ht="15" customHeight="1" x14ac:dyDescent="0.25">
      <c r="A21" s="129">
        <v>12</v>
      </c>
      <c r="B21" s="72" t="str">
        <f>'9'!C20</f>
        <v>Tambak II</v>
      </c>
      <c r="C21" s="236"/>
      <c r="D21" s="236"/>
      <c r="E21" s="236">
        <f t="shared" si="2"/>
        <v>0</v>
      </c>
      <c r="F21" s="236"/>
      <c r="G21" s="236"/>
      <c r="H21" s="236">
        <f t="shared" si="0"/>
        <v>0</v>
      </c>
      <c r="I21" s="236"/>
      <c r="J21" s="236"/>
      <c r="K21" s="236">
        <f t="shared" si="1"/>
        <v>0</v>
      </c>
    </row>
    <row r="22" spans="1:11" ht="15" customHeight="1" x14ac:dyDescent="0.25">
      <c r="A22" s="129">
        <v>13</v>
      </c>
      <c r="B22" s="72" t="str">
        <f>'9'!C21</f>
        <v>Somagede</v>
      </c>
      <c r="C22" s="236"/>
      <c r="D22" s="236"/>
      <c r="E22" s="236">
        <f t="shared" si="2"/>
        <v>0</v>
      </c>
      <c r="F22" s="236"/>
      <c r="G22" s="236"/>
      <c r="H22" s="236">
        <f t="shared" si="0"/>
        <v>0</v>
      </c>
      <c r="I22" s="236"/>
      <c r="J22" s="236"/>
      <c r="K22" s="236">
        <f t="shared" si="1"/>
        <v>0</v>
      </c>
    </row>
    <row r="23" spans="1:11" ht="15" customHeight="1" x14ac:dyDescent="0.25">
      <c r="A23" s="129">
        <v>14</v>
      </c>
      <c r="B23" s="72" t="str">
        <f>'9'!C22</f>
        <v>Kalibagor</v>
      </c>
      <c r="C23" s="236"/>
      <c r="D23" s="236"/>
      <c r="E23" s="236">
        <f t="shared" si="2"/>
        <v>0</v>
      </c>
      <c r="F23" s="236"/>
      <c r="G23" s="236"/>
      <c r="H23" s="236">
        <f t="shared" si="0"/>
        <v>0</v>
      </c>
      <c r="I23" s="236"/>
      <c r="J23" s="236"/>
      <c r="K23" s="236">
        <f t="shared" si="1"/>
        <v>0</v>
      </c>
    </row>
    <row r="24" spans="1:11" ht="15" customHeight="1" x14ac:dyDescent="0.25">
      <c r="A24" s="129">
        <v>15</v>
      </c>
      <c r="B24" s="72" t="str">
        <f>'9'!C23</f>
        <v>Banyumas</v>
      </c>
      <c r="C24" s="236"/>
      <c r="D24" s="236"/>
      <c r="E24" s="236">
        <f t="shared" si="2"/>
        <v>0</v>
      </c>
      <c r="F24" s="236"/>
      <c r="G24" s="236"/>
      <c r="H24" s="236">
        <f t="shared" si="0"/>
        <v>0</v>
      </c>
      <c r="I24" s="236"/>
      <c r="J24" s="236"/>
      <c r="K24" s="236">
        <f t="shared" si="1"/>
        <v>0</v>
      </c>
    </row>
    <row r="25" spans="1:11" ht="15" customHeight="1" x14ac:dyDescent="0.25">
      <c r="A25" s="129">
        <v>16</v>
      </c>
      <c r="B25" s="72" t="str">
        <f>'9'!C24</f>
        <v>Patikraja</v>
      </c>
      <c r="C25" s="236"/>
      <c r="D25" s="236"/>
      <c r="E25" s="236">
        <f t="shared" si="2"/>
        <v>0</v>
      </c>
      <c r="F25" s="236"/>
      <c r="G25" s="236"/>
      <c r="H25" s="236">
        <f t="shared" si="0"/>
        <v>0</v>
      </c>
      <c r="I25" s="236"/>
      <c r="J25" s="236"/>
      <c r="K25" s="236">
        <f t="shared" si="1"/>
        <v>0</v>
      </c>
    </row>
    <row r="26" spans="1:11" ht="15" customHeight="1" x14ac:dyDescent="0.25">
      <c r="A26" s="129">
        <v>17</v>
      </c>
      <c r="B26" s="72" t="str">
        <f>'9'!C25</f>
        <v>Purwojati</v>
      </c>
      <c r="C26" s="236"/>
      <c r="D26" s="236"/>
      <c r="E26" s="236">
        <f t="shared" si="2"/>
        <v>0</v>
      </c>
      <c r="F26" s="236"/>
      <c r="G26" s="236"/>
      <c r="H26" s="236">
        <f t="shared" si="0"/>
        <v>0</v>
      </c>
      <c r="I26" s="236"/>
      <c r="J26" s="236"/>
      <c r="K26" s="236">
        <f t="shared" si="1"/>
        <v>0</v>
      </c>
    </row>
    <row r="27" spans="1:11" ht="15" customHeight="1" x14ac:dyDescent="0.25">
      <c r="A27" s="129">
        <v>18</v>
      </c>
      <c r="B27" s="72" t="str">
        <f>'9'!C26</f>
        <v>Ajibarang I</v>
      </c>
      <c r="C27" s="236"/>
      <c r="D27" s="236"/>
      <c r="E27" s="236">
        <f t="shared" si="2"/>
        <v>0</v>
      </c>
      <c r="F27" s="236"/>
      <c r="G27" s="236"/>
      <c r="H27" s="236">
        <f t="shared" si="0"/>
        <v>0</v>
      </c>
      <c r="I27" s="236"/>
      <c r="J27" s="236"/>
      <c r="K27" s="236">
        <f t="shared" si="1"/>
        <v>0</v>
      </c>
    </row>
    <row r="28" spans="1:11" ht="15" customHeight="1" x14ac:dyDescent="0.25">
      <c r="A28" s="129">
        <v>19</v>
      </c>
      <c r="B28" s="72" t="str">
        <f>'9'!C27</f>
        <v>Ajibarang II</v>
      </c>
      <c r="C28" s="236"/>
      <c r="D28" s="236"/>
      <c r="E28" s="236">
        <f t="shared" si="2"/>
        <v>0</v>
      </c>
      <c r="F28" s="236"/>
      <c r="G28" s="236"/>
      <c r="H28" s="236">
        <f t="shared" si="0"/>
        <v>0</v>
      </c>
      <c r="I28" s="236"/>
      <c r="J28" s="236"/>
      <c r="K28" s="236">
        <f t="shared" si="1"/>
        <v>0</v>
      </c>
    </row>
    <row r="29" spans="1:11" ht="15" customHeight="1" x14ac:dyDescent="0.25">
      <c r="A29" s="129">
        <v>20</v>
      </c>
      <c r="B29" s="72" t="str">
        <f>'9'!C28</f>
        <v>Gumelar</v>
      </c>
      <c r="C29" s="236"/>
      <c r="D29" s="236"/>
      <c r="E29" s="236">
        <f t="shared" si="2"/>
        <v>0</v>
      </c>
      <c r="F29" s="236"/>
      <c r="G29" s="236"/>
      <c r="H29" s="236">
        <f t="shared" si="0"/>
        <v>0</v>
      </c>
      <c r="I29" s="236"/>
      <c r="J29" s="236"/>
      <c r="K29" s="236">
        <f t="shared" si="1"/>
        <v>0</v>
      </c>
    </row>
    <row r="30" spans="1:11" ht="15" customHeight="1" x14ac:dyDescent="0.25">
      <c r="A30" s="129">
        <v>21</v>
      </c>
      <c r="B30" s="72" t="str">
        <f>'9'!C29</f>
        <v>Pekuncen I</v>
      </c>
      <c r="C30" s="236"/>
      <c r="D30" s="236"/>
      <c r="E30" s="236">
        <f t="shared" ref="E30:E49" si="3">SUM(C30:D30)</f>
        <v>0</v>
      </c>
      <c r="F30" s="236"/>
      <c r="G30" s="236"/>
      <c r="H30" s="236">
        <f t="shared" ref="H30:H49" si="4">SUM(F30:G30)</f>
        <v>0</v>
      </c>
      <c r="I30" s="236"/>
      <c r="J30" s="236"/>
      <c r="K30" s="236">
        <f t="shared" ref="K30:K49" si="5">SUM(I30:J30)</f>
        <v>0</v>
      </c>
    </row>
    <row r="31" spans="1:11" ht="15" customHeight="1" x14ac:dyDescent="0.25">
      <c r="A31" s="129">
        <v>22</v>
      </c>
      <c r="B31" s="72" t="str">
        <f>'9'!C30</f>
        <v>Pekuncen II</v>
      </c>
      <c r="C31" s="236"/>
      <c r="D31" s="236"/>
      <c r="E31" s="236">
        <f t="shared" si="3"/>
        <v>0</v>
      </c>
      <c r="F31" s="236"/>
      <c r="G31" s="236"/>
      <c r="H31" s="236">
        <f t="shared" si="4"/>
        <v>0</v>
      </c>
      <c r="I31" s="236"/>
      <c r="J31" s="236"/>
      <c r="K31" s="236">
        <f t="shared" si="5"/>
        <v>0</v>
      </c>
    </row>
    <row r="32" spans="1:11" ht="15" customHeight="1" x14ac:dyDescent="0.25">
      <c r="A32" s="129">
        <v>23</v>
      </c>
      <c r="B32" s="72" t="str">
        <f>'9'!C31</f>
        <v>Cilongok I</v>
      </c>
      <c r="C32" s="236"/>
      <c r="D32" s="236"/>
      <c r="E32" s="236">
        <f t="shared" si="3"/>
        <v>0</v>
      </c>
      <c r="F32" s="236"/>
      <c r="G32" s="236"/>
      <c r="H32" s="236">
        <f t="shared" si="4"/>
        <v>0</v>
      </c>
      <c r="I32" s="236"/>
      <c r="J32" s="236"/>
      <c r="K32" s="236">
        <f t="shared" si="5"/>
        <v>0</v>
      </c>
    </row>
    <row r="33" spans="1:11" ht="15" customHeight="1" x14ac:dyDescent="0.25">
      <c r="A33" s="129">
        <v>24</v>
      </c>
      <c r="B33" s="72" t="str">
        <f>'9'!C32</f>
        <v>Cilongok II</v>
      </c>
      <c r="C33" s="236"/>
      <c r="D33" s="236"/>
      <c r="E33" s="236">
        <f t="shared" si="3"/>
        <v>0</v>
      </c>
      <c r="F33" s="236"/>
      <c r="G33" s="236"/>
      <c r="H33" s="236">
        <f t="shared" si="4"/>
        <v>0</v>
      </c>
      <c r="I33" s="236"/>
      <c r="J33" s="236"/>
      <c r="K33" s="236">
        <f t="shared" si="5"/>
        <v>0</v>
      </c>
    </row>
    <row r="34" spans="1:11" ht="15" customHeight="1" x14ac:dyDescent="0.25">
      <c r="A34" s="129">
        <v>25</v>
      </c>
      <c r="B34" s="72" t="str">
        <f>'9'!C33</f>
        <v>Karanglewas</v>
      </c>
      <c r="C34" s="236"/>
      <c r="D34" s="236"/>
      <c r="E34" s="236">
        <f t="shared" si="3"/>
        <v>0</v>
      </c>
      <c r="F34" s="236"/>
      <c r="G34" s="236"/>
      <c r="H34" s="236">
        <f t="shared" si="4"/>
        <v>0</v>
      </c>
      <c r="I34" s="236"/>
      <c r="J34" s="236"/>
      <c r="K34" s="236">
        <f t="shared" si="5"/>
        <v>0</v>
      </c>
    </row>
    <row r="35" spans="1:11" ht="15" customHeight="1" x14ac:dyDescent="0.25">
      <c r="A35" s="129">
        <v>26</v>
      </c>
      <c r="B35" s="72" t="str">
        <f>'9'!C34</f>
        <v>Purwokerto Barat</v>
      </c>
      <c r="C35" s="236"/>
      <c r="D35" s="236"/>
      <c r="E35" s="236">
        <f t="shared" si="3"/>
        <v>0</v>
      </c>
      <c r="F35" s="236"/>
      <c r="G35" s="236"/>
      <c r="H35" s="236">
        <f t="shared" si="4"/>
        <v>0</v>
      </c>
      <c r="I35" s="236"/>
      <c r="J35" s="236"/>
      <c r="K35" s="236">
        <f t="shared" si="5"/>
        <v>0</v>
      </c>
    </row>
    <row r="36" spans="1:11" ht="15" customHeight="1" x14ac:dyDescent="0.25">
      <c r="A36" s="129">
        <v>27</v>
      </c>
      <c r="B36" s="72" t="str">
        <f>'9'!C35</f>
        <v>Purwokerto Timur I</v>
      </c>
      <c r="C36" s="236"/>
      <c r="D36" s="236"/>
      <c r="E36" s="236">
        <f t="shared" si="3"/>
        <v>0</v>
      </c>
      <c r="F36" s="236"/>
      <c r="G36" s="236"/>
      <c r="H36" s="236">
        <f t="shared" si="4"/>
        <v>0</v>
      </c>
      <c r="I36" s="236"/>
      <c r="J36" s="236"/>
      <c r="K36" s="236">
        <f t="shared" si="5"/>
        <v>0</v>
      </c>
    </row>
    <row r="37" spans="1:11" ht="15" customHeight="1" x14ac:dyDescent="0.25">
      <c r="A37" s="129">
        <v>28</v>
      </c>
      <c r="B37" s="72" t="str">
        <f>'9'!C36</f>
        <v>Purwokerto Timur II</v>
      </c>
      <c r="C37" s="236"/>
      <c r="D37" s="236"/>
      <c r="E37" s="236">
        <f t="shared" si="3"/>
        <v>0</v>
      </c>
      <c r="F37" s="236"/>
      <c r="G37" s="236"/>
      <c r="H37" s="236">
        <f t="shared" si="4"/>
        <v>0</v>
      </c>
      <c r="I37" s="236"/>
      <c r="J37" s="236"/>
      <c r="K37" s="236">
        <f t="shared" si="5"/>
        <v>0</v>
      </c>
    </row>
    <row r="38" spans="1:11" ht="15" customHeight="1" x14ac:dyDescent="0.25">
      <c r="A38" s="129">
        <v>29</v>
      </c>
      <c r="B38" s="72" t="str">
        <f>'9'!C37</f>
        <v>Purwokerto Utara I</v>
      </c>
      <c r="C38" s="236"/>
      <c r="D38" s="236"/>
      <c r="E38" s="236">
        <f t="shared" si="3"/>
        <v>0</v>
      </c>
      <c r="F38" s="236"/>
      <c r="G38" s="236"/>
      <c r="H38" s="236">
        <f t="shared" si="4"/>
        <v>0</v>
      </c>
      <c r="I38" s="236"/>
      <c r="J38" s="236"/>
      <c r="K38" s="236">
        <f t="shared" si="5"/>
        <v>0</v>
      </c>
    </row>
    <row r="39" spans="1:11" ht="15" customHeight="1" x14ac:dyDescent="0.25">
      <c r="A39" s="129">
        <v>30</v>
      </c>
      <c r="B39" s="72" t="str">
        <f>'9'!C38</f>
        <v>Purwokerto Utara II</v>
      </c>
      <c r="C39" s="236"/>
      <c r="D39" s="236"/>
      <c r="E39" s="236">
        <f t="shared" si="3"/>
        <v>0</v>
      </c>
      <c r="F39" s="236"/>
      <c r="G39" s="236"/>
      <c r="H39" s="236">
        <f t="shared" si="4"/>
        <v>0</v>
      </c>
      <c r="I39" s="236"/>
      <c r="J39" s="236"/>
      <c r="K39" s="236">
        <f t="shared" si="5"/>
        <v>0</v>
      </c>
    </row>
    <row r="40" spans="1:11" ht="15" customHeight="1" x14ac:dyDescent="0.25">
      <c r="A40" s="129">
        <v>31</v>
      </c>
      <c r="B40" s="72" t="str">
        <f>'9'!C39</f>
        <v>Purwokerto Selatan</v>
      </c>
      <c r="C40" s="236"/>
      <c r="D40" s="236"/>
      <c r="E40" s="236">
        <f t="shared" si="3"/>
        <v>0</v>
      </c>
      <c r="F40" s="236"/>
      <c r="G40" s="236"/>
      <c r="H40" s="236">
        <f t="shared" si="4"/>
        <v>0</v>
      </c>
      <c r="I40" s="236"/>
      <c r="J40" s="236"/>
      <c r="K40" s="236">
        <f t="shared" si="5"/>
        <v>0</v>
      </c>
    </row>
    <row r="41" spans="1:11" ht="15" customHeight="1" x14ac:dyDescent="0.25">
      <c r="A41" s="129">
        <v>32</v>
      </c>
      <c r="B41" s="72" t="str">
        <f>'9'!C40</f>
        <v>Sokaraja I</v>
      </c>
      <c r="C41" s="236"/>
      <c r="D41" s="236"/>
      <c r="E41" s="236">
        <f t="shared" si="3"/>
        <v>0</v>
      </c>
      <c r="F41" s="236"/>
      <c r="G41" s="236"/>
      <c r="H41" s="236">
        <f t="shared" si="4"/>
        <v>0</v>
      </c>
      <c r="I41" s="236"/>
      <c r="J41" s="236"/>
      <c r="K41" s="236">
        <f t="shared" si="5"/>
        <v>0</v>
      </c>
    </row>
    <row r="42" spans="1:11" ht="15" customHeight="1" x14ac:dyDescent="0.25">
      <c r="A42" s="129">
        <v>33</v>
      </c>
      <c r="B42" s="72" t="str">
        <f>'9'!C41</f>
        <v>Sokaraja II</v>
      </c>
      <c r="C42" s="236"/>
      <c r="D42" s="236"/>
      <c r="E42" s="236">
        <f t="shared" si="3"/>
        <v>0</v>
      </c>
      <c r="F42" s="236"/>
      <c r="G42" s="236"/>
      <c r="H42" s="236">
        <f t="shared" si="4"/>
        <v>0</v>
      </c>
      <c r="I42" s="236"/>
      <c r="J42" s="236"/>
      <c r="K42" s="236">
        <f t="shared" si="5"/>
        <v>0</v>
      </c>
    </row>
    <row r="43" spans="1:11" ht="15" customHeight="1" x14ac:dyDescent="0.25">
      <c r="A43" s="129">
        <v>34</v>
      </c>
      <c r="B43" s="72" t="str">
        <f>'9'!C42</f>
        <v>Kembaran I</v>
      </c>
      <c r="C43" s="236"/>
      <c r="D43" s="236"/>
      <c r="E43" s="236">
        <f t="shared" si="3"/>
        <v>0</v>
      </c>
      <c r="F43" s="236"/>
      <c r="G43" s="236"/>
      <c r="H43" s="236">
        <f t="shared" si="4"/>
        <v>0</v>
      </c>
      <c r="I43" s="236"/>
      <c r="J43" s="236"/>
      <c r="K43" s="236">
        <f t="shared" si="5"/>
        <v>0</v>
      </c>
    </row>
    <row r="44" spans="1:11" ht="15" customHeight="1" x14ac:dyDescent="0.25">
      <c r="A44" s="129">
        <v>35</v>
      </c>
      <c r="B44" s="72" t="str">
        <f>'9'!C43</f>
        <v>Kembaran II</v>
      </c>
      <c r="C44" s="236"/>
      <c r="D44" s="236"/>
      <c r="E44" s="236">
        <f t="shared" si="3"/>
        <v>0</v>
      </c>
      <c r="F44" s="236"/>
      <c r="G44" s="236"/>
      <c r="H44" s="236">
        <f t="shared" si="4"/>
        <v>0</v>
      </c>
      <c r="I44" s="236"/>
      <c r="J44" s="236"/>
      <c r="K44" s="236">
        <f t="shared" si="5"/>
        <v>0</v>
      </c>
    </row>
    <row r="45" spans="1:11" ht="15" customHeight="1" x14ac:dyDescent="0.25">
      <c r="A45" s="129">
        <v>36</v>
      </c>
      <c r="B45" s="72" t="str">
        <f>'9'!C44</f>
        <v>Sumbang I</v>
      </c>
      <c r="C45" s="236"/>
      <c r="D45" s="236"/>
      <c r="E45" s="236">
        <f t="shared" si="3"/>
        <v>0</v>
      </c>
      <c r="F45" s="236"/>
      <c r="G45" s="236"/>
      <c r="H45" s="236">
        <f t="shared" si="4"/>
        <v>0</v>
      </c>
      <c r="I45" s="236"/>
      <c r="J45" s="236"/>
      <c r="K45" s="236">
        <f t="shared" si="5"/>
        <v>0</v>
      </c>
    </row>
    <row r="46" spans="1:11" ht="15" customHeight="1" x14ac:dyDescent="0.25">
      <c r="A46" s="129">
        <v>37</v>
      </c>
      <c r="B46" s="72" t="str">
        <f>'9'!C45</f>
        <v>Sumbang II</v>
      </c>
      <c r="C46" s="236"/>
      <c r="D46" s="236"/>
      <c r="E46" s="236">
        <f t="shared" si="3"/>
        <v>0</v>
      </c>
      <c r="F46" s="236"/>
      <c r="G46" s="236"/>
      <c r="H46" s="236">
        <f t="shared" si="4"/>
        <v>0</v>
      </c>
      <c r="I46" s="236"/>
      <c r="J46" s="236"/>
      <c r="K46" s="236">
        <f t="shared" si="5"/>
        <v>0</v>
      </c>
    </row>
    <row r="47" spans="1:11" ht="15" customHeight="1" x14ac:dyDescent="0.25">
      <c r="A47" s="129">
        <v>38</v>
      </c>
      <c r="B47" s="72" t="str">
        <f>'9'!C46</f>
        <v>Baturraden I</v>
      </c>
      <c r="C47" s="236"/>
      <c r="D47" s="236"/>
      <c r="E47" s="236">
        <f t="shared" si="3"/>
        <v>0</v>
      </c>
      <c r="F47" s="236"/>
      <c r="G47" s="236"/>
      <c r="H47" s="236">
        <f t="shared" si="4"/>
        <v>0</v>
      </c>
      <c r="I47" s="236"/>
      <c r="J47" s="236"/>
      <c r="K47" s="236">
        <f t="shared" si="5"/>
        <v>0</v>
      </c>
    </row>
    <row r="48" spans="1:11" ht="15" customHeight="1" x14ac:dyDescent="0.25">
      <c r="A48" s="129">
        <v>39</v>
      </c>
      <c r="B48" s="72" t="str">
        <f>'9'!C47</f>
        <v>Baturraden II</v>
      </c>
      <c r="C48" s="236"/>
      <c r="D48" s="236"/>
      <c r="E48" s="236">
        <f t="shared" si="3"/>
        <v>0</v>
      </c>
      <c r="F48" s="236"/>
      <c r="G48" s="236"/>
      <c r="H48" s="236">
        <f t="shared" si="4"/>
        <v>0</v>
      </c>
      <c r="I48" s="236"/>
      <c r="J48" s="236"/>
      <c r="K48" s="236">
        <f t="shared" si="5"/>
        <v>0</v>
      </c>
    </row>
    <row r="49" spans="1:11" ht="15" customHeight="1" x14ac:dyDescent="0.25">
      <c r="A49" s="129">
        <v>40</v>
      </c>
      <c r="B49" s="72" t="str">
        <f>'9'!C48</f>
        <v>Kedungbanteng</v>
      </c>
      <c r="C49" s="236"/>
      <c r="D49" s="236"/>
      <c r="E49" s="236">
        <f t="shared" si="3"/>
        <v>0</v>
      </c>
      <c r="F49" s="236"/>
      <c r="G49" s="236"/>
      <c r="H49" s="236">
        <f t="shared" si="4"/>
        <v>0</v>
      </c>
      <c r="I49" s="236"/>
      <c r="J49" s="236"/>
      <c r="K49" s="236">
        <f t="shared" si="5"/>
        <v>0</v>
      </c>
    </row>
    <row r="50" spans="1:11" ht="15" customHeight="1" x14ac:dyDescent="0.25">
      <c r="A50" s="80"/>
      <c r="B50" s="72"/>
      <c r="C50" s="236"/>
      <c r="D50" s="236"/>
      <c r="E50" s="236">
        <f t="shared" ref="E50:E51" si="6">SUM(C50:D50)</f>
        <v>0</v>
      </c>
      <c r="F50" s="236"/>
      <c r="G50" s="236"/>
      <c r="H50" s="236">
        <f t="shared" ref="H50:H51" si="7">SUM(F50:G50)</f>
        <v>0</v>
      </c>
      <c r="I50" s="236"/>
      <c r="J50" s="236"/>
      <c r="K50" s="236">
        <f t="shared" ref="K50:K51" si="8">SUM(I50:J50)</f>
        <v>0</v>
      </c>
    </row>
    <row r="51" spans="1:11" ht="15" customHeight="1" x14ac:dyDescent="0.25">
      <c r="A51" s="210"/>
      <c r="B51" s="78"/>
      <c r="C51" s="237"/>
      <c r="D51" s="237"/>
      <c r="E51" s="237">
        <f t="shared" si="6"/>
        <v>0</v>
      </c>
      <c r="F51" s="237"/>
      <c r="G51" s="237"/>
      <c r="H51" s="237">
        <f t="shared" si="7"/>
        <v>0</v>
      </c>
      <c r="I51" s="237"/>
      <c r="J51" s="237"/>
      <c r="K51" s="237">
        <f t="shared" si="8"/>
        <v>0</v>
      </c>
    </row>
    <row r="52" spans="1:11" ht="15" customHeight="1" x14ac:dyDescent="0.25">
      <c r="A52" s="170">
        <v>1</v>
      </c>
      <c r="B52" s="72" t="s">
        <v>498</v>
      </c>
      <c r="C52" s="236"/>
      <c r="D52" s="236"/>
      <c r="E52" s="236">
        <f>SUM(C52:D52)</f>
        <v>0</v>
      </c>
      <c r="F52" s="236"/>
      <c r="G52" s="236"/>
      <c r="H52" s="236">
        <f t="shared" si="0"/>
        <v>0</v>
      </c>
      <c r="I52" s="236"/>
      <c r="J52" s="236"/>
      <c r="K52" s="236">
        <f t="shared" si="1"/>
        <v>0</v>
      </c>
    </row>
    <row r="53" spans="1:11" ht="15" customHeight="1" x14ac:dyDescent="0.25">
      <c r="A53" s="72"/>
      <c r="B53" s="72"/>
      <c r="C53" s="236"/>
      <c r="D53" s="236"/>
      <c r="E53" s="236"/>
      <c r="F53" s="236"/>
      <c r="G53" s="236"/>
      <c r="H53" s="236"/>
      <c r="I53" s="236"/>
      <c r="J53" s="236"/>
      <c r="K53" s="236"/>
    </row>
    <row r="54" spans="1:11" ht="15" customHeight="1" x14ac:dyDescent="0.25">
      <c r="A54" s="72">
        <v>1</v>
      </c>
      <c r="B54" s="1023" t="s">
        <v>1372</v>
      </c>
      <c r="C54" s="236"/>
      <c r="D54" s="236"/>
      <c r="E54" s="236">
        <f t="shared" ref="E54:E78" si="9">SUM(C54:D54)</f>
        <v>0</v>
      </c>
      <c r="F54" s="236"/>
      <c r="G54" s="236"/>
      <c r="H54" s="236">
        <f t="shared" ref="H54:H78" si="10">SUM(F54:G54)</f>
        <v>0</v>
      </c>
      <c r="I54" s="236"/>
      <c r="J54" s="236"/>
      <c r="K54" s="236">
        <f t="shared" ref="K54:K78" si="11">SUM(I54:J54)</f>
        <v>0</v>
      </c>
    </row>
    <row r="55" spans="1:11" ht="15" customHeight="1" x14ac:dyDescent="0.25">
      <c r="A55" s="72">
        <v>2</v>
      </c>
      <c r="B55" s="1024" t="s">
        <v>1373</v>
      </c>
      <c r="C55" s="236"/>
      <c r="D55" s="236"/>
      <c r="E55" s="236">
        <f t="shared" si="9"/>
        <v>0</v>
      </c>
      <c r="F55" s="236"/>
      <c r="G55" s="236"/>
      <c r="H55" s="236">
        <f t="shared" si="10"/>
        <v>0</v>
      </c>
      <c r="I55" s="236"/>
      <c r="J55" s="236"/>
      <c r="K55" s="236">
        <f t="shared" si="11"/>
        <v>0</v>
      </c>
    </row>
    <row r="56" spans="1:11" ht="15" customHeight="1" x14ac:dyDescent="0.25">
      <c r="A56" s="72">
        <v>3</v>
      </c>
      <c r="B56" s="1024" t="s">
        <v>1374</v>
      </c>
      <c r="C56" s="236"/>
      <c r="D56" s="236"/>
      <c r="E56" s="236">
        <f t="shared" si="9"/>
        <v>0</v>
      </c>
      <c r="F56" s="236"/>
      <c r="G56" s="236"/>
      <c r="H56" s="236">
        <f t="shared" si="10"/>
        <v>0</v>
      </c>
      <c r="I56" s="236"/>
      <c r="J56" s="236"/>
      <c r="K56" s="236">
        <f t="shared" si="11"/>
        <v>0</v>
      </c>
    </row>
    <row r="57" spans="1:11" ht="15" customHeight="1" x14ac:dyDescent="0.25">
      <c r="A57" s="72">
        <v>4</v>
      </c>
      <c r="B57" s="1024" t="s">
        <v>1375</v>
      </c>
      <c r="C57" s="236"/>
      <c r="D57" s="236"/>
      <c r="E57" s="236">
        <f t="shared" si="9"/>
        <v>0</v>
      </c>
      <c r="F57" s="236"/>
      <c r="G57" s="236"/>
      <c r="H57" s="236">
        <f t="shared" si="10"/>
        <v>0</v>
      </c>
      <c r="I57" s="236"/>
      <c r="J57" s="236"/>
      <c r="K57" s="236">
        <f t="shared" si="11"/>
        <v>0</v>
      </c>
    </row>
    <row r="58" spans="1:11" ht="15" customHeight="1" x14ac:dyDescent="0.25">
      <c r="A58" s="72">
        <v>5</v>
      </c>
      <c r="B58" s="1024" t="s">
        <v>1376</v>
      </c>
      <c r="C58" s="236"/>
      <c r="D58" s="236"/>
      <c r="E58" s="236">
        <f t="shared" si="9"/>
        <v>0</v>
      </c>
      <c r="F58" s="236"/>
      <c r="G58" s="236"/>
      <c r="H58" s="236">
        <f t="shared" si="10"/>
        <v>0</v>
      </c>
      <c r="I58" s="236"/>
      <c r="J58" s="236"/>
      <c r="K58" s="236">
        <f t="shared" si="11"/>
        <v>0</v>
      </c>
    </row>
    <row r="59" spans="1:11" ht="15" customHeight="1" x14ac:dyDescent="0.25">
      <c r="A59" s="72">
        <v>6</v>
      </c>
      <c r="B59" s="1024" t="s">
        <v>1377</v>
      </c>
      <c r="C59" s="236"/>
      <c r="D59" s="236"/>
      <c r="E59" s="236">
        <f t="shared" si="9"/>
        <v>0</v>
      </c>
      <c r="F59" s="236"/>
      <c r="G59" s="236"/>
      <c r="H59" s="236">
        <f t="shared" si="10"/>
        <v>0</v>
      </c>
      <c r="I59" s="236"/>
      <c r="J59" s="236"/>
      <c r="K59" s="236">
        <f t="shared" si="11"/>
        <v>0</v>
      </c>
    </row>
    <row r="60" spans="1:11" ht="15" customHeight="1" x14ac:dyDescent="0.25">
      <c r="A60" s="72">
        <v>7</v>
      </c>
      <c r="B60" s="1024" t="s">
        <v>1378</v>
      </c>
      <c r="C60" s="236"/>
      <c r="D60" s="236"/>
      <c r="E60" s="236">
        <f t="shared" si="9"/>
        <v>0</v>
      </c>
      <c r="F60" s="236"/>
      <c r="G60" s="236"/>
      <c r="H60" s="236">
        <f t="shared" si="10"/>
        <v>0</v>
      </c>
      <c r="I60" s="236"/>
      <c r="J60" s="236"/>
      <c r="K60" s="236">
        <f t="shared" si="11"/>
        <v>0</v>
      </c>
    </row>
    <row r="61" spans="1:11" ht="15" customHeight="1" x14ac:dyDescent="0.25">
      <c r="A61" s="72">
        <v>8</v>
      </c>
      <c r="B61" s="1024" t="s">
        <v>1379</v>
      </c>
      <c r="C61" s="236"/>
      <c r="D61" s="236"/>
      <c r="E61" s="236">
        <f t="shared" si="9"/>
        <v>0</v>
      </c>
      <c r="F61" s="236"/>
      <c r="G61" s="236"/>
      <c r="H61" s="236">
        <f t="shared" si="10"/>
        <v>0</v>
      </c>
      <c r="I61" s="236"/>
      <c r="J61" s="236"/>
      <c r="K61" s="236">
        <f t="shared" si="11"/>
        <v>0</v>
      </c>
    </row>
    <row r="62" spans="1:11" ht="15" customHeight="1" x14ac:dyDescent="0.25">
      <c r="A62" s="72">
        <v>9</v>
      </c>
      <c r="B62" s="1024" t="s">
        <v>1380</v>
      </c>
      <c r="C62" s="236"/>
      <c r="D62" s="236"/>
      <c r="E62" s="236">
        <f t="shared" si="9"/>
        <v>0</v>
      </c>
      <c r="F62" s="236"/>
      <c r="G62" s="236"/>
      <c r="H62" s="236">
        <f t="shared" si="10"/>
        <v>0</v>
      </c>
      <c r="I62" s="236"/>
      <c r="J62" s="236"/>
      <c r="K62" s="236">
        <f t="shared" si="11"/>
        <v>0</v>
      </c>
    </row>
    <row r="63" spans="1:11" ht="15" customHeight="1" x14ac:dyDescent="0.25">
      <c r="A63" s="72">
        <v>10</v>
      </c>
      <c r="B63" s="1024" t="s">
        <v>1381</v>
      </c>
      <c r="C63" s="236"/>
      <c r="D63" s="236"/>
      <c r="E63" s="236">
        <f t="shared" si="9"/>
        <v>0</v>
      </c>
      <c r="F63" s="236"/>
      <c r="G63" s="236"/>
      <c r="H63" s="236">
        <f t="shared" si="10"/>
        <v>0</v>
      </c>
      <c r="I63" s="236"/>
      <c r="J63" s="236"/>
      <c r="K63" s="236">
        <f t="shared" si="11"/>
        <v>0</v>
      </c>
    </row>
    <row r="64" spans="1:11" ht="15" customHeight="1" x14ac:dyDescent="0.25">
      <c r="A64" s="72">
        <v>11</v>
      </c>
      <c r="B64" s="1025" t="s">
        <v>1382</v>
      </c>
      <c r="C64" s="236"/>
      <c r="D64" s="236"/>
      <c r="E64" s="236">
        <f t="shared" si="9"/>
        <v>0</v>
      </c>
      <c r="F64" s="236"/>
      <c r="G64" s="236"/>
      <c r="H64" s="236">
        <f t="shared" si="10"/>
        <v>0</v>
      </c>
      <c r="I64" s="236"/>
      <c r="J64" s="236"/>
      <c r="K64" s="236">
        <f t="shared" si="11"/>
        <v>0</v>
      </c>
    </row>
    <row r="65" spans="1:11" ht="15" customHeight="1" x14ac:dyDescent="0.25">
      <c r="A65" s="72">
        <v>12</v>
      </c>
      <c r="B65" s="1025" t="s">
        <v>1383</v>
      </c>
      <c r="C65" s="236"/>
      <c r="D65" s="236"/>
      <c r="E65" s="236">
        <f t="shared" si="9"/>
        <v>0</v>
      </c>
      <c r="F65" s="236"/>
      <c r="G65" s="236"/>
      <c r="H65" s="236">
        <f t="shared" si="10"/>
        <v>0</v>
      </c>
      <c r="I65" s="236"/>
      <c r="J65" s="236"/>
      <c r="K65" s="236">
        <f t="shared" si="11"/>
        <v>0</v>
      </c>
    </row>
    <row r="66" spans="1:11" ht="15" customHeight="1" x14ac:dyDescent="0.25">
      <c r="A66" s="72">
        <v>13</v>
      </c>
      <c r="B66" s="1025" t="s">
        <v>1384</v>
      </c>
      <c r="C66" s="236"/>
      <c r="D66" s="236"/>
      <c r="E66" s="236">
        <f t="shared" si="9"/>
        <v>0</v>
      </c>
      <c r="F66" s="236"/>
      <c r="G66" s="236"/>
      <c r="H66" s="236">
        <f t="shared" si="10"/>
        <v>0</v>
      </c>
      <c r="I66" s="236"/>
      <c r="J66" s="236"/>
      <c r="K66" s="236">
        <f t="shared" si="11"/>
        <v>0</v>
      </c>
    </row>
    <row r="67" spans="1:11" ht="15" customHeight="1" x14ac:dyDescent="0.25">
      <c r="A67" s="72">
        <v>14</v>
      </c>
      <c r="B67" s="1025" t="s">
        <v>1385</v>
      </c>
      <c r="C67" s="236"/>
      <c r="D67" s="236"/>
      <c r="E67" s="236">
        <f t="shared" si="9"/>
        <v>0</v>
      </c>
      <c r="F67" s="236"/>
      <c r="G67" s="236"/>
      <c r="H67" s="236">
        <f t="shared" si="10"/>
        <v>0</v>
      </c>
      <c r="I67" s="236"/>
      <c r="J67" s="236"/>
      <c r="K67" s="236">
        <f t="shared" si="11"/>
        <v>0</v>
      </c>
    </row>
    <row r="68" spans="1:11" ht="15" customHeight="1" x14ac:dyDescent="0.25">
      <c r="A68" s="72">
        <v>15</v>
      </c>
      <c r="B68" s="1025" t="s">
        <v>1386</v>
      </c>
      <c r="C68" s="236"/>
      <c r="D68" s="236"/>
      <c r="E68" s="236">
        <f t="shared" si="9"/>
        <v>0</v>
      </c>
      <c r="F68" s="236"/>
      <c r="G68" s="236"/>
      <c r="H68" s="236">
        <f t="shared" si="10"/>
        <v>0</v>
      </c>
      <c r="I68" s="236"/>
      <c r="J68" s="236"/>
      <c r="K68" s="236">
        <f t="shared" si="11"/>
        <v>0</v>
      </c>
    </row>
    <row r="69" spans="1:11" ht="15" customHeight="1" x14ac:dyDescent="0.25">
      <c r="A69" s="72">
        <v>16</v>
      </c>
      <c r="B69" s="1025" t="s">
        <v>1387</v>
      </c>
      <c r="C69" s="236"/>
      <c r="D69" s="236"/>
      <c r="E69" s="236">
        <f t="shared" si="9"/>
        <v>0</v>
      </c>
      <c r="F69" s="236"/>
      <c r="G69" s="236"/>
      <c r="H69" s="236">
        <f t="shared" si="10"/>
        <v>0</v>
      </c>
      <c r="I69" s="236"/>
      <c r="J69" s="236"/>
      <c r="K69" s="236">
        <f t="shared" si="11"/>
        <v>0</v>
      </c>
    </row>
    <row r="70" spans="1:11" ht="15" customHeight="1" x14ac:dyDescent="0.25">
      <c r="A70" s="72">
        <v>17</v>
      </c>
      <c r="B70" s="1025" t="s">
        <v>1388</v>
      </c>
      <c r="C70" s="236"/>
      <c r="D70" s="236"/>
      <c r="E70" s="236">
        <f t="shared" si="9"/>
        <v>0</v>
      </c>
      <c r="F70" s="236"/>
      <c r="G70" s="236"/>
      <c r="H70" s="236">
        <f t="shared" si="10"/>
        <v>0</v>
      </c>
      <c r="I70" s="236"/>
      <c r="J70" s="236"/>
      <c r="K70" s="236">
        <f t="shared" si="11"/>
        <v>0</v>
      </c>
    </row>
    <row r="71" spans="1:11" ht="15" customHeight="1" x14ac:dyDescent="0.25">
      <c r="A71" s="72">
        <v>18</v>
      </c>
      <c r="B71" s="1024" t="s">
        <v>1389</v>
      </c>
      <c r="C71" s="236"/>
      <c r="D71" s="236"/>
      <c r="E71" s="236">
        <f t="shared" si="9"/>
        <v>0</v>
      </c>
      <c r="F71" s="236"/>
      <c r="G71" s="236"/>
      <c r="H71" s="236">
        <f t="shared" si="10"/>
        <v>0</v>
      </c>
      <c r="I71" s="236"/>
      <c r="J71" s="236"/>
      <c r="K71" s="236">
        <f t="shared" si="11"/>
        <v>0</v>
      </c>
    </row>
    <row r="72" spans="1:11" ht="15" customHeight="1" x14ac:dyDescent="0.25">
      <c r="A72" s="72">
        <v>19</v>
      </c>
      <c r="B72" s="1024" t="s">
        <v>1390</v>
      </c>
      <c r="C72" s="236"/>
      <c r="D72" s="236"/>
      <c r="E72" s="236">
        <f t="shared" si="9"/>
        <v>0</v>
      </c>
      <c r="F72" s="236"/>
      <c r="G72" s="236"/>
      <c r="H72" s="236">
        <f t="shared" si="10"/>
        <v>0</v>
      </c>
      <c r="I72" s="236"/>
      <c r="J72" s="236"/>
      <c r="K72" s="236">
        <f t="shared" si="11"/>
        <v>0</v>
      </c>
    </row>
    <row r="73" spans="1:11" ht="15" customHeight="1" x14ac:dyDescent="0.25">
      <c r="A73" s="72">
        <v>20</v>
      </c>
      <c r="B73" s="1024" t="s">
        <v>1391</v>
      </c>
      <c r="C73" s="236"/>
      <c r="D73" s="236"/>
      <c r="E73" s="236">
        <f t="shared" si="9"/>
        <v>0</v>
      </c>
      <c r="F73" s="236"/>
      <c r="G73" s="236"/>
      <c r="H73" s="236">
        <f t="shared" si="10"/>
        <v>0</v>
      </c>
      <c r="I73" s="236"/>
      <c r="J73" s="236"/>
      <c r="K73" s="236">
        <f t="shared" si="11"/>
        <v>0</v>
      </c>
    </row>
    <row r="74" spans="1:11" ht="15" customHeight="1" x14ac:dyDescent="0.25">
      <c r="A74" s="72">
        <v>21</v>
      </c>
      <c r="B74" s="1024" t="s">
        <v>1392</v>
      </c>
      <c r="C74" s="236"/>
      <c r="D74" s="236"/>
      <c r="E74" s="236">
        <f t="shared" si="9"/>
        <v>0</v>
      </c>
      <c r="F74" s="236"/>
      <c r="G74" s="236"/>
      <c r="H74" s="236">
        <f t="shared" si="10"/>
        <v>0</v>
      </c>
      <c r="I74" s="236"/>
      <c r="J74" s="236"/>
      <c r="K74" s="236">
        <f t="shared" si="11"/>
        <v>0</v>
      </c>
    </row>
    <row r="75" spans="1:11" ht="15" customHeight="1" x14ac:dyDescent="0.25">
      <c r="A75" s="72">
        <v>22</v>
      </c>
      <c r="B75" s="1024" t="s">
        <v>1393</v>
      </c>
      <c r="C75" s="236"/>
      <c r="D75" s="236"/>
      <c r="E75" s="236">
        <f t="shared" si="9"/>
        <v>0</v>
      </c>
      <c r="F75" s="236"/>
      <c r="G75" s="236"/>
      <c r="H75" s="236">
        <f t="shared" si="10"/>
        <v>0</v>
      </c>
      <c r="I75" s="236"/>
      <c r="J75" s="236"/>
      <c r="K75" s="236">
        <f t="shared" si="11"/>
        <v>0</v>
      </c>
    </row>
    <row r="76" spans="1:11" ht="15" customHeight="1" x14ac:dyDescent="0.25">
      <c r="A76" s="72">
        <v>23</v>
      </c>
      <c r="B76" s="1026" t="s">
        <v>1394</v>
      </c>
      <c r="C76" s="236"/>
      <c r="D76" s="236"/>
      <c r="E76" s="236">
        <f t="shared" si="9"/>
        <v>0</v>
      </c>
      <c r="F76" s="236"/>
      <c r="G76" s="236"/>
      <c r="H76" s="236">
        <f t="shared" si="10"/>
        <v>0</v>
      </c>
      <c r="I76" s="236"/>
      <c r="J76" s="236"/>
      <c r="K76" s="236">
        <f t="shared" si="11"/>
        <v>0</v>
      </c>
    </row>
    <row r="77" spans="1:11" ht="15" customHeight="1" x14ac:dyDescent="0.25">
      <c r="A77" s="72">
        <v>24</v>
      </c>
      <c r="B77" s="72" t="s">
        <v>1462</v>
      </c>
      <c r="C77" s="236"/>
      <c r="D77" s="236"/>
      <c r="E77" s="236">
        <f t="shared" si="9"/>
        <v>0</v>
      </c>
      <c r="F77" s="236"/>
      <c r="G77" s="236"/>
      <c r="H77" s="236">
        <f t="shared" si="10"/>
        <v>0</v>
      </c>
      <c r="I77" s="236"/>
      <c r="J77" s="236"/>
      <c r="K77" s="236">
        <f t="shared" si="11"/>
        <v>0</v>
      </c>
    </row>
    <row r="78" spans="1:11" ht="15" customHeight="1" x14ac:dyDescent="0.25">
      <c r="A78" s="72">
        <v>25</v>
      </c>
      <c r="B78" s="72" t="s">
        <v>1395</v>
      </c>
      <c r="C78" s="236"/>
      <c r="D78" s="236"/>
      <c r="E78" s="236">
        <f t="shared" si="9"/>
        <v>0</v>
      </c>
      <c r="F78" s="236"/>
      <c r="G78" s="236"/>
      <c r="H78" s="236">
        <f t="shared" si="10"/>
        <v>0</v>
      </c>
      <c r="I78" s="236"/>
      <c r="J78" s="236"/>
      <c r="K78" s="236">
        <f t="shared" si="11"/>
        <v>0</v>
      </c>
    </row>
    <row r="79" spans="1:11" ht="15" customHeight="1" x14ac:dyDescent="0.25">
      <c r="A79" s="72"/>
      <c r="B79" s="72"/>
      <c r="C79" s="236"/>
      <c r="D79" s="236"/>
      <c r="E79" s="236"/>
      <c r="F79" s="236"/>
      <c r="G79" s="236"/>
      <c r="H79" s="236"/>
      <c r="I79" s="236"/>
      <c r="J79" s="236"/>
      <c r="K79" s="236"/>
    </row>
    <row r="80" spans="1:11" ht="15" customHeight="1" x14ac:dyDescent="0.25">
      <c r="A80" s="72"/>
      <c r="B80" s="72"/>
      <c r="C80" s="236"/>
      <c r="D80" s="236"/>
      <c r="E80" s="236"/>
      <c r="F80" s="236"/>
      <c r="G80" s="236"/>
      <c r="H80" s="236"/>
      <c r="I80" s="236"/>
      <c r="J80" s="236"/>
      <c r="K80" s="236"/>
    </row>
    <row r="81" spans="1:11" ht="15" customHeight="1" x14ac:dyDescent="0.25">
      <c r="A81" s="72"/>
      <c r="B81" s="72"/>
      <c r="C81" s="236"/>
      <c r="D81" s="236"/>
      <c r="E81" s="236"/>
      <c r="F81" s="236"/>
      <c r="G81" s="236"/>
      <c r="H81" s="236"/>
      <c r="I81" s="236"/>
      <c r="J81" s="236"/>
      <c r="K81" s="236"/>
    </row>
    <row r="82" spans="1:11" ht="15" customHeight="1" x14ac:dyDescent="0.25">
      <c r="A82" s="72" t="s">
        <v>316</v>
      </c>
      <c r="B82" s="72" t="s">
        <v>499</v>
      </c>
      <c r="C82" s="236"/>
      <c r="D82" s="236"/>
      <c r="E82" s="236">
        <f>SUM(C82:D82)</f>
        <v>0</v>
      </c>
      <c r="F82" s="236"/>
      <c r="G82" s="236"/>
      <c r="H82" s="236">
        <f t="shared" si="0"/>
        <v>0</v>
      </c>
      <c r="I82" s="236"/>
      <c r="J82" s="236"/>
      <c r="K82" s="236">
        <f t="shared" si="1"/>
        <v>0</v>
      </c>
    </row>
    <row r="83" spans="1:11" ht="15" customHeight="1" x14ac:dyDescent="0.25">
      <c r="A83" s="72"/>
      <c r="B83" s="72" t="s">
        <v>500</v>
      </c>
      <c r="C83" s="236"/>
      <c r="D83" s="236"/>
      <c r="E83" s="236">
        <f t="shared" ref="E83" si="12">SUM(C83:D83)</f>
        <v>0</v>
      </c>
      <c r="F83" s="236"/>
      <c r="G83" s="236"/>
      <c r="H83" s="236">
        <f t="shared" si="0"/>
        <v>0</v>
      </c>
      <c r="I83" s="236"/>
      <c r="J83" s="236"/>
      <c r="K83" s="236">
        <f>SUM(I83:J83)</f>
        <v>0</v>
      </c>
    </row>
    <row r="84" spans="1:11" ht="15" customHeight="1" x14ac:dyDescent="0.25">
      <c r="A84" s="72"/>
      <c r="B84" s="72"/>
      <c r="C84" s="236"/>
      <c r="D84" s="236"/>
      <c r="E84" s="236">
        <f>SUM(C84:D84)</f>
        <v>0</v>
      </c>
      <c r="F84" s="236"/>
      <c r="G84" s="236"/>
      <c r="H84" s="236">
        <f t="shared" si="0"/>
        <v>0</v>
      </c>
      <c r="I84" s="236"/>
      <c r="J84" s="236"/>
      <c r="K84" s="236">
        <f t="shared" si="1"/>
        <v>0</v>
      </c>
    </row>
    <row r="85" spans="1:11" ht="20.100000000000001" customHeight="1" x14ac:dyDescent="0.25">
      <c r="A85" s="140" t="s">
        <v>1029</v>
      </c>
      <c r="B85" s="229"/>
      <c r="C85" s="230"/>
      <c r="D85" s="230"/>
      <c r="E85" s="231">
        <f t="shared" ref="E85:E86" si="13">SUM(C85:D85)</f>
        <v>0</v>
      </c>
      <c r="F85" s="232"/>
      <c r="G85" s="232"/>
      <c r="H85" s="231">
        <f>SUM(F85:G85)</f>
        <v>0</v>
      </c>
      <c r="I85" s="233"/>
      <c r="J85" s="191"/>
      <c r="K85" s="231">
        <f>SUM(I85:J85)</f>
        <v>0</v>
      </c>
    </row>
    <row r="86" spans="1:11" ht="20.100000000000001" customHeight="1" x14ac:dyDescent="0.25">
      <c r="A86" s="191" t="s">
        <v>488</v>
      </c>
      <c r="B86" s="191"/>
      <c r="C86" s="191"/>
      <c r="D86" s="191"/>
      <c r="E86" s="231">
        <f t="shared" si="13"/>
        <v>0</v>
      </c>
      <c r="F86" s="231"/>
      <c r="G86" s="231"/>
      <c r="H86" s="231">
        <f>SUM(F86:G86)</f>
        <v>0</v>
      </c>
      <c r="I86" s="231"/>
      <c r="J86" s="191"/>
      <c r="K86" s="231">
        <f>SUM(I86:J86)</f>
        <v>0</v>
      </c>
    </row>
    <row r="87" spans="1:11" ht="16.5" thickBot="1" x14ac:dyDescent="0.3">
      <c r="A87" s="81" t="s">
        <v>1050</v>
      </c>
      <c r="B87" s="81"/>
      <c r="C87" s="215"/>
      <c r="D87" s="215"/>
      <c r="E87" s="216" t="e">
        <f>E86/'2'!$E$28*100000</f>
        <v>#DIV/0!</v>
      </c>
      <c r="F87" s="239"/>
      <c r="G87" s="239"/>
      <c r="H87" s="216" t="e">
        <f>H86/'2'!$E$28*100000</f>
        <v>#DIV/0!</v>
      </c>
      <c r="I87" s="239"/>
      <c r="J87" s="239"/>
      <c r="K87" s="216" t="e">
        <f>K86/'2'!$E$28*100000</f>
        <v>#DIV/0!</v>
      </c>
    </row>
    <row r="88" spans="1:11" x14ac:dyDescent="0.25">
      <c r="C88" s="240"/>
      <c r="D88" s="240"/>
      <c r="E88" s="240"/>
      <c r="F88" s="240"/>
    </row>
    <row r="89" spans="1:11" s="724" customFormat="1" ht="12.75" x14ac:dyDescent="0.25">
      <c r="A89" s="724" t="s">
        <v>388</v>
      </c>
    </row>
    <row r="90" spans="1:11" s="724" customFormat="1" ht="12.75" x14ac:dyDescent="0.25">
      <c r="A90" s="724" t="s">
        <v>1051</v>
      </c>
    </row>
    <row r="91" spans="1:11" s="724" customFormat="1" ht="12.75" x14ac:dyDescent="0.25">
      <c r="B91" s="724" t="s">
        <v>1249</v>
      </c>
    </row>
  </sheetData>
  <mergeCells count="3">
    <mergeCell ref="A7:A8"/>
    <mergeCell ref="B7:B8"/>
    <mergeCell ref="C7:E7"/>
  </mergeCells>
  <printOptions horizontalCentered="1"/>
  <pageMargins left="1" right="0.36" top="1.1499999999999999" bottom="0.9" header="0" footer="0"/>
  <pageSetup paperSize="9" scale="7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AF51-2FFC-4846-A870-5AFBFF74704F}">
  <sheetPr codeName="Sheet87">
    <pageSetUpPr fitToPage="1"/>
  </sheetPr>
  <dimension ref="A1:S90"/>
  <sheetViews>
    <sheetView topLeftCell="A46" zoomScale="80" zoomScaleNormal="8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9.140625" style="70" customWidth="1"/>
    <col min="3" max="14" width="9.7109375" style="70" customWidth="1"/>
    <col min="15" max="256" width="9.140625" style="70"/>
    <col min="257" max="257" width="5.7109375" style="70" customWidth="1"/>
    <col min="258" max="258" width="39.140625" style="70" customWidth="1"/>
    <col min="259" max="270" width="9.7109375" style="70" customWidth="1"/>
    <col min="271" max="512" width="9.140625" style="70"/>
    <col min="513" max="513" width="5.7109375" style="70" customWidth="1"/>
    <col min="514" max="514" width="39.140625" style="70" customWidth="1"/>
    <col min="515" max="526" width="9.7109375" style="70" customWidth="1"/>
    <col min="527" max="768" width="9.140625" style="70"/>
    <col min="769" max="769" width="5.7109375" style="70" customWidth="1"/>
    <col min="770" max="770" width="39.140625" style="70" customWidth="1"/>
    <col min="771" max="782" width="9.7109375" style="70" customWidth="1"/>
    <col min="783" max="1024" width="9.140625" style="70"/>
    <col min="1025" max="1025" width="5.7109375" style="70" customWidth="1"/>
    <col min="1026" max="1026" width="39.140625" style="70" customWidth="1"/>
    <col min="1027" max="1038" width="9.7109375" style="70" customWidth="1"/>
    <col min="1039" max="1280" width="9.140625" style="70"/>
    <col min="1281" max="1281" width="5.7109375" style="70" customWidth="1"/>
    <col min="1282" max="1282" width="39.140625" style="70" customWidth="1"/>
    <col min="1283" max="1294" width="9.7109375" style="70" customWidth="1"/>
    <col min="1295" max="1536" width="9.140625" style="70"/>
    <col min="1537" max="1537" width="5.7109375" style="70" customWidth="1"/>
    <col min="1538" max="1538" width="39.140625" style="70" customWidth="1"/>
    <col min="1539" max="1550" width="9.7109375" style="70" customWidth="1"/>
    <col min="1551" max="1792" width="9.140625" style="70"/>
    <col min="1793" max="1793" width="5.7109375" style="70" customWidth="1"/>
    <col min="1794" max="1794" width="39.140625" style="70" customWidth="1"/>
    <col min="1795" max="1806" width="9.7109375" style="70" customWidth="1"/>
    <col min="1807" max="2048" width="9.140625" style="70"/>
    <col min="2049" max="2049" width="5.7109375" style="70" customWidth="1"/>
    <col min="2050" max="2050" width="39.140625" style="70" customWidth="1"/>
    <col min="2051" max="2062" width="9.7109375" style="70" customWidth="1"/>
    <col min="2063" max="2304" width="9.140625" style="70"/>
    <col min="2305" max="2305" width="5.7109375" style="70" customWidth="1"/>
    <col min="2306" max="2306" width="39.140625" style="70" customWidth="1"/>
    <col min="2307" max="2318" width="9.7109375" style="70" customWidth="1"/>
    <col min="2319" max="2560" width="9.140625" style="70"/>
    <col min="2561" max="2561" width="5.7109375" style="70" customWidth="1"/>
    <col min="2562" max="2562" width="39.140625" style="70" customWidth="1"/>
    <col min="2563" max="2574" width="9.7109375" style="70" customWidth="1"/>
    <col min="2575" max="2816" width="9.140625" style="70"/>
    <col min="2817" max="2817" width="5.7109375" style="70" customWidth="1"/>
    <col min="2818" max="2818" width="39.140625" style="70" customWidth="1"/>
    <col min="2819" max="2830" width="9.7109375" style="70" customWidth="1"/>
    <col min="2831" max="3072" width="9.140625" style="70"/>
    <col min="3073" max="3073" width="5.7109375" style="70" customWidth="1"/>
    <col min="3074" max="3074" width="39.140625" style="70" customWidth="1"/>
    <col min="3075" max="3086" width="9.7109375" style="70" customWidth="1"/>
    <col min="3087" max="3328" width="9.140625" style="70"/>
    <col min="3329" max="3329" width="5.7109375" style="70" customWidth="1"/>
    <col min="3330" max="3330" width="39.140625" style="70" customWidth="1"/>
    <col min="3331" max="3342" width="9.7109375" style="70" customWidth="1"/>
    <col min="3343" max="3584" width="9.140625" style="70"/>
    <col min="3585" max="3585" width="5.7109375" style="70" customWidth="1"/>
    <col min="3586" max="3586" width="39.140625" style="70" customWidth="1"/>
    <col min="3587" max="3598" width="9.7109375" style="70" customWidth="1"/>
    <col min="3599" max="3840" width="9.140625" style="70"/>
    <col min="3841" max="3841" width="5.7109375" style="70" customWidth="1"/>
    <col min="3842" max="3842" width="39.140625" style="70" customWidth="1"/>
    <col min="3843" max="3854" width="9.7109375" style="70" customWidth="1"/>
    <col min="3855" max="4096" width="9.140625" style="70"/>
    <col min="4097" max="4097" width="5.7109375" style="70" customWidth="1"/>
    <col min="4098" max="4098" width="39.140625" style="70" customWidth="1"/>
    <col min="4099" max="4110" width="9.7109375" style="70" customWidth="1"/>
    <col min="4111" max="4352" width="9.140625" style="70"/>
    <col min="4353" max="4353" width="5.7109375" style="70" customWidth="1"/>
    <col min="4354" max="4354" width="39.140625" style="70" customWidth="1"/>
    <col min="4355" max="4366" width="9.7109375" style="70" customWidth="1"/>
    <col min="4367" max="4608" width="9.140625" style="70"/>
    <col min="4609" max="4609" width="5.7109375" style="70" customWidth="1"/>
    <col min="4610" max="4610" width="39.140625" style="70" customWidth="1"/>
    <col min="4611" max="4622" width="9.7109375" style="70" customWidth="1"/>
    <col min="4623" max="4864" width="9.140625" style="70"/>
    <col min="4865" max="4865" width="5.7109375" style="70" customWidth="1"/>
    <col min="4866" max="4866" width="39.140625" style="70" customWidth="1"/>
    <col min="4867" max="4878" width="9.7109375" style="70" customWidth="1"/>
    <col min="4879" max="5120" width="9.140625" style="70"/>
    <col min="5121" max="5121" width="5.7109375" style="70" customWidth="1"/>
    <col min="5122" max="5122" width="39.140625" style="70" customWidth="1"/>
    <col min="5123" max="5134" width="9.7109375" style="70" customWidth="1"/>
    <col min="5135" max="5376" width="9.140625" style="70"/>
    <col min="5377" max="5377" width="5.7109375" style="70" customWidth="1"/>
    <col min="5378" max="5378" width="39.140625" style="70" customWidth="1"/>
    <col min="5379" max="5390" width="9.7109375" style="70" customWidth="1"/>
    <col min="5391" max="5632" width="9.140625" style="70"/>
    <col min="5633" max="5633" width="5.7109375" style="70" customWidth="1"/>
    <col min="5634" max="5634" width="39.140625" style="70" customWidth="1"/>
    <col min="5635" max="5646" width="9.7109375" style="70" customWidth="1"/>
    <col min="5647" max="5888" width="9.140625" style="70"/>
    <col min="5889" max="5889" width="5.7109375" style="70" customWidth="1"/>
    <col min="5890" max="5890" width="39.140625" style="70" customWidth="1"/>
    <col min="5891" max="5902" width="9.7109375" style="70" customWidth="1"/>
    <col min="5903" max="6144" width="9.140625" style="70"/>
    <col min="6145" max="6145" width="5.7109375" style="70" customWidth="1"/>
    <col min="6146" max="6146" width="39.140625" style="70" customWidth="1"/>
    <col min="6147" max="6158" width="9.7109375" style="70" customWidth="1"/>
    <col min="6159" max="6400" width="9.140625" style="70"/>
    <col min="6401" max="6401" width="5.7109375" style="70" customWidth="1"/>
    <col min="6402" max="6402" width="39.140625" style="70" customWidth="1"/>
    <col min="6403" max="6414" width="9.7109375" style="70" customWidth="1"/>
    <col min="6415" max="6656" width="9.140625" style="70"/>
    <col min="6657" max="6657" width="5.7109375" style="70" customWidth="1"/>
    <col min="6658" max="6658" width="39.140625" style="70" customWidth="1"/>
    <col min="6659" max="6670" width="9.7109375" style="70" customWidth="1"/>
    <col min="6671" max="6912" width="9.140625" style="70"/>
    <col min="6913" max="6913" width="5.7109375" style="70" customWidth="1"/>
    <col min="6914" max="6914" width="39.140625" style="70" customWidth="1"/>
    <col min="6915" max="6926" width="9.7109375" style="70" customWidth="1"/>
    <col min="6927" max="7168" width="9.140625" style="70"/>
    <col min="7169" max="7169" width="5.7109375" style="70" customWidth="1"/>
    <col min="7170" max="7170" width="39.140625" style="70" customWidth="1"/>
    <col min="7171" max="7182" width="9.7109375" style="70" customWidth="1"/>
    <col min="7183" max="7424" width="9.140625" style="70"/>
    <col min="7425" max="7425" width="5.7109375" style="70" customWidth="1"/>
    <col min="7426" max="7426" width="39.140625" style="70" customWidth="1"/>
    <col min="7427" max="7438" width="9.7109375" style="70" customWidth="1"/>
    <col min="7439" max="7680" width="9.140625" style="70"/>
    <col min="7681" max="7681" width="5.7109375" style="70" customWidth="1"/>
    <col min="7682" max="7682" width="39.140625" style="70" customWidth="1"/>
    <col min="7683" max="7694" width="9.7109375" style="70" customWidth="1"/>
    <col min="7695" max="7936" width="9.140625" style="70"/>
    <col min="7937" max="7937" width="5.7109375" style="70" customWidth="1"/>
    <col min="7938" max="7938" width="39.140625" style="70" customWidth="1"/>
    <col min="7939" max="7950" width="9.7109375" style="70" customWidth="1"/>
    <col min="7951" max="8192" width="9.140625" style="70"/>
    <col min="8193" max="8193" width="5.7109375" style="70" customWidth="1"/>
    <col min="8194" max="8194" width="39.140625" style="70" customWidth="1"/>
    <col min="8195" max="8206" width="9.7109375" style="70" customWidth="1"/>
    <col min="8207" max="8448" width="9.140625" style="70"/>
    <col min="8449" max="8449" width="5.7109375" style="70" customWidth="1"/>
    <col min="8450" max="8450" width="39.140625" style="70" customWidth="1"/>
    <col min="8451" max="8462" width="9.7109375" style="70" customWidth="1"/>
    <col min="8463" max="8704" width="9.140625" style="70"/>
    <col min="8705" max="8705" width="5.7109375" style="70" customWidth="1"/>
    <col min="8706" max="8706" width="39.140625" style="70" customWidth="1"/>
    <col min="8707" max="8718" width="9.7109375" style="70" customWidth="1"/>
    <col min="8719" max="8960" width="9.140625" style="70"/>
    <col min="8961" max="8961" width="5.7109375" style="70" customWidth="1"/>
    <col min="8962" max="8962" width="39.140625" style="70" customWidth="1"/>
    <col min="8963" max="8974" width="9.7109375" style="70" customWidth="1"/>
    <col min="8975" max="9216" width="9.140625" style="70"/>
    <col min="9217" max="9217" width="5.7109375" style="70" customWidth="1"/>
    <col min="9218" max="9218" width="39.140625" style="70" customWidth="1"/>
    <col min="9219" max="9230" width="9.7109375" style="70" customWidth="1"/>
    <col min="9231" max="9472" width="9.140625" style="70"/>
    <col min="9473" max="9473" width="5.7109375" style="70" customWidth="1"/>
    <col min="9474" max="9474" width="39.140625" style="70" customWidth="1"/>
    <col min="9475" max="9486" width="9.7109375" style="70" customWidth="1"/>
    <col min="9487" max="9728" width="9.140625" style="70"/>
    <col min="9729" max="9729" width="5.7109375" style="70" customWidth="1"/>
    <col min="9730" max="9730" width="39.140625" style="70" customWidth="1"/>
    <col min="9731" max="9742" width="9.7109375" style="70" customWidth="1"/>
    <col min="9743" max="9984" width="9.140625" style="70"/>
    <col min="9985" max="9985" width="5.7109375" style="70" customWidth="1"/>
    <col min="9986" max="9986" width="39.140625" style="70" customWidth="1"/>
    <col min="9987" max="9998" width="9.7109375" style="70" customWidth="1"/>
    <col min="9999" max="10240" width="9.140625" style="70"/>
    <col min="10241" max="10241" width="5.7109375" style="70" customWidth="1"/>
    <col min="10242" max="10242" width="39.140625" style="70" customWidth="1"/>
    <col min="10243" max="10254" width="9.7109375" style="70" customWidth="1"/>
    <col min="10255" max="10496" width="9.140625" style="70"/>
    <col min="10497" max="10497" width="5.7109375" style="70" customWidth="1"/>
    <col min="10498" max="10498" width="39.140625" style="70" customWidth="1"/>
    <col min="10499" max="10510" width="9.7109375" style="70" customWidth="1"/>
    <col min="10511" max="10752" width="9.140625" style="70"/>
    <col min="10753" max="10753" width="5.7109375" style="70" customWidth="1"/>
    <col min="10754" max="10754" width="39.140625" style="70" customWidth="1"/>
    <col min="10755" max="10766" width="9.7109375" style="70" customWidth="1"/>
    <col min="10767" max="11008" width="9.140625" style="70"/>
    <col min="11009" max="11009" width="5.7109375" style="70" customWidth="1"/>
    <col min="11010" max="11010" width="39.140625" style="70" customWidth="1"/>
    <col min="11011" max="11022" width="9.7109375" style="70" customWidth="1"/>
    <col min="11023" max="11264" width="9.140625" style="70"/>
    <col min="11265" max="11265" width="5.7109375" style="70" customWidth="1"/>
    <col min="11266" max="11266" width="39.140625" style="70" customWidth="1"/>
    <col min="11267" max="11278" width="9.7109375" style="70" customWidth="1"/>
    <col min="11279" max="11520" width="9.140625" style="70"/>
    <col min="11521" max="11521" width="5.7109375" style="70" customWidth="1"/>
    <col min="11522" max="11522" width="39.140625" style="70" customWidth="1"/>
    <col min="11523" max="11534" width="9.7109375" style="70" customWidth="1"/>
    <col min="11535" max="11776" width="9.140625" style="70"/>
    <col min="11777" max="11777" width="5.7109375" style="70" customWidth="1"/>
    <col min="11778" max="11778" width="39.140625" style="70" customWidth="1"/>
    <col min="11779" max="11790" width="9.7109375" style="70" customWidth="1"/>
    <col min="11791" max="12032" width="9.140625" style="70"/>
    <col min="12033" max="12033" width="5.7109375" style="70" customWidth="1"/>
    <col min="12034" max="12034" width="39.140625" style="70" customWidth="1"/>
    <col min="12035" max="12046" width="9.7109375" style="70" customWidth="1"/>
    <col min="12047" max="12288" width="9.140625" style="70"/>
    <col min="12289" max="12289" width="5.7109375" style="70" customWidth="1"/>
    <col min="12290" max="12290" width="39.140625" style="70" customWidth="1"/>
    <col min="12291" max="12302" width="9.7109375" style="70" customWidth="1"/>
    <col min="12303" max="12544" width="9.140625" style="70"/>
    <col min="12545" max="12545" width="5.7109375" style="70" customWidth="1"/>
    <col min="12546" max="12546" width="39.140625" style="70" customWidth="1"/>
    <col min="12547" max="12558" width="9.7109375" style="70" customWidth="1"/>
    <col min="12559" max="12800" width="9.140625" style="70"/>
    <col min="12801" max="12801" width="5.7109375" style="70" customWidth="1"/>
    <col min="12802" max="12802" width="39.140625" style="70" customWidth="1"/>
    <col min="12803" max="12814" width="9.7109375" style="70" customWidth="1"/>
    <col min="12815" max="13056" width="9.140625" style="70"/>
    <col min="13057" max="13057" width="5.7109375" style="70" customWidth="1"/>
    <col min="13058" max="13058" width="39.140625" style="70" customWidth="1"/>
    <col min="13059" max="13070" width="9.7109375" style="70" customWidth="1"/>
    <col min="13071" max="13312" width="9.140625" style="70"/>
    <col min="13313" max="13313" width="5.7109375" style="70" customWidth="1"/>
    <col min="13314" max="13314" width="39.140625" style="70" customWidth="1"/>
    <col min="13315" max="13326" width="9.7109375" style="70" customWidth="1"/>
    <col min="13327" max="13568" width="9.140625" style="70"/>
    <col min="13569" max="13569" width="5.7109375" style="70" customWidth="1"/>
    <col min="13570" max="13570" width="39.140625" style="70" customWidth="1"/>
    <col min="13571" max="13582" width="9.7109375" style="70" customWidth="1"/>
    <col min="13583" max="13824" width="9.140625" style="70"/>
    <col min="13825" max="13825" width="5.7109375" style="70" customWidth="1"/>
    <col min="13826" max="13826" width="39.140625" style="70" customWidth="1"/>
    <col min="13827" max="13838" width="9.7109375" style="70" customWidth="1"/>
    <col min="13839" max="14080" width="9.140625" style="70"/>
    <col min="14081" max="14081" width="5.7109375" style="70" customWidth="1"/>
    <col min="14082" max="14082" width="39.140625" style="70" customWidth="1"/>
    <col min="14083" max="14094" width="9.7109375" style="70" customWidth="1"/>
    <col min="14095" max="14336" width="9.140625" style="70"/>
    <col min="14337" max="14337" width="5.7109375" style="70" customWidth="1"/>
    <col min="14338" max="14338" width="39.140625" style="70" customWidth="1"/>
    <col min="14339" max="14350" width="9.7109375" style="70" customWidth="1"/>
    <col min="14351" max="14592" width="9.140625" style="70"/>
    <col min="14593" max="14593" width="5.7109375" style="70" customWidth="1"/>
    <col min="14594" max="14594" width="39.140625" style="70" customWidth="1"/>
    <col min="14595" max="14606" width="9.7109375" style="70" customWidth="1"/>
    <col min="14607" max="14848" width="9.140625" style="70"/>
    <col min="14849" max="14849" width="5.7109375" style="70" customWidth="1"/>
    <col min="14850" max="14850" width="39.140625" style="70" customWidth="1"/>
    <col min="14851" max="14862" width="9.7109375" style="70" customWidth="1"/>
    <col min="14863" max="15104" width="9.140625" style="70"/>
    <col min="15105" max="15105" width="5.7109375" style="70" customWidth="1"/>
    <col min="15106" max="15106" width="39.140625" style="70" customWidth="1"/>
    <col min="15107" max="15118" width="9.7109375" style="70" customWidth="1"/>
    <col min="15119" max="15360" width="9.140625" style="70"/>
    <col min="15361" max="15361" width="5.7109375" style="70" customWidth="1"/>
    <col min="15362" max="15362" width="39.140625" style="70" customWidth="1"/>
    <col min="15363" max="15374" width="9.7109375" style="70" customWidth="1"/>
    <col min="15375" max="15616" width="9.140625" style="70"/>
    <col min="15617" max="15617" width="5.7109375" style="70" customWidth="1"/>
    <col min="15618" max="15618" width="39.140625" style="70" customWidth="1"/>
    <col min="15619" max="15630" width="9.7109375" style="70" customWidth="1"/>
    <col min="15631" max="15872" width="9.140625" style="70"/>
    <col min="15873" max="15873" width="5.7109375" style="70" customWidth="1"/>
    <col min="15874" max="15874" width="39.140625" style="70" customWidth="1"/>
    <col min="15875" max="15886" width="9.7109375" style="70" customWidth="1"/>
    <col min="15887" max="16128" width="9.140625" style="70"/>
    <col min="16129" max="16129" width="5.7109375" style="70" customWidth="1"/>
    <col min="16130" max="16130" width="39.140625" style="70" customWidth="1"/>
    <col min="16131" max="16142" width="9.7109375" style="70" customWidth="1"/>
    <col min="16143" max="16384" width="9.140625" style="70"/>
  </cols>
  <sheetData>
    <row r="1" spans="1:19" ht="15.75" x14ac:dyDescent="0.25">
      <c r="A1" s="290" t="s">
        <v>511</v>
      </c>
      <c r="F1" s="70" t="s">
        <v>316</v>
      </c>
    </row>
    <row r="3" spans="1:19" ht="15.75" x14ac:dyDescent="0.25">
      <c r="A3" s="1064" t="s">
        <v>1250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5"/>
      <c r="P3" s="105"/>
      <c r="Q3" s="105"/>
      <c r="R3" s="105"/>
      <c r="S3" s="105"/>
    </row>
    <row r="4" spans="1:19" ht="15.75" x14ac:dyDescent="0.25">
      <c r="A4" s="217"/>
      <c r="B4" s="217"/>
      <c r="C4" s="217"/>
      <c r="D4" s="589"/>
      <c r="E4" s="589" t="str">
        <f>'1'!E5</f>
        <v>KABUPATEN/KOTA</v>
      </c>
      <c r="F4" s="590">
        <f>'1'!$F$5</f>
        <v>2022</v>
      </c>
      <c r="G4" s="217"/>
      <c r="H4" s="217"/>
      <c r="I4" s="588"/>
      <c r="J4" s="588"/>
      <c r="K4" s="588"/>
      <c r="L4" s="588"/>
      <c r="M4" s="588"/>
      <c r="N4" s="588"/>
    </row>
    <row r="5" spans="1:19" ht="15.75" x14ac:dyDescent="0.25">
      <c r="A5" s="217"/>
      <c r="B5" s="217"/>
      <c r="C5" s="217"/>
      <c r="D5" s="589"/>
      <c r="E5" s="589" t="str">
        <f>'1'!E6</f>
        <v>TAHUN</v>
      </c>
      <c r="F5" s="590" t="str">
        <f>'1'!$F$6</f>
        <v>BANYUMAS</v>
      </c>
      <c r="G5" s="217"/>
      <c r="H5" s="217"/>
      <c r="I5" s="588"/>
      <c r="J5" s="588"/>
      <c r="K5" s="588"/>
      <c r="L5" s="588"/>
      <c r="M5" s="588"/>
      <c r="N5" s="588"/>
    </row>
    <row r="6" spans="1:19" ht="15.75" thickBo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9" ht="34.5" customHeight="1" x14ac:dyDescent="0.25">
      <c r="A7" s="843" t="s">
        <v>2</v>
      </c>
      <c r="B7" s="843" t="s">
        <v>494</v>
      </c>
      <c r="C7" s="1113" t="s">
        <v>503</v>
      </c>
      <c r="D7" s="1114"/>
      <c r="E7" s="1115"/>
      <c r="F7" s="1113" t="s">
        <v>504</v>
      </c>
      <c r="G7" s="1114"/>
      <c r="H7" s="1115"/>
      <c r="I7" s="1113" t="s">
        <v>505</v>
      </c>
      <c r="J7" s="1114"/>
      <c r="K7" s="1115"/>
      <c r="L7" s="1113" t="s">
        <v>506</v>
      </c>
      <c r="M7" s="1114"/>
      <c r="N7" s="1115"/>
    </row>
    <row r="8" spans="1:19" ht="15" customHeight="1" x14ac:dyDescent="0.25">
      <c r="A8" s="762"/>
      <c r="B8" s="762"/>
      <c r="C8" s="801" t="s">
        <v>6</v>
      </c>
      <c r="D8" s="801" t="s">
        <v>7</v>
      </c>
      <c r="E8" s="801" t="s">
        <v>8</v>
      </c>
      <c r="F8" s="801" t="s">
        <v>6</v>
      </c>
      <c r="G8" s="801" t="s">
        <v>7</v>
      </c>
      <c r="H8" s="801" t="s">
        <v>8</v>
      </c>
      <c r="I8" s="801" t="s">
        <v>6</v>
      </c>
      <c r="J8" s="801" t="s">
        <v>7</v>
      </c>
      <c r="K8" s="801" t="s">
        <v>8</v>
      </c>
      <c r="L8" s="801" t="s">
        <v>6</v>
      </c>
      <c r="M8" s="801" t="s">
        <v>7</v>
      </c>
      <c r="N8" s="844" t="s">
        <v>8</v>
      </c>
    </row>
    <row r="9" spans="1:19" s="911" customFormat="1" ht="15.75" customHeight="1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09">
        <v>7</v>
      </c>
      <c r="H9" s="909">
        <v>8</v>
      </c>
      <c r="I9" s="909">
        <v>9</v>
      </c>
      <c r="J9" s="909">
        <v>10</v>
      </c>
      <c r="K9" s="909">
        <v>11</v>
      </c>
      <c r="L9" s="909">
        <v>12</v>
      </c>
      <c r="M9" s="909">
        <v>13</v>
      </c>
      <c r="N9" s="909">
        <v>14</v>
      </c>
    </row>
    <row r="10" spans="1:19" x14ac:dyDescent="0.25">
      <c r="A10" s="205">
        <v>1</v>
      </c>
      <c r="B10" s="170" t="str">
        <f>'9'!C9</f>
        <v>Lumbir</v>
      </c>
      <c r="C10" s="241"/>
      <c r="D10" s="241"/>
      <c r="E10" s="242">
        <f>SUM(C10:D10)</f>
        <v>0</v>
      </c>
      <c r="F10" s="241"/>
      <c r="G10" s="241"/>
      <c r="H10" s="242">
        <f>SUM(F10:G10)</f>
        <v>0</v>
      </c>
      <c r="I10" s="241"/>
      <c r="J10" s="241"/>
      <c r="K10" s="242">
        <f>SUM(I10:J10)</f>
        <v>0</v>
      </c>
      <c r="L10" s="241"/>
      <c r="M10" s="241"/>
      <c r="N10" s="242">
        <f>SUM(L10:M10)</f>
        <v>0</v>
      </c>
    </row>
    <row r="11" spans="1:19" ht="15" customHeight="1" x14ac:dyDescent="0.25">
      <c r="A11" s="80">
        <v>2</v>
      </c>
      <c r="B11" s="72" t="str">
        <f>'9'!C10</f>
        <v>Wangon I</v>
      </c>
      <c r="C11" s="243"/>
      <c r="D11" s="243"/>
      <c r="E11" s="244">
        <f t="shared" ref="E11:E85" si="0">SUM(C11:D11)</f>
        <v>0</v>
      </c>
      <c r="F11" s="243"/>
      <c r="G11" s="243"/>
      <c r="H11" s="244">
        <f t="shared" ref="H11:H85" si="1">SUM(F11:G11)</f>
        <v>0</v>
      </c>
      <c r="I11" s="243"/>
      <c r="J11" s="243"/>
      <c r="K11" s="244">
        <f t="shared" ref="K11:K85" si="2">SUM(I11:J11)</f>
        <v>0</v>
      </c>
      <c r="L11" s="243"/>
      <c r="M11" s="243"/>
      <c r="N11" s="244">
        <f t="shared" ref="N11:N85" si="3">SUM(L11:M11)</f>
        <v>0</v>
      </c>
    </row>
    <row r="12" spans="1:19" ht="15" customHeight="1" x14ac:dyDescent="0.25">
      <c r="A12" s="80">
        <v>3</v>
      </c>
      <c r="B12" s="72" t="str">
        <f>'9'!C11</f>
        <v>Wangon II</v>
      </c>
      <c r="C12" s="243"/>
      <c r="D12" s="243"/>
      <c r="E12" s="244">
        <f t="shared" si="0"/>
        <v>0</v>
      </c>
      <c r="F12" s="243"/>
      <c r="G12" s="243"/>
      <c r="H12" s="244">
        <f t="shared" si="1"/>
        <v>0</v>
      </c>
      <c r="I12" s="243"/>
      <c r="J12" s="243"/>
      <c r="K12" s="244">
        <f t="shared" si="2"/>
        <v>0</v>
      </c>
      <c r="L12" s="243"/>
      <c r="M12" s="243"/>
      <c r="N12" s="244">
        <f t="shared" si="3"/>
        <v>0</v>
      </c>
    </row>
    <row r="13" spans="1:19" ht="15" customHeight="1" x14ac:dyDescent="0.25">
      <c r="A13" s="80">
        <v>4</v>
      </c>
      <c r="B13" s="72" t="str">
        <f>'9'!C12</f>
        <v>Jatilawang</v>
      </c>
      <c r="C13" s="243"/>
      <c r="D13" s="243"/>
      <c r="E13" s="244">
        <f t="shared" si="0"/>
        <v>0</v>
      </c>
      <c r="F13" s="243"/>
      <c r="G13" s="243"/>
      <c r="H13" s="244">
        <f t="shared" si="1"/>
        <v>0</v>
      </c>
      <c r="I13" s="243"/>
      <c r="J13" s="243"/>
      <c r="K13" s="244">
        <f t="shared" si="2"/>
        <v>0</v>
      </c>
      <c r="L13" s="243"/>
      <c r="M13" s="243"/>
      <c r="N13" s="244">
        <f t="shared" si="3"/>
        <v>0</v>
      </c>
    </row>
    <row r="14" spans="1:19" ht="15" customHeight="1" x14ac:dyDescent="0.25">
      <c r="A14" s="80">
        <v>5</v>
      </c>
      <c r="B14" s="72" t="str">
        <f>'9'!C13</f>
        <v>Rawalo</v>
      </c>
      <c r="C14" s="243"/>
      <c r="D14" s="243"/>
      <c r="E14" s="244">
        <f t="shared" si="0"/>
        <v>0</v>
      </c>
      <c r="F14" s="243"/>
      <c r="G14" s="243"/>
      <c r="H14" s="244">
        <f t="shared" si="1"/>
        <v>0</v>
      </c>
      <c r="I14" s="243"/>
      <c r="J14" s="243"/>
      <c r="K14" s="244">
        <f t="shared" si="2"/>
        <v>0</v>
      </c>
      <c r="L14" s="243"/>
      <c r="M14" s="243"/>
      <c r="N14" s="244">
        <f t="shared" si="3"/>
        <v>0</v>
      </c>
    </row>
    <row r="15" spans="1:19" ht="15" customHeight="1" x14ac:dyDescent="0.25">
      <c r="A15" s="129">
        <v>6</v>
      </c>
      <c r="B15" s="72" t="str">
        <f>'9'!C14</f>
        <v>Kebasen</v>
      </c>
      <c r="C15" s="243"/>
      <c r="D15" s="243"/>
      <c r="E15" s="244">
        <f t="shared" si="0"/>
        <v>0</v>
      </c>
      <c r="F15" s="243"/>
      <c r="G15" s="243"/>
      <c r="H15" s="244">
        <f t="shared" si="1"/>
        <v>0</v>
      </c>
      <c r="I15" s="243"/>
      <c r="J15" s="243"/>
      <c r="K15" s="244">
        <f t="shared" si="2"/>
        <v>0</v>
      </c>
      <c r="L15" s="243"/>
      <c r="M15" s="243"/>
      <c r="N15" s="244">
        <f t="shared" si="3"/>
        <v>0</v>
      </c>
    </row>
    <row r="16" spans="1:19" ht="15" customHeight="1" x14ac:dyDescent="0.25">
      <c r="A16" s="129">
        <v>7</v>
      </c>
      <c r="B16" s="72" t="str">
        <f>'9'!C15</f>
        <v>Kemranjen I</v>
      </c>
      <c r="C16" s="243"/>
      <c r="D16" s="243"/>
      <c r="E16" s="244">
        <f t="shared" si="0"/>
        <v>0</v>
      </c>
      <c r="F16" s="243"/>
      <c r="G16" s="243"/>
      <c r="H16" s="244">
        <f t="shared" si="1"/>
        <v>0</v>
      </c>
      <c r="I16" s="243"/>
      <c r="J16" s="243"/>
      <c r="K16" s="244">
        <f t="shared" si="2"/>
        <v>0</v>
      </c>
      <c r="L16" s="243"/>
      <c r="M16" s="243"/>
      <c r="N16" s="244">
        <f t="shared" si="3"/>
        <v>0</v>
      </c>
    </row>
    <row r="17" spans="1:14" ht="15" customHeight="1" x14ac:dyDescent="0.25">
      <c r="A17" s="129">
        <v>8</v>
      </c>
      <c r="B17" s="72" t="str">
        <f>'9'!C16</f>
        <v>Kemranjen II</v>
      </c>
      <c r="C17" s="243"/>
      <c r="D17" s="243"/>
      <c r="E17" s="244">
        <f t="shared" si="0"/>
        <v>0</v>
      </c>
      <c r="F17" s="243"/>
      <c r="G17" s="243"/>
      <c r="H17" s="244">
        <f t="shared" si="1"/>
        <v>0</v>
      </c>
      <c r="I17" s="243"/>
      <c r="J17" s="243"/>
      <c r="K17" s="244">
        <f t="shared" si="2"/>
        <v>0</v>
      </c>
      <c r="L17" s="243"/>
      <c r="M17" s="243"/>
      <c r="N17" s="244">
        <f t="shared" si="3"/>
        <v>0</v>
      </c>
    </row>
    <row r="18" spans="1:14" ht="15" customHeight="1" x14ac:dyDescent="0.25">
      <c r="A18" s="129">
        <v>9</v>
      </c>
      <c r="B18" s="72" t="str">
        <f>'9'!C17</f>
        <v>Sumpiuh I</v>
      </c>
      <c r="C18" s="243"/>
      <c r="D18" s="243"/>
      <c r="E18" s="244">
        <f t="shared" si="0"/>
        <v>0</v>
      </c>
      <c r="F18" s="243"/>
      <c r="G18" s="243"/>
      <c r="H18" s="244">
        <f t="shared" si="1"/>
        <v>0</v>
      </c>
      <c r="I18" s="243"/>
      <c r="J18" s="243"/>
      <c r="K18" s="244">
        <f t="shared" si="2"/>
        <v>0</v>
      </c>
      <c r="L18" s="243"/>
      <c r="M18" s="243"/>
      <c r="N18" s="244">
        <f t="shared" si="3"/>
        <v>0</v>
      </c>
    </row>
    <row r="19" spans="1:14" ht="15" customHeight="1" x14ac:dyDescent="0.25">
      <c r="A19" s="129">
        <v>10</v>
      </c>
      <c r="B19" s="72" t="str">
        <f>'9'!C18</f>
        <v>Sumpiuh II</v>
      </c>
      <c r="C19" s="243"/>
      <c r="D19" s="243"/>
      <c r="E19" s="244">
        <f t="shared" si="0"/>
        <v>0</v>
      </c>
      <c r="F19" s="243"/>
      <c r="G19" s="243"/>
      <c r="H19" s="244">
        <f t="shared" si="1"/>
        <v>0</v>
      </c>
      <c r="I19" s="243"/>
      <c r="J19" s="243"/>
      <c r="K19" s="244">
        <f t="shared" si="2"/>
        <v>0</v>
      </c>
      <c r="L19" s="243"/>
      <c r="M19" s="243"/>
      <c r="N19" s="244">
        <f t="shared" si="3"/>
        <v>0</v>
      </c>
    </row>
    <row r="20" spans="1:14" ht="15" customHeight="1" x14ac:dyDescent="0.25">
      <c r="A20" s="129">
        <v>11</v>
      </c>
      <c r="B20" s="72" t="str">
        <f>'9'!C19</f>
        <v>Tambak I</v>
      </c>
      <c r="C20" s="243"/>
      <c r="D20" s="243"/>
      <c r="E20" s="244">
        <f t="shared" si="0"/>
        <v>0</v>
      </c>
      <c r="F20" s="243"/>
      <c r="G20" s="243"/>
      <c r="H20" s="244">
        <f t="shared" si="1"/>
        <v>0</v>
      </c>
      <c r="I20" s="243"/>
      <c r="J20" s="243"/>
      <c r="K20" s="244">
        <f t="shared" si="2"/>
        <v>0</v>
      </c>
      <c r="L20" s="243"/>
      <c r="M20" s="243"/>
      <c r="N20" s="244">
        <f t="shared" si="3"/>
        <v>0</v>
      </c>
    </row>
    <row r="21" spans="1:14" ht="15" customHeight="1" x14ac:dyDescent="0.25">
      <c r="A21" s="129">
        <v>12</v>
      </c>
      <c r="B21" s="72" t="str">
        <f>'9'!C20</f>
        <v>Tambak II</v>
      </c>
      <c r="C21" s="243"/>
      <c r="D21" s="243"/>
      <c r="E21" s="244">
        <f t="shared" si="0"/>
        <v>0</v>
      </c>
      <c r="F21" s="243"/>
      <c r="G21" s="243"/>
      <c r="H21" s="244">
        <f t="shared" si="1"/>
        <v>0</v>
      </c>
      <c r="I21" s="243"/>
      <c r="J21" s="243"/>
      <c r="K21" s="244">
        <f t="shared" si="2"/>
        <v>0</v>
      </c>
      <c r="L21" s="243"/>
      <c r="M21" s="243"/>
      <c r="N21" s="244">
        <f t="shared" si="3"/>
        <v>0</v>
      </c>
    </row>
    <row r="22" spans="1:14" ht="15" customHeight="1" x14ac:dyDescent="0.25">
      <c r="A22" s="129">
        <v>13</v>
      </c>
      <c r="B22" s="72" t="str">
        <f>'9'!C21</f>
        <v>Somagede</v>
      </c>
      <c r="C22" s="243"/>
      <c r="D22" s="243"/>
      <c r="E22" s="244">
        <f t="shared" si="0"/>
        <v>0</v>
      </c>
      <c r="F22" s="243"/>
      <c r="G22" s="243"/>
      <c r="H22" s="244">
        <f t="shared" si="1"/>
        <v>0</v>
      </c>
      <c r="I22" s="243"/>
      <c r="J22" s="243"/>
      <c r="K22" s="244">
        <f t="shared" si="2"/>
        <v>0</v>
      </c>
      <c r="L22" s="243"/>
      <c r="M22" s="243"/>
      <c r="N22" s="244">
        <f t="shared" si="3"/>
        <v>0</v>
      </c>
    </row>
    <row r="23" spans="1:14" ht="15" customHeight="1" x14ac:dyDescent="0.25">
      <c r="A23" s="129">
        <v>14</v>
      </c>
      <c r="B23" s="72" t="str">
        <f>'9'!C22</f>
        <v>Kalibagor</v>
      </c>
      <c r="C23" s="243"/>
      <c r="D23" s="243"/>
      <c r="E23" s="244">
        <f t="shared" si="0"/>
        <v>0</v>
      </c>
      <c r="F23" s="243"/>
      <c r="G23" s="243"/>
      <c r="H23" s="244">
        <f t="shared" si="1"/>
        <v>0</v>
      </c>
      <c r="I23" s="243"/>
      <c r="J23" s="243"/>
      <c r="K23" s="244">
        <f t="shared" si="2"/>
        <v>0</v>
      </c>
      <c r="L23" s="243"/>
      <c r="M23" s="243"/>
      <c r="N23" s="244">
        <f t="shared" si="3"/>
        <v>0</v>
      </c>
    </row>
    <row r="24" spans="1:14" ht="15" customHeight="1" x14ac:dyDescent="0.25">
      <c r="A24" s="129">
        <v>15</v>
      </c>
      <c r="B24" s="72" t="str">
        <f>'9'!C23</f>
        <v>Banyumas</v>
      </c>
      <c r="C24" s="243"/>
      <c r="D24" s="243"/>
      <c r="E24" s="244">
        <f t="shared" si="0"/>
        <v>0</v>
      </c>
      <c r="F24" s="243"/>
      <c r="G24" s="243"/>
      <c r="H24" s="244">
        <f t="shared" si="1"/>
        <v>0</v>
      </c>
      <c r="I24" s="243"/>
      <c r="J24" s="243"/>
      <c r="K24" s="244">
        <f t="shared" si="2"/>
        <v>0</v>
      </c>
      <c r="L24" s="243"/>
      <c r="M24" s="243"/>
      <c r="N24" s="244">
        <f t="shared" si="3"/>
        <v>0</v>
      </c>
    </row>
    <row r="25" spans="1:14" ht="15" customHeight="1" x14ac:dyDescent="0.25">
      <c r="A25" s="129">
        <v>16</v>
      </c>
      <c r="B25" s="72" t="str">
        <f>'9'!C24</f>
        <v>Patikraja</v>
      </c>
      <c r="C25" s="243"/>
      <c r="D25" s="243"/>
      <c r="E25" s="244">
        <f t="shared" si="0"/>
        <v>0</v>
      </c>
      <c r="F25" s="243"/>
      <c r="G25" s="243"/>
      <c r="H25" s="244">
        <f t="shared" si="1"/>
        <v>0</v>
      </c>
      <c r="I25" s="243"/>
      <c r="J25" s="243"/>
      <c r="K25" s="244">
        <f t="shared" si="2"/>
        <v>0</v>
      </c>
      <c r="L25" s="243"/>
      <c r="M25" s="243"/>
      <c r="N25" s="244">
        <f t="shared" si="3"/>
        <v>0</v>
      </c>
    </row>
    <row r="26" spans="1:14" ht="15" customHeight="1" x14ac:dyDescent="0.25">
      <c r="A26" s="129">
        <v>17</v>
      </c>
      <c r="B26" s="72" t="str">
        <f>'9'!C25</f>
        <v>Purwojati</v>
      </c>
      <c r="C26" s="243"/>
      <c r="D26" s="243"/>
      <c r="E26" s="244">
        <f t="shared" si="0"/>
        <v>0</v>
      </c>
      <c r="F26" s="243"/>
      <c r="G26" s="243"/>
      <c r="H26" s="244">
        <f t="shared" si="1"/>
        <v>0</v>
      </c>
      <c r="I26" s="243"/>
      <c r="J26" s="243"/>
      <c r="K26" s="244">
        <f t="shared" si="2"/>
        <v>0</v>
      </c>
      <c r="L26" s="243"/>
      <c r="M26" s="243"/>
      <c r="N26" s="244">
        <f t="shared" si="3"/>
        <v>0</v>
      </c>
    </row>
    <row r="27" spans="1:14" ht="15" customHeight="1" x14ac:dyDescent="0.25">
      <c r="A27" s="129">
        <v>18</v>
      </c>
      <c r="B27" s="72" t="str">
        <f>'9'!C26</f>
        <v>Ajibarang I</v>
      </c>
      <c r="C27" s="243"/>
      <c r="D27" s="243"/>
      <c r="E27" s="244">
        <f t="shared" si="0"/>
        <v>0</v>
      </c>
      <c r="F27" s="243"/>
      <c r="G27" s="243"/>
      <c r="H27" s="244">
        <f t="shared" si="1"/>
        <v>0</v>
      </c>
      <c r="I27" s="243"/>
      <c r="J27" s="243"/>
      <c r="K27" s="244">
        <f t="shared" si="2"/>
        <v>0</v>
      </c>
      <c r="L27" s="243"/>
      <c r="M27" s="243"/>
      <c r="N27" s="244">
        <f t="shared" si="3"/>
        <v>0</v>
      </c>
    </row>
    <row r="28" spans="1:14" ht="15" customHeight="1" x14ac:dyDescent="0.25">
      <c r="A28" s="129">
        <v>19</v>
      </c>
      <c r="B28" s="72" t="str">
        <f>'9'!C27</f>
        <v>Ajibarang II</v>
      </c>
      <c r="C28" s="243"/>
      <c r="D28" s="243"/>
      <c r="E28" s="244">
        <f t="shared" si="0"/>
        <v>0</v>
      </c>
      <c r="F28" s="243"/>
      <c r="G28" s="243"/>
      <c r="H28" s="244">
        <f t="shared" si="1"/>
        <v>0</v>
      </c>
      <c r="I28" s="243"/>
      <c r="J28" s="243"/>
      <c r="K28" s="244">
        <f t="shared" si="2"/>
        <v>0</v>
      </c>
      <c r="L28" s="243"/>
      <c r="M28" s="243"/>
      <c r="N28" s="244">
        <f t="shared" si="3"/>
        <v>0</v>
      </c>
    </row>
    <row r="29" spans="1:14" ht="15" customHeight="1" x14ac:dyDescent="0.25">
      <c r="A29" s="129">
        <v>20</v>
      </c>
      <c r="B29" s="72" t="str">
        <f>'9'!C28</f>
        <v>Gumelar</v>
      </c>
      <c r="C29" s="243"/>
      <c r="D29" s="243"/>
      <c r="E29" s="243">
        <f t="shared" si="0"/>
        <v>0</v>
      </c>
      <c r="F29" s="243"/>
      <c r="G29" s="243"/>
      <c r="H29" s="244">
        <f t="shared" si="1"/>
        <v>0</v>
      </c>
      <c r="I29" s="243"/>
      <c r="J29" s="243"/>
      <c r="K29" s="244">
        <f t="shared" si="2"/>
        <v>0</v>
      </c>
      <c r="L29" s="243"/>
      <c r="M29" s="243"/>
      <c r="N29" s="244">
        <f t="shared" si="3"/>
        <v>0</v>
      </c>
    </row>
    <row r="30" spans="1:14" ht="15" customHeight="1" x14ac:dyDescent="0.25">
      <c r="A30" s="129">
        <v>21</v>
      </c>
      <c r="B30" s="72" t="str">
        <f>'9'!C29</f>
        <v>Pekuncen I</v>
      </c>
      <c r="C30" s="243"/>
      <c r="D30" s="243"/>
      <c r="E30" s="243">
        <f t="shared" ref="E30:E49" si="4">SUM(C30:D30)</f>
        <v>0</v>
      </c>
      <c r="F30" s="243"/>
      <c r="G30" s="243"/>
      <c r="H30" s="244">
        <f t="shared" ref="H30:H49" si="5">SUM(F30:G30)</f>
        <v>0</v>
      </c>
      <c r="I30" s="243"/>
      <c r="J30" s="243"/>
      <c r="K30" s="244">
        <f t="shared" ref="K30:K49" si="6">SUM(I30:J30)</f>
        <v>0</v>
      </c>
      <c r="L30" s="243"/>
      <c r="M30" s="243"/>
      <c r="N30" s="244">
        <f t="shared" ref="N30:N49" si="7">SUM(L30:M30)</f>
        <v>0</v>
      </c>
    </row>
    <row r="31" spans="1:14" ht="15" customHeight="1" x14ac:dyDescent="0.25">
      <c r="A31" s="129">
        <v>22</v>
      </c>
      <c r="B31" s="72" t="str">
        <f>'9'!C30</f>
        <v>Pekuncen II</v>
      </c>
      <c r="C31" s="243"/>
      <c r="D31" s="243"/>
      <c r="E31" s="243">
        <f t="shared" si="4"/>
        <v>0</v>
      </c>
      <c r="F31" s="243"/>
      <c r="G31" s="243"/>
      <c r="H31" s="244">
        <f t="shared" si="5"/>
        <v>0</v>
      </c>
      <c r="I31" s="243"/>
      <c r="J31" s="243"/>
      <c r="K31" s="244">
        <f t="shared" si="6"/>
        <v>0</v>
      </c>
      <c r="L31" s="243"/>
      <c r="M31" s="243"/>
      <c r="N31" s="244">
        <f t="shared" si="7"/>
        <v>0</v>
      </c>
    </row>
    <row r="32" spans="1:14" ht="15" customHeight="1" x14ac:dyDescent="0.25">
      <c r="A32" s="129">
        <v>23</v>
      </c>
      <c r="B32" s="72" t="str">
        <f>'9'!C31</f>
        <v>Cilongok I</v>
      </c>
      <c r="C32" s="243"/>
      <c r="D32" s="243"/>
      <c r="E32" s="243">
        <f t="shared" si="4"/>
        <v>0</v>
      </c>
      <c r="F32" s="243"/>
      <c r="G32" s="243"/>
      <c r="H32" s="244">
        <f t="shared" si="5"/>
        <v>0</v>
      </c>
      <c r="I32" s="243"/>
      <c r="J32" s="243"/>
      <c r="K32" s="244">
        <f t="shared" si="6"/>
        <v>0</v>
      </c>
      <c r="L32" s="243"/>
      <c r="M32" s="243"/>
      <c r="N32" s="244">
        <f t="shared" si="7"/>
        <v>0</v>
      </c>
    </row>
    <row r="33" spans="1:14" ht="15" customHeight="1" x14ac:dyDescent="0.25">
      <c r="A33" s="129">
        <v>24</v>
      </c>
      <c r="B33" s="72" t="str">
        <f>'9'!C32</f>
        <v>Cilongok II</v>
      </c>
      <c r="C33" s="243"/>
      <c r="D33" s="243"/>
      <c r="E33" s="243">
        <f t="shared" si="4"/>
        <v>0</v>
      </c>
      <c r="F33" s="243"/>
      <c r="G33" s="243"/>
      <c r="H33" s="244">
        <f t="shared" si="5"/>
        <v>0</v>
      </c>
      <c r="I33" s="243"/>
      <c r="J33" s="243"/>
      <c r="K33" s="244">
        <f t="shared" si="6"/>
        <v>0</v>
      </c>
      <c r="L33" s="243"/>
      <c r="M33" s="243"/>
      <c r="N33" s="244">
        <f t="shared" si="7"/>
        <v>0</v>
      </c>
    </row>
    <row r="34" spans="1:14" ht="15" customHeight="1" x14ac:dyDescent="0.25">
      <c r="A34" s="129">
        <v>25</v>
      </c>
      <c r="B34" s="72" t="str">
        <f>'9'!C33</f>
        <v>Karanglewas</v>
      </c>
      <c r="C34" s="243"/>
      <c r="D34" s="243"/>
      <c r="E34" s="243">
        <f t="shared" si="4"/>
        <v>0</v>
      </c>
      <c r="F34" s="243"/>
      <c r="G34" s="243"/>
      <c r="H34" s="244">
        <f t="shared" si="5"/>
        <v>0</v>
      </c>
      <c r="I34" s="243"/>
      <c r="J34" s="243"/>
      <c r="K34" s="244">
        <f t="shared" si="6"/>
        <v>0</v>
      </c>
      <c r="L34" s="243"/>
      <c r="M34" s="243"/>
      <c r="N34" s="244">
        <f t="shared" si="7"/>
        <v>0</v>
      </c>
    </row>
    <row r="35" spans="1:14" ht="15" customHeight="1" x14ac:dyDescent="0.25">
      <c r="A35" s="129">
        <v>26</v>
      </c>
      <c r="B35" s="72" t="str">
        <f>'9'!C34</f>
        <v>Purwokerto Barat</v>
      </c>
      <c r="C35" s="243"/>
      <c r="D35" s="243"/>
      <c r="E35" s="243">
        <f t="shared" si="4"/>
        <v>0</v>
      </c>
      <c r="F35" s="243"/>
      <c r="G35" s="243"/>
      <c r="H35" s="244">
        <f t="shared" si="5"/>
        <v>0</v>
      </c>
      <c r="I35" s="243"/>
      <c r="J35" s="243"/>
      <c r="K35" s="244">
        <f t="shared" si="6"/>
        <v>0</v>
      </c>
      <c r="L35" s="243"/>
      <c r="M35" s="243"/>
      <c r="N35" s="244">
        <f t="shared" si="7"/>
        <v>0</v>
      </c>
    </row>
    <row r="36" spans="1:14" ht="15" customHeight="1" x14ac:dyDescent="0.25">
      <c r="A36" s="129">
        <v>27</v>
      </c>
      <c r="B36" s="72" t="str">
        <f>'9'!C35</f>
        <v>Purwokerto Timur I</v>
      </c>
      <c r="C36" s="243"/>
      <c r="D36" s="243"/>
      <c r="E36" s="243">
        <f t="shared" si="4"/>
        <v>0</v>
      </c>
      <c r="F36" s="243"/>
      <c r="G36" s="243"/>
      <c r="H36" s="244">
        <f t="shared" si="5"/>
        <v>0</v>
      </c>
      <c r="I36" s="243"/>
      <c r="J36" s="243"/>
      <c r="K36" s="244">
        <f t="shared" si="6"/>
        <v>0</v>
      </c>
      <c r="L36" s="243"/>
      <c r="M36" s="243"/>
      <c r="N36" s="244">
        <f t="shared" si="7"/>
        <v>0</v>
      </c>
    </row>
    <row r="37" spans="1:14" ht="15" customHeight="1" x14ac:dyDescent="0.25">
      <c r="A37" s="129">
        <v>28</v>
      </c>
      <c r="B37" s="72" t="str">
        <f>'9'!C36</f>
        <v>Purwokerto Timur II</v>
      </c>
      <c r="C37" s="243"/>
      <c r="D37" s="243"/>
      <c r="E37" s="243">
        <f t="shared" si="4"/>
        <v>0</v>
      </c>
      <c r="F37" s="243"/>
      <c r="G37" s="243"/>
      <c r="H37" s="244">
        <f t="shared" si="5"/>
        <v>0</v>
      </c>
      <c r="I37" s="243"/>
      <c r="J37" s="243"/>
      <c r="K37" s="244">
        <f t="shared" si="6"/>
        <v>0</v>
      </c>
      <c r="L37" s="243"/>
      <c r="M37" s="243"/>
      <c r="N37" s="244">
        <f t="shared" si="7"/>
        <v>0</v>
      </c>
    </row>
    <row r="38" spans="1:14" ht="15" customHeight="1" x14ac:dyDescent="0.25">
      <c r="A38" s="129">
        <v>29</v>
      </c>
      <c r="B38" s="72" t="str">
        <f>'9'!C37</f>
        <v>Purwokerto Utara I</v>
      </c>
      <c r="C38" s="243"/>
      <c r="D38" s="243"/>
      <c r="E38" s="243">
        <f t="shared" si="4"/>
        <v>0</v>
      </c>
      <c r="F38" s="243"/>
      <c r="G38" s="243"/>
      <c r="H38" s="244">
        <f t="shared" si="5"/>
        <v>0</v>
      </c>
      <c r="I38" s="243"/>
      <c r="J38" s="243"/>
      <c r="K38" s="244">
        <f t="shared" si="6"/>
        <v>0</v>
      </c>
      <c r="L38" s="243"/>
      <c r="M38" s="243"/>
      <c r="N38" s="244">
        <f t="shared" si="7"/>
        <v>0</v>
      </c>
    </row>
    <row r="39" spans="1:14" ht="15" customHeight="1" x14ac:dyDescent="0.25">
      <c r="A39" s="129">
        <v>30</v>
      </c>
      <c r="B39" s="72" t="str">
        <f>'9'!C38</f>
        <v>Purwokerto Utara II</v>
      </c>
      <c r="C39" s="243"/>
      <c r="D39" s="243"/>
      <c r="E39" s="243">
        <f t="shared" si="4"/>
        <v>0</v>
      </c>
      <c r="F39" s="243"/>
      <c r="G39" s="243"/>
      <c r="H39" s="244">
        <f t="shared" si="5"/>
        <v>0</v>
      </c>
      <c r="I39" s="243"/>
      <c r="J39" s="243"/>
      <c r="K39" s="244">
        <f t="shared" si="6"/>
        <v>0</v>
      </c>
      <c r="L39" s="243"/>
      <c r="M39" s="243"/>
      <c r="N39" s="244">
        <f t="shared" si="7"/>
        <v>0</v>
      </c>
    </row>
    <row r="40" spans="1:14" ht="15" customHeight="1" x14ac:dyDescent="0.25">
      <c r="A40" s="129">
        <v>31</v>
      </c>
      <c r="B40" s="72" t="str">
        <f>'9'!C39</f>
        <v>Purwokerto Selatan</v>
      </c>
      <c r="C40" s="243"/>
      <c r="D40" s="243"/>
      <c r="E40" s="243">
        <f t="shared" si="4"/>
        <v>0</v>
      </c>
      <c r="F40" s="243"/>
      <c r="G40" s="243"/>
      <c r="H40" s="244">
        <f t="shared" si="5"/>
        <v>0</v>
      </c>
      <c r="I40" s="243"/>
      <c r="J40" s="243"/>
      <c r="K40" s="244">
        <f t="shared" si="6"/>
        <v>0</v>
      </c>
      <c r="L40" s="243"/>
      <c r="M40" s="243"/>
      <c r="N40" s="244">
        <f t="shared" si="7"/>
        <v>0</v>
      </c>
    </row>
    <row r="41" spans="1:14" ht="15" customHeight="1" x14ac:dyDescent="0.25">
      <c r="A41" s="129">
        <v>32</v>
      </c>
      <c r="B41" s="72" t="str">
        <f>'9'!C40</f>
        <v>Sokaraja I</v>
      </c>
      <c r="C41" s="243"/>
      <c r="D41" s="243"/>
      <c r="E41" s="243">
        <f t="shared" si="4"/>
        <v>0</v>
      </c>
      <c r="F41" s="243"/>
      <c r="G41" s="243"/>
      <c r="H41" s="244">
        <f t="shared" si="5"/>
        <v>0</v>
      </c>
      <c r="I41" s="243"/>
      <c r="J41" s="243"/>
      <c r="K41" s="244">
        <f t="shared" si="6"/>
        <v>0</v>
      </c>
      <c r="L41" s="243"/>
      <c r="M41" s="243"/>
      <c r="N41" s="244">
        <f t="shared" si="7"/>
        <v>0</v>
      </c>
    </row>
    <row r="42" spans="1:14" ht="15" customHeight="1" x14ac:dyDescent="0.25">
      <c r="A42" s="129">
        <v>33</v>
      </c>
      <c r="B42" s="72" t="str">
        <f>'9'!C41</f>
        <v>Sokaraja II</v>
      </c>
      <c r="C42" s="243"/>
      <c r="D42" s="243"/>
      <c r="E42" s="243">
        <f t="shared" si="4"/>
        <v>0</v>
      </c>
      <c r="F42" s="243"/>
      <c r="G42" s="243"/>
      <c r="H42" s="244">
        <f t="shared" si="5"/>
        <v>0</v>
      </c>
      <c r="I42" s="243"/>
      <c r="J42" s="243"/>
      <c r="K42" s="244">
        <f t="shared" si="6"/>
        <v>0</v>
      </c>
      <c r="L42" s="243"/>
      <c r="M42" s="243"/>
      <c r="N42" s="244">
        <f t="shared" si="7"/>
        <v>0</v>
      </c>
    </row>
    <row r="43" spans="1:14" ht="15" customHeight="1" x14ac:dyDescent="0.25">
      <c r="A43" s="129">
        <v>34</v>
      </c>
      <c r="B43" s="72" t="str">
        <f>'9'!C42</f>
        <v>Kembaran I</v>
      </c>
      <c r="C43" s="243"/>
      <c r="D43" s="243"/>
      <c r="E43" s="243">
        <f t="shared" si="4"/>
        <v>0</v>
      </c>
      <c r="F43" s="243"/>
      <c r="G43" s="243"/>
      <c r="H43" s="244">
        <f t="shared" si="5"/>
        <v>0</v>
      </c>
      <c r="I43" s="243"/>
      <c r="J43" s="243"/>
      <c r="K43" s="244">
        <f t="shared" si="6"/>
        <v>0</v>
      </c>
      <c r="L43" s="243"/>
      <c r="M43" s="243"/>
      <c r="N43" s="244">
        <f t="shared" si="7"/>
        <v>0</v>
      </c>
    </row>
    <row r="44" spans="1:14" ht="15" customHeight="1" x14ac:dyDescent="0.25">
      <c r="A44" s="129">
        <v>35</v>
      </c>
      <c r="B44" s="72" t="str">
        <f>'9'!C43</f>
        <v>Kembaran II</v>
      </c>
      <c r="C44" s="243"/>
      <c r="D44" s="243"/>
      <c r="E44" s="243">
        <f t="shared" si="4"/>
        <v>0</v>
      </c>
      <c r="F44" s="243"/>
      <c r="G44" s="243"/>
      <c r="H44" s="244">
        <f t="shared" si="5"/>
        <v>0</v>
      </c>
      <c r="I44" s="243"/>
      <c r="J44" s="243"/>
      <c r="K44" s="244">
        <f t="shared" si="6"/>
        <v>0</v>
      </c>
      <c r="L44" s="243"/>
      <c r="M44" s="243"/>
      <c r="N44" s="244">
        <f t="shared" si="7"/>
        <v>0</v>
      </c>
    </row>
    <row r="45" spans="1:14" ht="15" customHeight="1" x14ac:dyDescent="0.25">
      <c r="A45" s="129">
        <v>36</v>
      </c>
      <c r="B45" s="72" t="str">
        <f>'9'!C44</f>
        <v>Sumbang I</v>
      </c>
      <c r="C45" s="243"/>
      <c r="D45" s="243"/>
      <c r="E45" s="243">
        <f t="shared" si="4"/>
        <v>0</v>
      </c>
      <c r="F45" s="243"/>
      <c r="G45" s="243"/>
      <c r="H45" s="244">
        <f t="shared" si="5"/>
        <v>0</v>
      </c>
      <c r="I45" s="243"/>
      <c r="J45" s="243"/>
      <c r="K45" s="244">
        <f t="shared" si="6"/>
        <v>0</v>
      </c>
      <c r="L45" s="243"/>
      <c r="M45" s="243"/>
      <c r="N45" s="244">
        <f t="shared" si="7"/>
        <v>0</v>
      </c>
    </row>
    <row r="46" spans="1:14" ht="15" customHeight="1" x14ac:dyDescent="0.25">
      <c r="A46" s="129">
        <v>37</v>
      </c>
      <c r="B46" s="72" t="str">
        <f>'9'!C45</f>
        <v>Sumbang II</v>
      </c>
      <c r="C46" s="243"/>
      <c r="D46" s="243"/>
      <c r="E46" s="243">
        <f t="shared" si="4"/>
        <v>0</v>
      </c>
      <c r="F46" s="243"/>
      <c r="G46" s="243"/>
      <c r="H46" s="244">
        <f t="shared" si="5"/>
        <v>0</v>
      </c>
      <c r="I46" s="243"/>
      <c r="J46" s="243"/>
      <c r="K46" s="244">
        <f t="shared" si="6"/>
        <v>0</v>
      </c>
      <c r="L46" s="243"/>
      <c r="M46" s="243"/>
      <c r="N46" s="244">
        <f t="shared" si="7"/>
        <v>0</v>
      </c>
    </row>
    <row r="47" spans="1:14" ht="15" customHeight="1" x14ac:dyDescent="0.25">
      <c r="A47" s="129">
        <v>38</v>
      </c>
      <c r="B47" s="72" t="str">
        <f>'9'!C46</f>
        <v>Baturraden I</v>
      </c>
      <c r="C47" s="243"/>
      <c r="D47" s="243"/>
      <c r="E47" s="243">
        <f t="shared" si="4"/>
        <v>0</v>
      </c>
      <c r="F47" s="243"/>
      <c r="G47" s="243"/>
      <c r="H47" s="244">
        <f t="shared" si="5"/>
        <v>0</v>
      </c>
      <c r="I47" s="243"/>
      <c r="J47" s="243"/>
      <c r="K47" s="244">
        <f t="shared" si="6"/>
        <v>0</v>
      </c>
      <c r="L47" s="243"/>
      <c r="M47" s="243"/>
      <c r="N47" s="244">
        <f t="shared" si="7"/>
        <v>0</v>
      </c>
    </row>
    <row r="48" spans="1:14" ht="15" customHeight="1" x14ac:dyDescent="0.25">
      <c r="A48" s="129">
        <v>39</v>
      </c>
      <c r="B48" s="72" t="str">
        <f>'9'!C47</f>
        <v>Baturraden II</v>
      </c>
      <c r="C48" s="243"/>
      <c r="D48" s="243"/>
      <c r="E48" s="243">
        <f t="shared" si="4"/>
        <v>0</v>
      </c>
      <c r="F48" s="243"/>
      <c r="G48" s="243"/>
      <c r="H48" s="244">
        <f t="shared" si="5"/>
        <v>0</v>
      </c>
      <c r="I48" s="243"/>
      <c r="J48" s="243"/>
      <c r="K48" s="244">
        <f t="shared" si="6"/>
        <v>0</v>
      </c>
      <c r="L48" s="243"/>
      <c r="M48" s="243"/>
      <c r="N48" s="244">
        <f t="shared" si="7"/>
        <v>0</v>
      </c>
    </row>
    <row r="49" spans="1:14" ht="15" customHeight="1" x14ac:dyDescent="0.25">
      <c r="A49" s="129">
        <v>40</v>
      </c>
      <c r="B49" s="72" t="str">
        <f>'9'!C48</f>
        <v>Kedungbanteng</v>
      </c>
      <c r="C49" s="243"/>
      <c r="D49" s="243"/>
      <c r="E49" s="243">
        <f t="shared" si="4"/>
        <v>0</v>
      </c>
      <c r="F49" s="243"/>
      <c r="G49" s="243"/>
      <c r="H49" s="244">
        <f t="shared" si="5"/>
        <v>0</v>
      </c>
      <c r="I49" s="243"/>
      <c r="J49" s="243"/>
      <c r="K49" s="244">
        <f t="shared" si="6"/>
        <v>0</v>
      </c>
      <c r="L49" s="243"/>
      <c r="M49" s="243"/>
      <c r="N49" s="244">
        <f t="shared" si="7"/>
        <v>0</v>
      </c>
    </row>
    <row r="50" spans="1:14" ht="15" customHeight="1" x14ac:dyDescent="0.25">
      <c r="A50" s="1013"/>
      <c r="B50" s="72"/>
      <c r="C50" s="243"/>
      <c r="D50" s="243"/>
      <c r="E50" s="243"/>
      <c r="F50" s="243"/>
      <c r="G50" s="243"/>
      <c r="H50" s="244"/>
      <c r="I50" s="243"/>
      <c r="J50" s="243"/>
      <c r="K50" s="244"/>
      <c r="L50" s="243"/>
      <c r="M50" s="243"/>
      <c r="N50" s="244"/>
    </row>
    <row r="51" spans="1:14" ht="15" customHeight="1" x14ac:dyDescent="0.25">
      <c r="A51" s="1013"/>
      <c r="B51" s="72"/>
      <c r="C51" s="243"/>
      <c r="D51" s="243"/>
      <c r="E51" s="243"/>
      <c r="F51" s="243"/>
      <c r="G51" s="243"/>
      <c r="H51" s="244"/>
      <c r="I51" s="243"/>
      <c r="J51" s="243"/>
      <c r="K51" s="244"/>
      <c r="L51" s="243"/>
      <c r="M51" s="243"/>
      <c r="N51" s="244"/>
    </row>
    <row r="52" spans="1:14" ht="15" customHeight="1" x14ac:dyDescent="0.25">
      <c r="A52" s="210"/>
      <c r="B52" s="78"/>
      <c r="C52" s="245"/>
      <c r="D52" s="245"/>
      <c r="E52" s="245">
        <f t="shared" ref="E52" si="8">SUM(C52:D52)</f>
        <v>0</v>
      </c>
      <c r="F52" s="245"/>
      <c r="G52" s="245"/>
      <c r="H52" s="246">
        <f t="shared" ref="H52" si="9">SUM(F52:G52)</f>
        <v>0</v>
      </c>
      <c r="I52" s="245"/>
      <c r="J52" s="245"/>
      <c r="K52" s="246">
        <f t="shared" ref="K52" si="10">SUM(I52:J52)</f>
        <v>0</v>
      </c>
      <c r="L52" s="245"/>
      <c r="M52" s="245"/>
      <c r="N52" s="246">
        <f t="shared" ref="N52" si="11">SUM(L52:M52)</f>
        <v>0</v>
      </c>
    </row>
    <row r="53" spans="1:14" ht="20.100000000000001" customHeight="1" x14ac:dyDescent="0.25">
      <c r="A53" s="72">
        <v>1</v>
      </c>
      <c r="B53" s="72" t="s">
        <v>328</v>
      </c>
      <c r="C53" s="243"/>
      <c r="D53" s="243"/>
      <c r="E53" s="244">
        <f t="shared" si="0"/>
        <v>0</v>
      </c>
      <c r="F53" s="243"/>
      <c r="G53" s="243"/>
      <c r="H53" s="244">
        <f t="shared" si="1"/>
        <v>0</v>
      </c>
      <c r="I53" s="243"/>
      <c r="J53" s="243"/>
      <c r="K53" s="244">
        <f t="shared" si="2"/>
        <v>0</v>
      </c>
      <c r="L53" s="243"/>
      <c r="M53" s="243"/>
      <c r="N53" s="244">
        <f t="shared" si="3"/>
        <v>0</v>
      </c>
    </row>
    <row r="54" spans="1:14" ht="20.100000000000001" customHeight="1" x14ac:dyDescent="0.25">
      <c r="A54" s="72">
        <v>1</v>
      </c>
      <c r="B54" s="1023" t="s">
        <v>1372</v>
      </c>
      <c r="C54" s="243"/>
      <c r="D54" s="243"/>
      <c r="E54" s="244">
        <f t="shared" ref="E54:E78" si="12">SUM(C54:D54)</f>
        <v>0</v>
      </c>
      <c r="F54" s="243"/>
      <c r="G54" s="243"/>
      <c r="H54" s="244">
        <f t="shared" ref="H54:H78" si="13">SUM(F54:G54)</f>
        <v>0</v>
      </c>
      <c r="I54" s="243"/>
      <c r="J54" s="243"/>
      <c r="K54" s="244">
        <f t="shared" ref="K54:K78" si="14">SUM(I54:J54)</f>
        <v>0</v>
      </c>
      <c r="L54" s="243"/>
      <c r="M54" s="243"/>
      <c r="N54" s="244">
        <f t="shared" ref="N54:N78" si="15">SUM(L54:M54)</f>
        <v>0</v>
      </c>
    </row>
    <row r="55" spans="1:14" ht="20.100000000000001" customHeight="1" x14ac:dyDescent="0.25">
      <c r="A55" s="72">
        <v>2</v>
      </c>
      <c r="B55" s="1024" t="s">
        <v>1373</v>
      </c>
      <c r="C55" s="243"/>
      <c r="D55" s="243"/>
      <c r="E55" s="244">
        <f t="shared" si="12"/>
        <v>0</v>
      </c>
      <c r="F55" s="243"/>
      <c r="G55" s="243"/>
      <c r="H55" s="244">
        <f t="shared" si="13"/>
        <v>0</v>
      </c>
      <c r="I55" s="243"/>
      <c r="J55" s="243"/>
      <c r="K55" s="244">
        <f t="shared" si="14"/>
        <v>0</v>
      </c>
      <c r="L55" s="243"/>
      <c r="M55" s="243"/>
      <c r="N55" s="244">
        <f t="shared" si="15"/>
        <v>0</v>
      </c>
    </row>
    <row r="56" spans="1:14" ht="20.100000000000001" customHeight="1" x14ac:dyDescent="0.25">
      <c r="A56" s="72">
        <v>3</v>
      </c>
      <c r="B56" s="1024" t="s">
        <v>1374</v>
      </c>
      <c r="C56" s="243"/>
      <c r="D56" s="243"/>
      <c r="E56" s="244">
        <f t="shared" si="12"/>
        <v>0</v>
      </c>
      <c r="F56" s="243"/>
      <c r="G56" s="243"/>
      <c r="H56" s="244">
        <f t="shared" si="13"/>
        <v>0</v>
      </c>
      <c r="I56" s="243"/>
      <c r="J56" s="243"/>
      <c r="K56" s="244">
        <f t="shared" si="14"/>
        <v>0</v>
      </c>
      <c r="L56" s="243"/>
      <c r="M56" s="243"/>
      <c r="N56" s="244">
        <f t="shared" si="15"/>
        <v>0</v>
      </c>
    </row>
    <row r="57" spans="1:14" ht="20.100000000000001" customHeight="1" x14ac:dyDescent="0.25">
      <c r="A57" s="72">
        <v>4</v>
      </c>
      <c r="B57" s="1024" t="s">
        <v>1375</v>
      </c>
      <c r="C57" s="243"/>
      <c r="D57" s="243"/>
      <c r="E57" s="244">
        <f t="shared" si="12"/>
        <v>0</v>
      </c>
      <c r="F57" s="243"/>
      <c r="G57" s="243"/>
      <c r="H57" s="244">
        <f t="shared" si="13"/>
        <v>0</v>
      </c>
      <c r="I57" s="243"/>
      <c r="J57" s="243"/>
      <c r="K57" s="244">
        <f t="shared" si="14"/>
        <v>0</v>
      </c>
      <c r="L57" s="243"/>
      <c r="M57" s="243"/>
      <c r="N57" s="244">
        <f t="shared" si="15"/>
        <v>0</v>
      </c>
    </row>
    <row r="58" spans="1:14" ht="20.100000000000001" customHeight="1" x14ac:dyDescent="0.25">
      <c r="A58" s="72">
        <v>5</v>
      </c>
      <c r="B58" s="1024" t="s">
        <v>1376</v>
      </c>
      <c r="C58" s="243"/>
      <c r="D58" s="243"/>
      <c r="E58" s="244">
        <f t="shared" si="12"/>
        <v>0</v>
      </c>
      <c r="F58" s="243"/>
      <c r="G58" s="243"/>
      <c r="H58" s="244">
        <f t="shared" si="13"/>
        <v>0</v>
      </c>
      <c r="I58" s="243"/>
      <c r="J58" s="243"/>
      <c r="K58" s="244">
        <f t="shared" si="14"/>
        <v>0</v>
      </c>
      <c r="L58" s="243"/>
      <c r="M58" s="243"/>
      <c r="N58" s="244">
        <f t="shared" si="15"/>
        <v>0</v>
      </c>
    </row>
    <row r="59" spans="1:14" ht="20.100000000000001" customHeight="1" x14ac:dyDescent="0.25">
      <c r="A59" s="72">
        <v>6</v>
      </c>
      <c r="B59" s="1024" t="s">
        <v>1377</v>
      </c>
      <c r="C59" s="243"/>
      <c r="D59" s="243"/>
      <c r="E59" s="244">
        <f t="shared" si="12"/>
        <v>0</v>
      </c>
      <c r="F59" s="243"/>
      <c r="G59" s="243"/>
      <c r="H59" s="244">
        <f t="shared" si="13"/>
        <v>0</v>
      </c>
      <c r="I59" s="243"/>
      <c r="J59" s="243"/>
      <c r="K59" s="244">
        <f t="shared" si="14"/>
        <v>0</v>
      </c>
      <c r="L59" s="243"/>
      <c r="M59" s="243"/>
      <c r="N59" s="244">
        <f t="shared" si="15"/>
        <v>0</v>
      </c>
    </row>
    <row r="60" spans="1:14" ht="20.100000000000001" customHeight="1" x14ac:dyDescent="0.25">
      <c r="A60" s="72">
        <v>7</v>
      </c>
      <c r="B60" s="1024" t="s">
        <v>1378</v>
      </c>
      <c r="C60" s="243"/>
      <c r="D60" s="243"/>
      <c r="E60" s="244">
        <f t="shared" si="12"/>
        <v>0</v>
      </c>
      <c r="F60" s="243"/>
      <c r="G60" s="243"/>
      <c r="H60" s="244">
        <f t="shared" si="13"/>
        <v>0</v>
      </c>
      <c r="I60" s="243"/>
      <c r="J60" s="243"/>
      <c r="K60" s="244">
        <f t="shared" si="14"/>
        <v>0</v>
      </c>
      <c r="L60" s="243"/>
      <c r="M60" s="243"/>
      <c r="N60" s="244">
        <f t="shared" si="15"/>
        <v>0</v>
      </c>
    </row>
    <row r="61" spans="1:14" ht="20.100000000000001" customHeight="1" x14ac:dyDescent="0.25">
      <c r="A61" s="72">
        <v>8</v>
      </c>
      <c r="B61" s="1024" t="s">
        <v>1379</v>
      </c>
      <c r="C61" s="243"/>
      <c r="D61" s="243"/>
      <c r="E61" s="244">
        <f t="shared" si="12"/>
        <v>0</v>
      </c>
      <c r="F61" s="243"/>
      <c r="G61" s="243"/>
      <c r="H61" s="244">
        <f t="shared" si="13"/>
        <v>0</v>
      </c>
      <c r="I61" s="243"/>
      <c r="J61" s="243"/>
      <c r="K61" s="244">
        <f t="shared" si="14"/>
        <v>0</v>
      </c>
      <c r="L61" s="243"/>
      <c r="M61" s="243"/>
      <c r="N61" s="244">
        <f t="shared" si="15"/>
        <v>0</v>
      </c>
    </row>
    <row r="62" spans="1:14" ht="20.100000000000001" customHeight="1" x14ac:dyDescent="0.25">
      <c r="A62" s="72">
        <v>9</v>
      </c>
      <c r="B62" s="1024" t="s">
        <v>1380</v>
      </c>
      <c r="C62" s="243"/>
      <c r="D62" s="243"/>
      <c r="E62" s="244">
        <f t="shared" si="12"/>
        <v>0</v>
      </c>
      <c r="F62" s="243"/>
      <c r="G62" s="243"/>
      <c r="H62" s="244">
        <f t="shared" si="13"/>
        <v>0</v>
      </c>
      <c r="I62" s="243"/>
      <c r="J62" s="243"/>
      <c r="K62" s="244">
        <f t="shared" si="14"/>
        <v>0</v>
      </c>
      <c r="L62" s="243"/>
      <c r="M62" s="243"/>
      <c r="N62" s="244">
        <f t="shared" si="15"/>
        <v>0</v>
      </c>
    </row>
    <row r="63" spans="1:14" ht="20.100000000000001" customHeight="1" x14ac:dyDescent="0.25">
      <c r="A63" s="72">
        <v>10</v>
      </c>
      <c r="B63" s="1024" t="s">
        <v>1381</v>
      </c>
      <c r="C63" s="243"/>
      <c r="D63" s="243"/>
      <c r="E63" s="244">
        <f t="shared" si="12"/>
        <v>0</v>
      </c>
      <c r="F63" s="243"/>
      <c r="G63" s="243"/>
      <c r="H63" s="244">
        <f t="shared" si="13"/>
        <v>0</v>
      </c>
      <c r="I63" s="243"/>
      <c r="J63" s="243"/>
      <c r="K63" s="244">
        <f t="shared" si="14"/>
        <v>0</v>
      </c>
      <c r="L63" s="243"/>
      <c r="M63" s="243"/>
      <c r="N63" s="244">
        <f t="shared" si="15"/>
        <v>0</v>
      </c>
    </row>
    <row r="64" spans="1:14" ht="19.5" customHeight="1" x14ac:dyDescent="0.25">
      <c r="A64" s="72">
        <v>11</v>
      </c>
      <c r="B64" s="1025" t="s">
        <v>1382</v>
      </c>
      <c r="C64" s="243"/>
      <c r="D64" s="243"/>
      <c r="E64" s="244">
        <f t="shared" si="12"/>
        <v>0</v>
      </c>
      <c r="F64" s="243"/>
      <c r="G64" s="243"/>
      <c r="H64" s="244">
        <f t="shared" si="13"/>
        <v>0</v>
      </c>
      <c r="I64" s="243"/>
      <c r="J64" s="243"/>
      <c r="K64" s="244">
        <f t="shared" si="14"/>
        <v>0</v>
      </c>
      <c r="L64" s="243"/>
      <c r="M64" s="243"/>
      <c r="N64" s="244">
        <f t="shared" si="15"/>
        <v>0</v>
      </c>
    </row>
    <row r="65" spans="1:14" ht="20.100000000000001" customHeight="1" x14ac:dyDescent="0.25">
      <c r="A65" s="72">
        <v>12</v>
      </c>
      <c r="B65" s="1025" t="s">
        <v>1383</v>
      </c>
      <c r="C65" s="243"/>
      <c r="D65" s="243"/>
      <c r="E65" s="244">
        <f t="shared" si="12"/>
        <v>0</v>
      </c>
      <c r="F65" s="243"/>
      <c r="G65" s="243"/>
      <c r="H65" s="244">
        <f t="shared" si="13"/>
        <v>0</v>
      </c>
      <c r="I65" s="243"/>
      <c r="J65" s="243"/>
      <c r="K65" s="244">
        <f t="shared" si="14"/>
        <v>0</v>
      </c>
      <c r="L65" s="243"/>
      <c r="M65" s="243"/>
      <c r="N65" s="244">
        <f t="shared" si="15"/>
        <v>0</v>
      </c>
    </row>
    <row r="66" spans="1:14" ht="20.100000000000001" customHeight="1" x14ac:dyDescent="0.25">
      <c r="A66" s="72">
        <v>13</v>
      </c>
      <c r="B66" s="1025" t="s">
        <v>1384</v>
      </c>
      <c r="C66" s="243"/>
      <c r="D66" s="243"/>
      <c r="E66" s="244">
        <f t="shared" si="12"/>
        <v>0</v>
      </c>
      <c r="F66" s="243"/>
      <c r="G66" s="243"/>
      <c r="H66" s="244">
        <f t="shared" si="13"/>
        <v>0</v>
      </c>
      <c r="I66" s="243"/>
      <c r="J66" s="243"/>
      <c r="K66" s="244">
        <f t="shared" si="14"/>
        <v>0</v>
      </c>
      <c r="L66" s="243"/>
      <c r="M66" s="243"/>
      <c r="N66" s="244">
        <f t="shared" si="15"/>
        <v>0</v>
      </c>
    </row>
    <row r="67" spans="1:14" ht="20.100000000000001" customHeight="1" x14ac:dyDescent="0.25">
      <c r="A67" s="72">
        <v>14</v>
      </c>
      <c r="B67" s="1025" t="s">
        <v>1385</v>
      </c>
      <c r="C67" s="243"/>
      <c r="D67" s="243"/>
      <c r="E67" s="244">
        <f t="shared" si="12"/>
        <v>0</v>
      </c>
      <c r="F67" s="243"/>
      <c r="G67" s="243"/>
      <c r="H67" s="244">
        <f t="shared" si="13"/>
        <v>0</v>
      </c>
      <c r="I67" s="243"/>
      <c r="J67" s="243"/>
      <c r="K67" s="244">
        <f t="shared" si="14"/>
        <v>0</v>
      </c>
      <c r="L67" s="243"/>
      <c r="M67" s="243"/>
      <c r="N67" s="244">
        <f t="shared" si="15"/>
        <v>0</v>
      </c>
    </row>
    <row r="68" spans="1:14" ht="20.100000000000001" customHeight="1" x14ac:dyDescent="0.25">
      <c r="A68" s="72">
        <v>15</v>
      </c>
      <c r="B68" s="1025" t="s">
        <v>1386</v>
      </c>
      <c r="C68" s="243"/>
      <c r="D68" s="243"/>
      <c r="E68" s="244">
        <f t="shared" si="12"/>
        <v>0</v>
      </c>
      <c r="F68" s="243"/>
      <c r="G68" s="243"/>
      <c r="H68" s="244">
        <f t="shared" si="13"/>
        <v>0</v>
      </c>
      <c r="I68" s="243"/>
      <c r="J68" s="243"/>
      <c r="K68" s="244">
        <f t="shared" si="14"/>
        <v>0</v>
      </c>
      <c r="L68" s="243"/>
      <c r="M68" s="243"/>
      <c r="N68" s="244">
        <f t="shared" si="15"/>
        <v>0</v>
      </c>
    </row>
    <row r="69" spans="1:14" ht="20.100000000000001" customHeight="1" x14ac:dyDescent="0.25">
      <c r="A69" s="72">
        <v>16</v>
      </c>
      <c r="B69" s="1025" t="s">
        <v>1387</v>
      </c>
      <c r="C69" s="243"/>
      <c r="D69" s="243"/>
      <c r="E69" s="244">
        <f t="shared" si="12"/>
        <v>0</v>
      </c>
      <c r="F69" s="243"/>
      <c r="G69" s="243"/>
      <c r="H69" s="244">
        <f t="shared" si="13"/>
        <v>0</v>
      </c>
      <c r="I69" s="243"/>
      <c r="J69" s="243"/>
      <c r="K69" s="244">
        <f t="shared" si="14"/>
        <v>0</v>
      </c>
      <c r="L69" s="243"/>
      <c r="M69" s="243"/>
      <c r="N69" s="244">
        <f t="shared" si="15"/>
        <v>0</v>
      </c>
    </row>
    <row r="70" spans="1:14" ht="20.100000000000001" customHeight="1" x14ac:dyDescent="0.25">
      <c r="A70" s="72">
        <v>17</v>
      </c>
      <c r="B70" s="1025" t="s">
        <v>1388</v>
      </c>
      <c r="C70" s="243"/>
      <c r="D70" s="243"/>
      <c r="E70" s="244">
        <f t="shared" si="12"/>
        <v>0</v>
      </c>
      <c r="F70" s="243"/>
      <c r="G70" s="243"/>
      <c r="H70" s="244">
        <f t="shared" si="13"/>
        <v>0</v>
      </c>
      <c r="I70" s="243"/>
      <c r="J70" s="243"/>
      <c r="K70" s="244">
        <f t="shared" si="14"/>
        <v>0</v>
      </c>
      <c r="L70" s="243"/>
      <c r="M70" s="243"/>
      <c r="N70" s="244">
        <f t="shared" si="15"/>
        <v>0</v>
      </c>
    </row>
    <row r="71" spans="1:14" ht="20.100000000000001" customHeight="1" x14ac:dyDescent="0.25">
      <c r="A71" s="72">
        <v>18</v>
      </c>
      <c r="B71" s="1024" t="s">
        <v>1389</v>
      </c>
      <c r="C71" s="243"/>
      <c r="D71" s="243"/>
      <c r="E71" s="244">
        <f t="shared" si="12"/>
        <v>0</v>
      </c>
      <c r="F71" s="243"/>
      <c r="G71" s="243"/>
      <c r="H71" s="244">
        <f t="shared" si="13"/>
        <v>0</v>
      </c>
      <c r="I71" s="243"/>
      <c r="J71" s="243"/>
      <c r="K71" s="244">
        <f t="shared" si="14"/>
        <v>0</v>
      </c>
      <c r="L71" s="243"/>
      <c r="M71" s="243"/>
      <c r="N71" s="244">
        <f t="shared" si="15"/>
        <v>0</v>
      </c>
    </row>
    <row r="72" spans="1:14" ht="20.100000000000001" customHeight="1" x14ac:dyDescent="0.25">
      <c r="A72" s="72">
        <v>19</v>
      </c>
      <c r="B72" s="1024" t="s">
        <v>1390</v>
      </c>
      <c r="C72" s="243"/>
      <c r="D72" s="243"/>
      <c r="E72" s="244">
        <f t="shared" si="12"/>
        <v>0</v>
      </c>
      <c r="F72" s="243"/>
      <c r="G72" s="243"/>
      <c r="H72" s="244">
        <f t="shared" si="13"/>
        <v>0</v>
      </c>
      <c r="I72" s="243"/>
      <c r="J72" s="243"/>
      <c r="K72" s="244">
        <f t="shared" si="14"/>
        <v>0</v>
      </c>
      <c r="L72" s="243"/>
      <c r="M72" s="243"/>
      <c r="N72" s="244">
        <f t="shared" si="15"/>
        <v>0</v>
      </c>
    </row>
    <row r="73" spans="1:14" ht="20.100000000000001" customHeight="1" x14ac:dyDescent="0.25">
      <c r="A73" s="72">
        <v>20</v>
      </c>
      <c r="B73" s="1024" t="s">
        <v>1391</v>
      </c>
      <c r="C73" s="243"/>
      <c r="D73" s="243"/>
      <c r="E73" s="244">
        <f t="shared" si="12"/>
        <v>0</v>
      </c>
      <c r="F73" s="243"/>
      <c r="G73" s="243"/>
      <c r="H73" s="244">
        <f t="shared" si="13"/>
        <v>0</v>
      </c>
      <c r="I73" s="243"/>
      <c r="J73" s="243"/>
      <c r="K73" s="244">
        <f t="shared" si="14"/>
        <v>0</v>
      </c>
      <c r="L73" s="243"/>
      <c r="M73" s="243"/>
      <c r="N73" s="244">
        <f t="shared" si="15"/>
        <v>0</v>
      </c>
    </row>
    <row r="74" spans="1:14" ht="20.100000000000001" customHeight="1" x14ac:dyDescent="0.25">
      <c r="A74" s="72">
        <v>21</v>
      </c>
      <c r="B74" s="1024" t="s">
        <v>1392</v>
      </c>
      <c r="C74" s="243"/>
      <c r="D74" s="243"/>
      <c r="E74" s="244">
        <f t="shared" si="12"/>
        <v>0</v>
      </c>
      <c r="F74" s="243"/>
      <c r="G74" s="243"/>
      <c r="H74" s="244">
        <f t="shared" si="13"/>
        <v>0</v>
      </c>
      <c r="I74" s="243"/>
      <c r="J74" s="243"/>
      <c r="K74" s="244">
        <f t="shared" si="14"/>
        <v>0</v>
      </c>
      <c r="L74" s="243"/>
      <c r="M74" s="243"/>
      <c r="N74" s="244">
        <f t="shared" si="15"/>
        <v>0</v>
      </c>
    </row>
    <row r="75" spans="1:14" ht="20.100000000000001" customHeight="1" x14ac:dyDescent="0.25">
      <c r="A75" s="72">
        <v>22</v>
      </c>
      <c r="B75" s="1024" t="s">
        <v>1393</v>
      </c>
      <c r="C75" s="243"/>
      <c r="D75" s="243"/>
      <c r="E75" s="244">
        <f t="shared" si="12"/>
        <v>0</v>
      </c>
      <c r="F75" s="243"/>
      <c r="G75" s="243"/>
      <c r="H75" s="244">
        <f t="shared" si="13"/>
        <v>0</v>
      </c>
      <c r="I75" s="243"/>
      <c r="J75" s="243"/>
      <c r="K75" s="244">
        <f t="shared" si="14"/>
        <v>0</v>
      </c>
      <c r="L75" s="243"/>
      <c r="M75" s="243"/>
      <c r="N75" s="244">
        <f t="shared" si="15"/>
        <v>0</v>
      </c>
    </row>
    <row r="76" spans="1:14" ht="20.100000000000001" customHeight="1" x14ac:dyDescent="0.25">
      <c r="A76" s="72">
        <v>23</v>
      </c>
      <c r="B76" s="1026" t="s">
        <v>1394</v>
      </c>
      <c r="C76" s="243"/>
      <c r="D76" s="243"/>
      <c r="E76" s="244">
        <f t="shared" si="12"/>
        <v>0</v>
      </c>
      <c r="F76" s="243"/>
      <c r="G76" s="243"/>
      <c r="H76" s="244">
        <f t="shared" si="13"/>
        <v>0</v>
      </c>
      <c r="I76" s="243"/>
      <c r="J76" s="243"/>
      <c r="K76" s="244">
        <f t="shared" si="14"/>
        <v>0</v>
      </c>
      <c r="L76" s="243"/>
      <c r="M76" s="243"/>
      <c r="N76" s="244">
        <f t="shared" si="15"/>
        <v>0</v>
      </c>
    </row>
    <row r="77" spans="1:14" ht="20.100000000000001" customHeight="1" x14ac:dyDescent="0.25">
      <c r="A77" s="72">
        <v>24</v>
      </c>
      <c r="B77" s="72" t="s">
        <v>1462</v>
      </c>
      <c r="C77" s="243"/>
      <c r="D77" s="243"/>
      <c r="E77" s="244">
        <f t="shared" si="12"/>
        <v>0</v>
      </c>
      <c r="F77" s="243"/>
      <c r="G77" s="243"/>
      <c r="H77" s="244">
        <f t="shared" si="13"/>
        <v>0</v>
      </c>
      <c r="I77" s="243"/>
      <c r="J77" s="243"/>
      <c r="K77" s="244">
        <f t="shared" si="14"/>
        <v>0</v>
      </c>
      <c r="L77" s="243"/>
      <c r="M77" s="243"/>
      <c r="N77" s="244">
        <f t="shared" si="15"/>
        <v>0</v>
      </c>
    </row>
    <row r="78" spans="1:14" ht="20.100000000000001" customHeight="1" x14ac:dyDescent="0.25">
      <c r="A78" s="72">
        <v>25</v>
      </c>
      <c r="B78" s="72" t="s">
        <v>1395</v>
      </c>
      <c r="C78" s="243"/>
      <c r="D78" s="243"/>
      <c r="E78" s="244">
        <f t="shared" si="12"/>
        <v>0</v>
      </c>
      <c r="F78" s="243"/>
      <c r="G78" s="243"/>
      <c r="H78" s="244">
        <f t="shared" si="13"/>
        <v>0</v>
      </c>
      <c r="I78" s="243"/>
      <c r="J78" s="243"/>
      <c r="K78" s="244">
        <f t="shared" si="14"/>
        <v>0</v>
      </c>
      <c r="L78" s="243"/>
      <c r="M78" s="243"/>
      <c r="N78" s="244">
        <f t="shared" si="15"/>
        <v>0</v>
      </c>
    </row>
    <row r="79" spans="1:14" ht="20.100000000000001" customHeight="1" x14ac:dyDescent="0.25">
      <c r="A79" s="72"/>
      <c r="B79" s="72"/>
      <c r="C79" s="243"/>
      <c r="D79" s="243"/>
      <c r="E79" s="244"/>
      <c r="F79" s="243"/>
      <c r="G79" s="243"/>
      <c r="H79" s="244"/>
      <c r="I79" s="243"/>
      <c r="J79" s="243"/>
      <c r="K79" s="244"/>
      <c r="L79" s="243"/>
      <c r="M79" s="243"/>
      <c r="N79" s="244"/>
    </row>
    <row r="80" spans="1:14" ht="20.100000000000001" customHeight="1" x14ac:dyDescent="0.25">
      <c r="A80" s="72"/>
      <c r="B80" s="72"/>
      <c r="C80" s="243"/>
      <c r="D80" s="243"/>
      <c r="E80" s="244"/>
      <c r="F80" s="243"/>
      <c r="G80" s="243"/>
      <c r="H80" s="244"/>
      <c r="I80" s="243"/>
      <c r="J80" s="243"/>
      <c r="K80" s="244"/>
      <c r="L80" s="243"/>
      <c r="M80" s="243"/>
      <c r="N80" s="244"/>
    </row>
    <row r="81" spans="1:14" ht="15" customHeight="1" x14ac:dyDescent="0.25">
      <c r="A81" s="72" t="s">
        <v>316</v>
      </c>
      <c r="B81" s="72" t="s">
        <v>499</v>
      </c>
      <c r="C81" s="243"/>
      <c r="D81" s="243"/>
      <c r="E81" s="244">
        <f t="shared" si="0"/>
        <v>0</v>
      </c>
      <c r="F81" s="243"/>
      <c r="G81" s="243"/>
      <c r="H81" s="244">
        <f t="shared" si="1"/>
        <v>0</v>
      </c>
      <c r="I81" s="243"/>
      <c r="J81" s="243"/>
      <c r="K81" s="244">
        <f t="shared" si="2"/>
        <v>0</v>
      </c>
      <c r="L81" s="243"/>
      <c r="M81" s="243"/>
      <c r="N81" s="244">
        <f t="shared" si="3"/>
        <v>0</v>
      </c>
    </row>
    <row r="82" spans="1:14" ht="15" customHeight="1" x14ac:dyDescent="0.25">
      <c r="A82" s="72"/>
      <c r="B82" s="72" t="s">
        <v>500</v>
      </c>
      <c r="C82" s="243"/>
      <c r="D82" s="243"/>
      <c r="E82" s="244">
        <f t="shared" si="0"/>
        <v>0</v>
      </c>
      <c r="F82" s="243"/>
      <c r="G82" s="243"/>
      <c r="H82" s="244">
        <f t="shared" si="1"/>
        <v>0</v>
      </c>
      <c r="I82" s="243"/>
      <c r="J82" s="243"/>
      <c r="K82" s="244">
        <f t="shared" si="2"/>
        <v>0</v>
      </c>
      <c r="L82" s="243"/>
      <c r="M82" s="243"/>
      <c r="N82" s="244">
        <f t="shared" si="3"/>
        <v>0</v>
      </c>
    </row>
    <row r="83" spans="1:14" ht="15" customHeight="1" x14ac:dyDescent="0.25">
      <c r="A83" s="72"/>
      <c r="B83" s="72"/>
      <c r="C83" s="243"/>
      <c r="D83" s="243"/>
      <c r="E83" s="244">
        <f t="shared" si="0"/>
        <v>0</v>
      </c>
      <c r="F83" s="243"/>
      <c r="G83" s="243"/>
      <c r="H83" s="244">
        <f t="shared" si="1"/>
        <v>0</v>
      </c>
      <c r="I83" s="243"/>
      <c r="J83" s="243"/>
      <c r="K83" s="244">
        <f t="shared" si="2"/>
        <v>0</v>
      </c>
      <c r="L83" s="243"/>
      <c r="M83" s="243"/>
      <c r="N83" s="244">
        <f t="shared" si="3"/>
        <v>0</v>
      </c>
    </row>
    <row r="84" spans="1:14" ht="20.100000000000001" customHeight="1" x14ac:dyDescent="0.25">
      <c r="A84" s="140" t="s">
        <v>1029</v>
      </c>
      <c r="B84" s="229"/>
      <c r="C84" s="247"/>
      <c r="D84" s="247"/>
      <c r="E84" s="247">
        <f t="shared" si="0"/>
        <v>0</v>
      </c>
      <c r="F84" s="247"/>
      <c r="G84" s="247"/>
      <c r="H84" s="247">
        <f t="shared" si="1"/>
        <v>0</v>
      </c>
      <c r="I84" s="247"/>
      <c r="J84" s="247"/>
      <c r="K84" s="247">
        <f t="shared" si="2"/>
        <v>0</v>
      </c>
      <c r="L84" s="247"/>
      <c r="M84" s="247"/>
      <c r="N84" s="247">
        <f t="shared" si="3"/>
        <v>0</v>
      </c>
    </row>
    <row r="85" spans="1:14" ht="20.100000000000001" customHeight="1" x14ac:dyDescent="0.25">
      <c r="A85" s="191" t="s">
        <v>488</v>
      </c>
      <c r="B85" s="191"/>
      <c r="C85" s="247"/>
      <c r="D85" s="247"/>
      <c r="E85" s="247">
        <f t="shared" si="0"/>
        <v>0</v>
      </c>
      <c r="F85" s="247"/>
      <c r="G85" s="247"/>
      <c r="H85" s="247">
        <f t="shared" si="1"/>
        <v>0</v>
      </c>
      <c r="I85" s="247"/>
      <c r="J85" s="247"/>
      <c r="K85" s="247">
        <f t="shared" si="2"/>
        <v>0</v>
      </c>
      <c r="L85" s="247"/>
      <c r="M85" s="247"/>
      <c r="N85" s="247">
        <f t="shared" si="3"/>
        <v>0</v>
      </c>
    </row>
    <row r="86" spans="1:14" ht="20.100000000000001" customHeight="1" thickBot="1" x14ac:dyDescent="0.3">
      <c r="A86" s="81" t="s">
        <v>1050</v>
      </c>
      <c r="B86" s="81"/>
      <c r="C86" s="215"/>
      <c r="D86" s="215"/>
      <c r="E86" s="216" t="e">
        <f>E85/'2'!$E$28*100000</f>
        <v>#DIV/0!</v>
      </c>
      <c r="F86" s="239"/>
      <c r="G86" s="239"/>
      <c r="H86" s="216" t="e">
        <f>H85/'2'!$E$28*100000</f>
        <v>#DIV/0!</v>
      </c>
      <c r="I86" s="239"/>
      <c r="J86" s="239"/>
      <c r="K86" s="216" t="e">
        <f>K85/'2'!$E$28*100000</f>
        <v>#DIV/0!</v>
      </c>
      <c r="L86" s="239"/>
      <c r="M86" s="239"/>
      <c r="N86" s="216" t="e">
        <f>N85/'2'!$E$28*100000</f>
        <v>#DIV/0!</v>
      </c>
    </row>
    <row r="87" spans="1:14" ht="20.100000000000001" customHeight="1" x14ac:dyDescent="0.25"/>
    <row r="88" spans="1:14" s="724" customFormat="1" ht="12.75" x14ac:dyDescent="0.25">
      <c r="A88" s="724" t="s">
        <v>388</v>
      </c>
    </row>
    <row r="89" spans="1:14" s="724" customFormat="1" ht="12.75" x14ac:dyDescent="0.25">
      <c r="A89" s="724" t="s">
        <v>1051</v>
      </c>
    </row>
    <row r="90" spans="1:14" s="724" customFormat="1" ht="12.75" x14ac:dyDescent="0.25">
      <c r="B90" s="724" t="s">
        <v>1249</v>
      </c>
    </row>
  </sheetData>
  <mergeCells count="5">
    <mergeCell ref="A3:N3"/>
    <mergeCell ref="C7:E7"/>
    <mergeCell ref="F7:H7"/>
    <mergeCell ref="I7:K7"/>
    <mergeCell ref="L7:N7"/>
  </mergeCells>
  <printOptions horizontalCentered="1"/>
  <pageMargins left="1.24" right="0.73" top="1.1499999999999999" bottom="0.9" header="0" footer="0"/>
  <pageSetup paperSize="9" scale="6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8466-09BD-4C18-93B4-F0D3EDB44BC4}">
  <sheetPr codeName="Sheet36">
    <tabColor rgb="FFFFC000"/>
    <pageSetUpPr fitToPage="1"/>
  </sheetPr>
  <dimension ref="A1:K92"/>
  <sheetViews>
    <sheetView topLeftCell="A59" zoomScale="80" zoomScaleNormal="8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8.42578125" style="70" customWidth="1"/>
    <col min="3" max="11" width="10.7109375" style="70" customWidth="1"/>
    <col min="12" max="256" width="9.140625" style="70"/>
    <col min="257" max="257" width="5.7109375" style="70" customWidth="1"/>
    <col min="258" max="258" width="38.42578125" style="70" customWidth="1"/>
    <col min="259" max="267" width="10.7109375" style="70" customWidth="1"/>
    <col min="268" max="512" width="9.140625" style="70"/>
    <col min="513" max="513" width="5.7109375" style="70" customWidth="1"/>
    <col min="514" max="514" width="38.42578125" style="70" customWidth="1"/>
    <col min="515" max="523" width="10.7109375" style="70" customWidth="1"/>
    <col min="524" max="768" width="9.140625" style="70"/>
    <col min="769" max="769" width="5.7109375" style="70" customWidth="1"/>
    <col min="770" max="770" width="38.42578125" style="70" customWidth="1"/>
    <col min="771" max="779" width="10.7109375" style="70" customWidth="1"/>
    <col min="780" max="1024" width="9.140625" style="70"/>
    <col min="1025" max="1025" width="5.7109375" style="70" customWidth="1"/>
    <col min="1026" max="1026" width="38.42578125" style="70" customWidth="1"/>
    <col min="1027" max="1035" width="10.7109375" style="70" customWidth="1"/>
    <col min="1036" max="1280" width="9.140625" style="70"/>
    <col min="1281" max="1281" width="5.7109375" style="70" customWidth="1"/>
    <col min="1282" max="1282" width="38.42578125" style="70" customWidth="1"/>
    <col min="1283" max="1291" width="10.7109375" style="70" customWidth="1"/>
    <col min="1292" max="1536" width="9.140625" style="70"/>
    <col min="1537" max="1537" width="5.7109375" style="70" customWidth="1"/>
    <col min="1538" max="1538" width="38.42578125" style="70" customWidth="1"/>
    <col min="1539" max="1547" width="10.7109375" style="70" customWidth="1"/>
    <col min="1548" max="1792" width="9.140625" style="70"/>
    <col min="1793" max="1793" width="5.7109375" style="70" customWidth="1"/>
    <col min="1794" max="1794" width="38.42578125" style="70" customWidth="1"/>
    <col min="1795" max="1803" width="10.7109375" style="70" customWidth="1"/>
    <col min="1804" max="2048" width="9.140625" style="70"/>
    <col min="2049" max="2049" width="5.7109375" style="70" customWidth="1"/>
    <col min="2050" max="2050" width="38.42578125" style="70" customWidth="1"/>
    <col min="2051" max="2059" width="10.7109375" style="70" customWidth="1"/>
    <col min="2060" max="2304" width="9.140625" style="70"/>
    <col min="2305" max="2305" width="5.7109375" style="70" customWidth="1"/>
    <col min="2306" max="2306" width="38.42578125" style="70" customWidth="1"/>
    <col min="2307" max="2315" width="10.7109375" style="70" customWidth="1"/>
    <col min="2316" max="2560" width="9.140625" style="70"/>
    <col min="2561" max="2561" width="5.7109375" style="70" customWidth="1"/>
    <col min="2562" max="2562" width="38.42578125" style="70" customWidth="1"/>
    <col min="2563" max="2571" width="10.7109375" style="70" customWidth="1"/>
    <col min="2572" max="2816" width="9.140625" style="70"/>
    <col min="2817" max="2817" width="5.7109375" style="70" customWidth="1"/>
    <col min="2818" max="2818" width="38.42578125" style="70" customWidth="1"/>
    <col min="2819" max="2827" width="10.7109375" style="70" customWidth="1"/>
    <col min="2828" max="3072" width="9.140625" style="70"/>
    <col min="3073" max="3073" width="5.7109375" style="70" customWidth="1"/>
    <col min="3074" max="3074" width="38.42578125" style="70" customWidth="1"/>
    <col min="3075" max="3083" width="10.7109375" style="70" customWidth="1"/>
    <col min="3084" max="3328" width="9.140625" style="70"/>
    <col min="3329" max="3329" width="5.7109375" style="70" customWidth="1"/>
    <col min="3330" max="3330" width="38.42578125" style="70" customWidth="1"/>
    <col min="3331" max="3339" width="10.7109375" style="70" customWidth="1"/>
    <col min="3340" max="3584" width="9.140625" style="70"/>
    <col min="3585" max="3585" width="5.7109375" style="70" customWidth="1"/>
    <col min="3586" max="3586" width="38.42578125" style="70" customWidth="1"/>
    <col min="3587" max="3595" width="10.7109375" style="70" customWidth="1"/>
    <col min="3596" max="3840" width="9.140625" style="70"/>
    <col min="3841" max="3841" width="5.7109375" style="70" customWidth="1"/>
    <col min="3842" max="3842" width="38.42578125" style="70" customWidth="1"/>
    <col min="3843" max="3851" width="10.7109375" style="70" customWidth="1"/>
    <col min="3852" max="4096" width="9.140625" style="70"/>
    <col min="4097" max="4097" width="5.7109375" style="70" customWidth="1"/>
    <col min="4098" max="4098" width="38.42578125" style="70" customWidth="1"/>
    <col min="4099" max="4107" width="10.7109375" style="70" customWidth="1"/>
    <col min="4108" max="4352" width="9.140625" style="70"/>
    <col min="4353" max="4353" width="5.7109375" style="70" customWidth="1"/>
    <col min="4354" max="4354" width="38.42578125" style="70" customWidth="1"/>
    <col min="4355" max="4363" width="10.7109375" style="70" customWidth="1"/>
    <col min="4364" max="4608" width="9.140625" style="70"/>
    <col min="4609" max="4609" width="5.7109375" style="70" customWidth="1"/>
    <col min="4610" max="4610" width="38.42578125" style="70" customWidth="1"/>
    <col min="4611" max="4619" width="10.7109375" style="70" customWidth="1"/>
    <col min="4620" max="4864" width="9.140625" style="70"/>
    <col min="4865" max="4865" width="5.7109375" style="70" customWidth="1"/>
    <col min="4866" max="4866" width="38.42578125" style="70" customWidth="1"/>
    <col min="4867" max="4875" width="10.7109375" style="70" customWidth="1"/>
    <col min="4876" max="5120" width="9.140625" style="70"/>
    <col min="5121" max="5121" width="5.7109375" style="70" customWidth="1"/>
    <col min="5122" max="5122" width="38.42578125" style="70" customWidth="1"/>
    <col min="5123" max="5131" width="10.7109375" style="70" customWidth="1"/>
    <col min="5132" max="5376" width="9.140625" style="70"/>
    <col min="5377" max="5377" width="5.7109375" style="70" customWidth="1"/>
    <col min="5378" max="5378" width="38.42578125" style="70" customWidth="1"/>
    <col min="5379" max="5387" width="10.7109375" style="70" customWidth="1"/>
    <col min="5388" max="5632" width="9.140625" style="70"/>
    <col min="5633" max="5633" width="5.7109375" style="70" customWidth="1"/>
    <col min="5634" max="5634" width="38.42578125" style="70" customWidth="1"/>
    <col min="5635" max="5643" width="10.7109375" style="70" customWidth="1"/>
    <col min="5644" max="5888" width="9.140625" style="70"/>
    <col min="5889" max="5889" width="5.7109375" style="70" customWidth="1"/>
    <col min="5890" max="5890" width="38.42578125" style="70" customWidth="1"/>
    <col min="5891" max="5899" width="10.7109375" style="70" customWidth="1"/>
    <col min="5900" max="6144" width="9.140625" style="70"/>
    <col min="6145" max="6145" width="5.7109375" style="70" customWidth="1"/>
    <col min="6146" max="6146" width="38.42578125" style="70" customWidth="1"/>
    <col min="6147" max="6155" width="10.7109375" style="70" customWidth="1"/>
    <col min="6156" max="6400" width="9.140625" style="70"/>
    <col min="6401" max="6401" width="5.7109375" style="70" customWidth="1"/>
    <col min="6402" max="6402" width="38.42578125" style="70" customWidth="1"/>
    <col min="6403" max="6411" width="10.7109375" style="70" customWidth="1"/>
    <col min="6412" max="6656" width="9.140625" style="70"/>
    <col min="6657" max="6657" width="5.7109375" style="70" customWidth="1"/>
    <col min="6658" max="6658" width="38.42578125" style="70" customWidth="1"/>
    <col min="6659" max="6667" width="10.7109375" style="70" customWidth="1"/>
    <col min="6668" max="6912" width="9.140625" style="70"/>
    <col min="6913" max="6913" width="5.7109375" style="70" customWidth="1"/>
    <col min="6914" max="6914" width="38.42578125" style="70" customWidth="1"/>
    <col min="6915" max="6923" width="10.7109375" style="70" customWidth="1"/>
    <col min="6924" max="7168" width="9.140625" style="70"/>
    <col min="7169" max="7169" width="5.7109375" style="70" customWidth="1"/>
    <col min="7170" max="7170" width="38.42578125" style="70" customWidth="1"/>
    <col min="7171" max="7179" width="10.7109375" style="70" customWidth="1"/>
    <col min="7180" max="7424" width="9.140625" style="70"/>
    <col min="7425" max="7425" width="5.7109375" style="70" customWidth="1"/>
    <col min="7426" max="7426" width="38.42578125" style="70" customWidth="1"/>
    <col min="7427" max="7435" width="10.7109375" style="70" customWidth="1"/>
    <col min="7436" max="7680" width="9.140625" style="70"/>
    <col min="7681" max="7681" width="5.7109375" style="70" customWidth="1"/>
    <col min="7682" max="7682" width="38.42578125" style="70" customWidth="1"/>
    <col min="7683" max="7691" width="10.7109375" style="70" customWidth="1"/>
    <col min="7692" max="7936" width="9.140625" style="70"/>
    <col min="7937" max="7937" width="5.7109375" style="70" customWidth="1"/>
    <col min="7938" max="7938" width="38.42578125" style="70" customWidth="1"/>
    <col min="7939" max="7947" width="10.7109375" style="70" customWidth="1"/>
    <col min="7948" max="8192" width="9.140625" style="70"/>
    <col min="8193" max="8193" width="5.7109375" style="70" customWidth="1"/>
    <col min="8194" max="8194" width="38.42578125" style="70" customWidth="1"/>
    <col min="8195" max="8203" width="10.7109375" style="70" customWidth="1"/>
    <col min="8204" max="8448" width="9.140625" style="70"/>
    <col min="8449" max="8449" width="5.7109375" style="70" customWidth="1"/>
    <col min="8450" max="8450" width="38.42578125" style="70" customWidth="1"/>
    <col min="8451" max="8459" width="10.7109375" style="70" customWidth="1"/>
    <col min="8460" max="8704" width="9.140625" style="70"/>
    <col min="8705" max="8705" width="5.7109375" style="70" customWidth="1"/>
    <col min="8706" max="8706" width="38.42578125" style="70" customWidth="1"/>
    <col min="8707" max="8715" width="10.7109375" style="70" customWidth="1"/>
    <col min="8716" max="8960" width="9.140625" style="70"/>
    <col min="8961" max="8961" width="5.7109375" style="70" customWidth="1"/>
    <col min="8962" max="8962" width="38.42578125" style="70" customWidth="1"/>
    <col min="8963" max="8971" width="10.7109375" style="70" customWidth="1"/>
    <col min="8972" max="9216" width="9.140625" style="70"/>
    <col min="9217" max="9217" width="5.7109375" style="70" customWidth="1"/>
    <col min="9218" max="9218" width="38.42578125" style="70" customWidth="1"/>
    <col min="9219" max="9227" width="10.7109375" style="70" customWidth="1"/>
    <col min="9228" max="9472" width="9.140625" style="70"/>
    <col min="9473" max="9473" width="5.7109375" style="70" customWidth="1"/>
    <col min="9474" max="9474" width="38.42578125" style="70" customWidth="1"/>
    <col min="9475" max="9483" width="10.7109375" style="70" customWidth="1"/>
    <col min="9484" max="9728" width="9.140625" style="70"/>
    <col min="9729" max="9729" width="5.7109375" style="70" customWidth="1"/>
    <col min="9730" max="9730" width="38.42578125" style="70" customWidth="1"/>
    <col min="9731" max="9739" width="10.7109375" style="70" customWidth="1"/>
    <col min="9740" max="9984" width="9.140625" style="70"/>
    <col min="9985" max="9985" width="5.7109375" style="70" customWidth="1"/>
    <col min="9986" max="9986" width="38.42578125" style="70" customWidth="1"/>
    <col min="9987" max="9995" width="10.7109375" style="70" customWidth="1"/>
    <col min="9996" max="10240" width="9.140625" style="70"/>
    <col min="10241" max="10241" width="5.7109375" style="70" customWidth="1"/>
    <col min="10242" max="10242" width="38.42578125" style="70" customWidth="1"/>
    <col min="10243" max="10251" width="10.7109375" style="70" customWidth="1"/>
    <col min="10252" max="10496" width="9.140625" style="70"/>
    <col min="10497" max="10497" width="5.7109375" style="70" customWidth="1"/>
    <col min="10498" max="10498" width="38.42578125" style="70" customWidth="1"/>
    <col min="10499" max="10507" width="10.7109375" style="70" customWidth="1"/>
    <col min="10508" max="10752" width="9.140625" style="70"/>
    <col min="10753" max="10753" width="5.7109375" style="70" customWidth="1"/>
    <col min="10754" max="10754" width="38.42578125" style="70" customWidth="1"/>
    <col min="10755" max="10763" width="10.7109375" style="70" customWidth="1"/>
    <col min="10764" max="11008" width="9.140625" style="70"/>
    <col min="11009" max="11009" width="5.7109375" style="70" customWidth="1"/>
    <col min="11010" max="11010" width="38.42578125" style="70" customWidth="1"/>
    <col min="11011" max="11019" width="10.7109375" style="70" customWidth="1"/>
    <col min="11020" max="11264" width="9.140625" style="70"/>
    <col min="11265" max="11265" width="5.7109375" style="70" customWidth="1"/>
    <col min="11266" max="11266" width="38.42578125" style="70" customWidth="1"/>
    <col min="11267" max="11275" width="10.7109375" style="70" customWidth="1"/>
    <col min="11276" max="11520" width="9.140625" style="70"/>
    <col min="11521" max="11521" width="5.7109375" style="70" customWidth="1"/>
    <col min="11522" max="11522" width="38.42578125" style="70" customWidth="1"/>
    <col min="11523" max="11531" width="10.7109375" style="70" customWidth="1"/>
    <col min="11532" max="11776" width="9.140625" style="70"/>
    <col min="11777" max="11777" width="5.7109375" style="70" customWidth="1"/>
    <col min="11778" max="11778" width="38.42578125" style="70" customWidth="1"/>
    <col min="11779" max="11787" width="10.7109375" style="70" customWidth="1"/>
    <col min="11788" max="12032" width="9.140625" style="70"/>
    <col min="12033" max="12033" width="5.7109375" style="70" customWidth="1"/>
    <col min="12034" max="12034" width="38.42578125" style="70" customWidth="1"/>
    <col min="12035" max="12043" width="10.7109375" style="70" customWidth="1"/>
    <col min="12044" max="12288" width="9.140625" style="70"/>
    <col min="12289" max="12289" width="5.7109375" style="70" customWidth="1"/>
    <col min="12290" max="12290" width="38.42578125" style="70" customWidth="1"/>
    <col min="12291" max="12299" width="10.7109375" style="70" customWidth="1"/>
    <col min="12300" max="12544" width="9.140625" style="70"/>
    <col min="12545" max="12545" width="5.7109375" style="70" customWidth="1"/>
    <col min="12546" max="12546" width="38.42578125" style="70" customWidth="1"/>
    <col min="12547" max="12555" width="10.7109375" style="70" customWidth="1"/>
    <col min="12556" max="12800" width="9.140625" style="70"/>
    <col min="12801" max="12801" width="5.7109375" style="70" customWidth="1"/>
    <col min="12802" max="12802" width="38.42578125" style="70" customWidth="1"/>
    <col min="12803" max="12811" width="10.7109375" style="70" customWidth="1"/>
    <col min="12812" max="13056" width="9.140625" style="70"/>
    <col min="13057" max="13057" width="5.7109375" style="70" customWidth="1"/>
    <col min="13058" max="13058" width="38.42578125" style="70" customWidth="1"/>
    <col min="13059" max="13067" width="10.7109375" style="70" customWidth="1"/>
    <col min="13068" max="13312" width="9.140625" style="70"/>
    <col min="13313" max="13313" width="5.7109375" style="70" customWidth="1"/>
    <col min="13314" max="13314" width="38.42578125" style="70" customWidth="1"/>
    <col min="13315" max="13323" width="10.7109375" style="70" customWidth="1"/>
    <col min="13324" max="13568" width="9.140625" style="70"/>
    <col min="13569" max="13569" width="5.7109375" style="70" customWidth="1"/>
    <col min="13570" max="13570" width="38.42578125" style="70" customWidth="1"/>
    <col min="13571" max="13579" width="10.7109375" style="70" customWidth="1"/>
    <col min="13580" max="13824" width="9.140625" style="70"/>
    <col min="13825" max="13825" width="5.7109375" style="70" customWidth="1"/>
    <col min="13826" max="13826" width="38.42578125" style="70" customWidth="1"/>
    <col min="13827" max="13835" width="10.7109375" style="70" customWidth="1"/>
    <col min="13836" max="14080" width="9.140625" style="70"/>
    <col min="14081" max="14081" width="5.7109375" style="70" customWidth="1"/>
    <col min="14082" max="14082" width="38.42578125" style="70" customWidth="1"/>
    <col min="14083" max="14091" width="10.7109375" style="70" customWidth="1"/>
    <col min="14092" max="14336" width="9.140625" style="70"/>
    <col min="14337" max="14337" width="5.7109375" style="70" customWidth="1"/>
    <col min="14338" max="14338" width="38.42578125" style="70" customWidth="1"/>
    <col min="14339" max="14347" width="10.7109375" style="70" customWidth="1"/>
    <col min="14348" max="14592" width="9.140625" style="70"/>
    <col min="14593" max="14593" width="5.7109375" style="70" customWidth="1"/>
    <col min="14594" max="14594" width="38.42578125" style="70" customWidth="1"/>
    <col min="14595" max="14603" width="10.7109375" style="70" customWidth="1"/>
    <col min="14604" max="14848" width="9.140625" style="70"/>
    <col min="14849" max="14849" width="5.7109375" style="70" customWidth="1"/>
    <col min="14850" max="14850" width="38.42578125" style="70" customWidth="1"/>
    <col min="14851" max="14859" width="10.7109375" style="70" customWidth="1"/>
    <col min="14860" max="15104" width="9.140625" style="70"/>
    <col min="15105" max="15105" width="5.7109375" style="70" customWidth="1"/>
    <col min="15106" max="15106" width="38.42578125" style="70" customWidth="1"/>
    <col min="15107" max="15115" width="10.7109375" style="70" customWidth="1"/>
    <col min="15116" max="15360" width="9.140625" style="70"/>
    <col min="15361" max="15361" width="5.7109375" style="70" customWidth="1"/>
    <col min="15362" max="15362" width="38.42578125" style="70" customWidth="1"/>
    <col min="15363" max="15371" width="10.7109375" style="70" customWidth="1"/>
    <col min="15372" max="15616" width="9.140625" style="70"/>
    <col min="15617" max="15617" width="5.7109375" style="70" customWidth="1"/>
    <col min="15618" max="15618" width="38.42578125" style="70" customWidth="1"/>
    <col min="15619" max="15627" width="10.7109375" style="70" customWidth="1"/>
    <col min="15628" max="15872" width="9.140625" style="70"/>
    <col min="15873" max="15873" width="5.7109375" style="70" customWidth="1"/>
    <col min="15874" max="15874" width="38.42578125" style="70" customWidth="1"/>
    <col min="15875" max="15883" width="10.7109375" style="70" customWidth="1"/>
    <col min="15884" max="16128" width="9.140625" style="70"/>
    <col min="16129" max="16129" width="5.7109375" style="70" customWidth="1"/>
    <col min="16130" max="16130" width="38.42578125" style="70" customWidth="1"/>
    <col min="16131" max="16139" width="10.7109375" style="70" customWidth="1"/>
    <col min="16140" max="16384" width="9.140625" style="70"/>
  </cols>
  <sheetData>
    <row r="1" spans="1:11" ht="15.75" x14ac:dyDescent="0.25">
      <c r="A1" s="290" t="s">
        <v>1057</v>
      </c>
    </row>
    <row r="3" spans="1:11" ht="15.75" x14ac:dyDescent="0.25">
      <c r="A3" s="1064" t="s">
        <v>1028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</row>
    <row r="4" spans="1:11" ht="15.75" x14ac:dyDescent="0.25">
      <c r="A4" s="217"/>
      <c r="B4" s="217"/>
      <c r="C4" s="217"/>
      <c r="D4" s="589" t="str">
        <f>'1'!E5</f>
        <v>KABUPATEN/KOTA</v>
      </c>
      <c r="E4" s="590">
        <f>'1'!$F$5</f>
        <v>2022</v>
      </c>
      <c r="F4" s="217"/>
      <c r="G4" s="217"/>
      <c r="H4" s="217"/>
      <c r="I4" s="217"/>
      <c r="J4" s="217"/>
      <c r="K4" s="217"/>
    </row>
    <row r="5" spans="1:11" ht="15.75" x14ac:dyDescent="0.25">
      <c r="A5" s="217"/>
      <c r="B5" s="217"/>
      <c r="C5" s="217"/>
      <c r="D5" s="589" t="str">
        <f>'1'!E6</f>
        <v>TAHUN</v>
      </c>
      <c r="E5" s="590" t="str">
        <f>'1'!$F$6</f>
        <v>BANYUMAS</v>
      </c>
      <c r="F5" s="217"/>
      <c r="G5" s="217"/>
      <c r="H5" s="217"/>
      <c r="I5" s="217"/>
      <c r="J5" s="217"/>
      <c r="K5" s="217"/>
    </row>
    <row r="6" spans="1:11" ht="15.75" thickBo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</row>
    <row r="7" spans="1:11" ht="20.100000000000001" customHeight="1" x14ac:dyDescent="0.25">
      <c r="A7" s="1040" t="s">
        <v>2</v>
      </c>
      <c r="B7" s="1040" t="s">
        <v>494</v>
      </c>
      <c r="C7" s="1093" t="s">
        <v>507</v>
      </c>
      <c r="D7" s="1094"/>
      <c r="E7" s="1094"/>
      <c r="F7" s="1094"/>
      <c r="G7" s="1094"/>
      <c r="H7" s="1094"/>
      <c r="I7" s="1094"/>
      <c r="J7" s="1094"/>
      <c r="K7" s="1095"/>
    </row>
    <row r="8" spans="1:11" ht="48" customHeight="1" x14ac:dyDescent="0.25">
      <c r="A8" s="1040"/>
      <c r="B8" s="1040"/>
      <c r="C8" s="842" t="s">
        <v>1060</v>
      </c>
      <c r="D8" s="801"/>
      <c r="E8" s="801"/>
      <c r="F8" s="842" t="s">
        <v>508</v>
      </c>
      <c r="G8" s="801"/>
      <c r="H8" s="801"/>
      <c r="I8" s="1116" t="s">
        <v>495</v>
      </c>
      <c r="J8" s="1116"/>
      <c r="K8" s="1116"/>
    </row>
    <row r="9" spans="1:11" ht="30.4" customHeight="1" x14ac:dyDescent="0.25">
      <c r="A9" s="1041"/>
      <c r="B9" s="1041"/>
      <c r="C9" s="757" t="s">
        <v>6</v>
      </c>
      <c r="D9" s="757" t="s">
        <v>7</v>
      </c>
      <c r="E9" s="757" t="s">
        <v>8</v>
      </c>
      <c r="F9" s="757" t="s">
        <v>6</v>
      </c>
      <c r="G9" s="757" t="s">
        <v>7</v>
      </c>
      <c r="H9" s="757" t="s">
        <v>8</v>
      </c>
      <c r="I9" s="757" t="s">
        <v>6</v>
      </c>
      <c r="J9" s="757" t="s">
        <v>7</v>
      </c>
      <c r="K9" s="757" t="s">
        <v>8</v>
      </c>
    </row>
    <row r="10" spans="1:11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</row>
    <row r="11" spans="1:11" ht="19.5" customHeight="1" x14ac:dyDescent="0.25">
      <c r="A11" s="205">
        <v>1</v>
      </c>
      <c r="B11" s="170" t="str">
        <f>'9'!C9</f>
        <v>Lumbir</v>
      </c>
      <c r="C11" s="206"/>
      <c r="D11" s="206"/>
      <c r="E11" s="207">
        <f>SUM(C11:D11)</f>
        <v>0</v>
      </c>
      <c r="F11" s="206"/>
      <c r="G11" s="206"/>
      <c r="H11" s="207">
        <f>SUM(F11:G11)</f>
        <v>0</v>
      </c>
      <c r="I11" s="207">
        <f>SUM(C11,F11)</f>
        <v>0</v>
      </c>
      <c r="J11" s="206">
        <f>SUM(D11,G11)</f>
        <v>0</v>
      </c>
      <c r="K11" s="206">
        <f>SUM(I11:J11)</f>
        <v>0</v>
      </c>
    </row>
    <row r="12" spans="1:11" ht="19.5" customHeight="1" x14ac:dyDescent="0.25">
      <c r="A12" s="80">
        <v>2</v>
      </c>
      <c r="B12" s="72" t="str">
        <f>'9'!C10</f>
        <v>Wangon I</v>
      </c>
      <c r="C12" s="208"/>
      <c r="D12" s="208"/>
      <c r="E12" s="209">
        <f t="shared" ref="E12:E52" si="0">SUM(C12:D12)</f>
        <v>0</v>
      </c>
      <c r="F12" s="208"/>
      <c r="G12" s="208"/>
      <c r="H12" s="209">
        <f t="shared" ref="H12:H52" si="1">SUM(F12:G12)</f>
        <v>0</v>
      </c>
      <c r="I12" s="209">
        <f t="shared" ref="I12:I52" si="2">SUM(C12,F12)</f>
        <v>0</v>
      </c>
      <c r="J12" s="208">
        <f t="shared" ref="J12:J52" si="3">SUM(D12,G12)</f>
        <v>0</v>
      </c>
      <c r="K12" s="208">
        <f t="shared" ref="K12:K52" si="4">SUM(I12:J12)</f>
        <v>0</v>
      </c>
    </row>
    <row r="13" spans="1:11" ht="19.5" customHeight="1" x14ac:dyDescent="0.25">
      <c r="A13" s="80">
        <v>3</v>
      </c>
      <c r="B13" s="72" t="str">
        <f>'9'!C11</f>
        <v>Wangon II</v>
      </c>
      <c r="C13" s="208"/>
      <c r="D13" s="208"/>
      <c r="E13" s="209">
        <f t="shared" si="0"/>
        <v>0</v>
      </c>
      <c r="F13" s="208"/>
      <c r="G13" s="208"/>
      <c r="H13" s="209">
        <f t="shared" si="1"/>
        <v>0</v>
      </c>
      <c r="I13" s="209">
        <f t="shared" si="2"/>
        <v>0</v>
      </c>
      <c r="J13" s="208">
        <f t="shared" si="3"/>
        <v>0</v>
      </c>
      <c r="K13" s="208">
        <f t="shared" si="4"/>
        <v>0</v>
      </c>
    </row>
    <row r="14" spans="1:11" ht="19.5" customHeight="1" x14ac:dyDescent="0.25">
      <c r="A14" s="80">
        <v>4</v>
      </c>
      <c r="B14" s="72" t="str">
        <f>'9'!C12</f>
        <v>Jatilawang</v>
      </c>
      <c r="C14" s="208"/>
      <c r="D14" s="208"/>
      <c r="E14" s="209">
        <f t="shared" si="0"/>
        <v>0</v>
      </c>
      <c r="F14" s="208"/>
      <c r="G14" s="208"/>
      <c r="H14" s="209">
        <f t="shared" si="1"/>
        <v>0</v>
      </c>
      <c r="I14" s="209">
        <f t="shared" si="2"/>
        <v>0</v>
      </c>
      <c r="J14" s="208">
        <f t="shared" si="3"/>
        <v>0</v>
      </c>
      <c r="K14" s="208">
        <f t="shared" si="4"/>
        <v>0</v>
      </c>
    </row>
    <row r="15" spans="1:11" ht="19.5" customHeight="1" x14ac:dyDescent="0.25">
      <c r="A15" s="80">
        <v>5</v>
      </c>
      <c r="B15" s="72" t="str">
        <f>'9'!C13</f>
        <v>Rawalo</v>
      </c>
      <c r="C15" s="208"/>
      <c r="D15" s="208"/>
      <c r="E15" s="209">
        <f t="shared" si="0"/>
        <v>0</v>
      </c>
      <c r="F15" s="208"/>
      <c r="G15" s="208"/>
      <c r="H15" s="209">
        <f t="shared" si="1"/>
        <v>0</v>
      </c>
      <c r="I15" s="209">
        <f t="shared" si="2"/>
        <v>0</v>
      </c>
      <c r="J15" s="208">
        <f t="shared" si="3"/>
        <v>0</v>
      </c>
      <c r="K15" s="208">
        <f t="shared" si="4"/>
        <v>0</v>
      </c>
    </row>
    <row r="16" spans="1:11" ht="19.5" customHeight="1" x14ac:dyDescent="0.25">
      <c r="A16" s="129">
        <v>6</v>
      </c>
      <c r="B16" s="72" t="str">
        <f>'9'!C14</f>
        <v>Kebasen</v>
      </c>
      <c r="C16" s="208"/>
      <c r="D16" s="208"/>
      <c r="E16" s="209">
        <f t="shared" si="0"/>
        <v>0</v>
      </c>
      <c r="F16" s="208"/>
      <c r="G16" s="208"/>
      <c r="H16" s="209">
        <f t="shared" si="1"/>
        <v>0</v>
      </c>
      <c r="I16" s="209">
        <f t="shared" si="2"/>
        <v>0</v>
      </c>
      <c r="J16" s="208">
        <f t="shared" si="3"/>
        <v>0</v>
      </c>
      <c r="K16" s="208">
        <f t="shared" si="4"/>
        <v>0</v>
      </c>
    </row>
    <row r="17" spans="1:11" ht="19.5" customHeight="1" x14ac:dyDescent="0.25">
      <c r="A17" s="129">
        <v>7</v>
      </c>
      <c r="B17" s="72" t="str">
        <f>'9'!C15</f>
        <v>Kemranjen I</v>
      </c>
      <c r="C17" s="208"/>
      <c r="D17" s="208"/>
      <c r="E17" s="209">
        <f t="shared" si="0"/>
        <v>0</v>
      </c>
      <c r="F17" s="208"/>
      <c r="G17" s="208"/>
      <c r="H17" s="209">
        <f t="shared" si="1"/>
        <v>0</v>
      </c>
      <c r="I17" s="209">
        <f t="shared" si="2"/>
        <v>0</v>
      </c>
      <c r="J17" s="208">
        <f t="shared" si="3"/>
        <v>0</v>
      </c>
      <c r="K17" s="208">
        <f t="shared" si="4"/>
        <v>0</v>
      </c>
    </row>
    <row r="18" spans="1:11" ht="19.5" customHeight="1" x14ac:dyDescent="0.25">
      <c r="A18" s="129">
        <v>8</v>
      </c>
      <c r="B18" s="72" t="str">
        <f>'9'!C16</f>
        <v>Kemranjen II</v>
      </c>
      <c r="C18" s="208"/>
      <c r="D18" s="208"/>
      <c r="E18" s="209">
        <f t="shared" si="0"/>
        <v>0</v>
      </c>
      <c r="F18" s="208"/>
      <c r="G18" s="208"/>
      <c r="H18" s="209">
        <f t="shared" si="1"/>
        <v>0</v>
      </c>
      <c r="I18" s="209">
        <f t="shared" si="2"/>
        <v>0</v>
      </c>
      <c r="J18" s="208">
        <f t="shared" si="3"/>
        <v>0</v>
      </c>
      <c r="K18" s="208">
        <f t="shared" si="4"/>
        <v>0</v>
      </c>
    </row>
    <row r="19" spans="1:11" ht="19.5" customHeight="1" x14ac:dyDescent="0.25">
      <c r="A19" s="129">
        <v>9</v>
      </c>
      <c r="B19" s="72" t="str">
        <f>'9'!C17</f>
        <v>Sumpiuh I</v>
      </c>
      <c r="C19" s="208"/>
      <c r="D19" s="208"/>
      <c r="E19" s="209">
        <f t="shared" si="0"/>
        <v>0</v>
      </c>
      <c r="F19" s="208"/>
      <c r="G19" s="208"/>
      <c r="H19" s="209">
        <f t="shared" si="1"/>
        <v>0</v>
      </c>
      <c r="I19" s="209">
        <f t="shared" si="2"/>
        <v>0</v>
      </c>
      <c r="J19" s="208">
        <f t="shared" si="3"/>
        <v>0</v>
      </c>
      <c r="K19" s="208">
        <f t="shared" si="4"/>
        <v>0</v>
      </c>
    </row>
    <row r="20" spans="1:11" ht="19.5" customHeight="1" x14ac:dyDescent="0.25">
      <c r="A20" s="129">
        <v>10</v>
      </c>
      <c r="B20" s="72" t="str">
        <f>'9'!C18</f>
        <v>Sumpiuh II</v>
      </c>
      <c r="C20" s="208"/>
      <c r="D20" s="208"/>
      <c r="E20" s="209">
        <f t="shared" si="0"/>
        <v>0</v>
      </c>
      <c r="F20" s="208"/>
      <c r="G20" s="208"/>
      <c r="H20" s="209">
        <f t="shared" si="1"/>
        <v>0</v>
      </c>
      <c r="I20" s="209">
        <f t="shared" si="2"/>
        <v>0</v>
      </c>
      <c r="J20" s="208">
        <f t="shared" si="3"/>
        <v>0</v>
      </c>
      <c r="K20" s="208">
        <f t="shared" si="4"/>
        <v>0</v>
      </c>
    </row>
    <row r="21" spans="1:11" ht="19.5" customHeight="1" x14ac:dyDescent="0.25">
      <c r="A21" s="129">
        <v>11</v>
      </c>
      <c r="B21" s="72" t="str">
        <f>'9'!C19</f>
        <v>Tambak I</v>
      </c>
      <c r="C21" s="208"/>
      <c r="D21" s="208"/>
      <c r="E21" s="209">
        <f t="shared" si="0"/>
        <v>0</v>
      </c>
      <c r="F21" s="208"/>
      <c r="G21" s="208"/>
      <c r="H21" s="209">
        <f t="shared" si="1"/>
        <v>0</v>
      </c>
      <c r="I21" s="209">
        <f t="shared" si="2"/>
        <v>0</v>
      </c>
      <c r="J21" s="208">
        <f t="shared" si="3"/>
        <v>0</v>
      </c>
      <c r="K21" s="208">
        <f t="shared" si="4"/>
        <v>0</v>
      </c>
    </row>
    <row r="22" spans="1:11" ht="19.5" customHeight="1" x14ac:dyDescent="0.25">
      <c r="A22" s="129">
        <v>12</v>
      </c>
      <c r="B22" s="72" t="str">
        <f>'9'!C20</f>
        <v>Tambak II</v>
      </c>
      <c r="C22" s="208"/>
      <c r="D22" s="208"/>
      <c r="E22" s="209">
        <f t="shared" si="0"/>
        <v>0</v>
      </c>
      <c r="F22" s="208"/>
      <c r="G22" s="208"/>
      <c r="H22" s="209">
        <f t="shared" si="1"/>
        <v>0</v>
      </c>
      <c r="I22" s="209">
        <f t="shared" si="2"/>
        <v>0</v>
      </c>
      <c r="J22" s="208">
        <f t="shared" si="3"/>
        <v>0</v>
      </c>
      <c r="K22" s="208">
        <f t="shared" si="4"/>
        <v>0</v>
      </c>
    </row>
    <row r="23" spans="1:11" ht="19.5" customHeight="1" x14ac:dyDescent="0.25">
      <c r="A23" s="129">
        <v>13</v>
      </c>
      <c r="B23" s="72" t="str">
        <f>'9'!C21</f>
        <v>Somagede</v>
      </c>
      <c r="C23" s="208"/>
      <c r="D23" s="208"/>
      <c r="E23" s="209">
        <f t="shared" si="0"/>
        <v>0</v>
      </c>
      <c r="F23" s="208"/>
      <c r="G23" s="208"/>
      <c r="H23" s="209">
        <f t="shared" si="1"/>
        <v>0</v>
      </c>
      <c r="I23" s="209">
        <f t="shared" si="2"/>
        <v>0</v>
      </c>
      <c r="J23" s="208">
        <f t="shared" si="3"/>
        <v>0</v>
      </c>
      <c r="K23" s="208">
        <f t="shared" si="4"/>
        <v>0</v>
      </c>
    </row>
    <row r="24" spans="1:11" ht="19.5" customHeight="1" x14ac:dyDescent="0.25">
      <c r="A24" s="129">
        <v>14</v>
      </c>
      <c r="B24" s="72" t="str">
        <f>'9'!C22</f>
        <v>Kalibagor</v>
      </c>
      <c r="C24" s="208"/>
      <c r="D24" s="208"/>
      <c r="E24" s="209">
        <f t="shared" si="0"/>
        <v>0</v>
      </c>
      <c r="F24" s="208"/>
      <c r="G24" s="208"/>
      <c r="H24" s="209">
        <f t="shared" si="1"/>
        <v>0</v>
      </c>
      <c r="I24" s="209">
        <f t="shared" si="2"/>
        <v>0</v>
      </c>
      <c r="J24" s="208">
        <f t="shared" si="3"/>
        <v>0</v>
      </c>
      <c r="K24" s="208">
        <f t="shared" si="4"/>
        <v>0</v>
      </c>
    </row>
    <row r="25" spans="1:11" ht="19.5" customHeight="1" x14ac:dyDescent="0.25">
      <c r="A25" s="129">
        <v>15</v>
      </c>
      <c r="B25" s="72" t="str">
        <f>'9'!C23</f>
        <v>Banyumas</v>
      </c>
      <c r="C25" s="208"/>
      <c r="D25" s="208"/>
      <c r="E25" s="209">
        <f t="shared" si="0"/>
        <v>0</v>
      </c>
      <c r="F25" s="208"/>
      <c r="G25" s="208"/>
      <c r="H25" s="209">
        <f t="shared" si="1"/>
        <v>0</v>
      </c>
      <c r="I25" s="209">
        <f t="shared" si="2"/>
        <v>0</v>
      </c>
      <c r="J25" s="208">
        <f t="shared" si="3"/>
        <v>0</v>
      </c>
      <c r="K25" s="208">
        <f t="shared" si="4"/>
        <v>0</v>
      </c>
    </row>
    <row r="26" spans="1:11" ht="19.5" customHeight="1" x14ac:dyDescent="0.25">
      <c r="A26" s="129">
        <v>16</v>
      </c>
      <c r="B26" s="72" t="str">
        <f>'9'!C24</f>
        <v>Patikraja</v>
      </c>
      <c r="C26" s="208"/>
      <c r="D26" s="208"/>
      <c r="E26" s="209">
        <f t="shared" si="0"/>
        <v>0</v>
      </c>
      <c r="F26" s="208"/>
      <c r="G26" s="208"/>
      <c r="H26" s="209">
        <f t="shared" si="1"/>
        <v>0</v>
      </c>
      <c r="I26" s="209">
        <f t="shared" si="2"/>
        <v>0</v>
      </c>
      <c r="J26" s="208">
        <f t="shared" si="3"/>
        <v>0</v>
      </c>
      <c r="K26" s="208">
        <f t="shared" si="4"/>
        <v>0</v>
      </c>
    </row>
    <row r="27" spans="1:11" ht="19.5" customHeight="1" x14ac:dyDescent="0.25">
      <c r="A27" s="129">
        <v>17</v>
      </c>
      <c r="B27" s="72" t="str">
        <f>'9'!C25</f>
        <v>Purwojati</v>
      </c>
      <c r="C27" s="208"/>
      <c r="D27" s="208"/>
      <c r="E27" s="209">
        <f t="shared" si="0"/>
        <v>0</v>
      </c>
      <c r="F27" s="208"/>
      <c r="G27" s="208"/>
      <c r="H27" s="209">
        <f t="shared" si="1"/>
        <v>0</v>
      </c>
      <c r="I27" s="209">
        <f t="shared" si="2"/>
        <v>0</v>
      </c>
      <c r="J27" s="208">
        <f t="shared" si="3"/>
        <v>0</v>
      </c>
      <c r="K27" s="208">
        <f t="shared" si="4"/>
        <v>0</v>
      </c>
    </row>
    <row r="28" spans="1:11" ht="19.5" customHeight="1" x14ac:dyDescent="0.25">
      <c r="A28" s="129">
        <v>18</v>
      </c>
      <c r="B28" s="72" t="str">
        <f>'9'!C26</f>
        <v>Ajibarang I</v>
      </c>
      <c r="C28" s="208"/>
      <c r="D28" s="208"/>
      <c r="E28" s="209">
        <f t="shared" si="0"/>
        <v>0</v>
      </c>
      <c r="F28" s="208"/>
      <c r="G28" s="208"/>
      <c r="H28" s="209">
        <f t="shared" si="1"/>
        <v>0</v>
      </c>
      <c r="I28" s="209">
        <f t="shared" si="2"/>
        <v>0</v>
      </c>
      <c r="J28" s="208">
        <f t="shared" si="3"/>
        <v>0</v>
      </c>
      <c r="K28" s="208">
        <f t="shared" si="4"/>
        <v>0</v>
      </c>
    </row>
    <row r="29" spans="1:11" ht="20.100000000000001" customHeight="1" x14ac:dyDescent="0.25">
      <c r="A29" s="129">
        <v>19</v>
      </c>
      <c r="B29" s="72" t="str">
        <f>'9'!C27</f>
        <v>Ajibarang II</v>
      </c>
      <c r="C29" s="208"/>
      <c r="D29" s="208"/>
      <c r="E29" s="209">
        <f t="shared" si="0"/>
        <v>0</v>
      </c>
      <c r="F29" s="208"/>
      <c r="G29" s="208"/>
      <c r="H29" s="209">
        <f t="shared" si="1"/>
        <v>0</v>
      </c>
      <c r="I29" s="209">
        <f t="shared" si="2"/>
        <v>0</v>
      </c>
      <c r="J29" s="208">
        <f t="shared" si="3"/>
        <v>0</v>
      </c>
      <c r="K29" s="208">
        <f t="shared" si="4"/>
        <v>0</v>
      </c>
    </row>
    <row r="30" spans="1:11" ht="20.100000000000001" customHeight="1" x14ac:dyDescent="0.25">
      <c r="A30" s="129">
        <v>20</v>
      </c>
      <c r="B30" s="72" t="str">
        <f>'9'!C28</f>
        <v>Gumelar</v>
      </c>
      <c r="C30" s="208"/>
      <c r="D30" s="208"/>
      <c r="E30" s="209">
        <f t="shared" si="0"/>
        <v>0</v>
      </c>
      <c r="F30" s="208"/>
      <c r="G30" s="208"/>
      <c r="H30" s="209">
        <f t="shared" si="1"/>
        <v>0</v>
      </c>
      <c r="I30" s="209">
        <f t="shared" si="2"/>
        <v>0</v>
      </c>
      <c r="J30" s="208">
        <f t="shared" si="3"/>
        <v>0</v>
      </c>
      <c r="K30" s="208">
        <f t="shared" si="4"/>
        <v>0</v>
      </c>
    </row>
    <row r="31" spans="1:11" ht="20.100000000000001" customHeight="1" x14ac:dyDescent="0.25">
      <c r="A31" s="129">
        <v>21</v>
      </c>
      <c r="B31" s="72" t="str">
        <f>'9'!C29</f>
        <v>Pekuncen I</v>
      </c>
      <c r="C31" s="208"/>
      <c r="D31" s="208"/>
      <c r="E31" s="209">
        <f t="shared" ref="E31:E50" si="5">SUM(C31:D31)</f>
        <v>0</v>
      </c>
      <c r="F31" s="208"/>
      <c r="G31" s="208"/>
      <c r="H31" s="209">
        <f t="shared" ref="H31:H50" si="6">SUM(F31:G31)</f>
        <v>0</v>
      </c>
      <c r="I31" s="209">
        <f t="shared" ref="I31:I50" si="7">SUM(C31,F31)</f>
        <v>0</v>
      </c>
      <c r="J31" s="208">
        <f t="shared" ref="J31:J50" si="8">SUM(D31,G31)</f>
        <v>0</v>
      </c>
      <c r="K31" s="208">
        <f t="shared" ref="K31:K50" si="9">SUM(I31:J31)</f>
        <v>0</v>
      </c>
    </row>
    <row r="32" spans="1:11" ht="20.100000000000001" customHeight="1" x14ac:dyDescent="0.25">
      <c r="A32" s="129">
        <v>22</v>
      </c>
      <c r="B32" s="72" t="str">
        <f>'9'!C30</f>
        <v>Pekuncen II</v>
      </c>
      <c r="C32" s="208"/>
      <c r="D32" s="208"/>
      <c r="E32" s="209">
        <f t="shared" si="5"/>
        <v>0</v>
      </c>
      <c r="F32" s="208"/>
      <c r="G32" s="208"/>
      <c r="H32" s="209">
        <f t="shared" si="6"/>
        <v>0</v>
      </c>
      <c r="I32" s="209">
        <f t="shared" si="7"/>
        <v>0</v>
      </c>
      <c r="J32" s="208">
        <f t="shared" si="8"/>
        <v>0</v>
      </c>
      <c r="K32" s="208">
        <f t="shared" si="9"/>
        <v>0</v>
      </c>
    </row>
    <row r="33" spans="1:11" ht="20.100000000000001" customHeight="1" x14ac:dyDescent="0.25">
      <c r="A33" s="129">
        <v>23</v>
      </c>
      <c r="B33" s="72" t="str">
        <f>'9'!C31</f>
        <v>Cilongok I</v>
      </c>
      <c r="C33" s="208"/>
      <c r="D33" s="208"/>
      <c r="E33" s="209">
        <f t="shared" si="5"/>
        <v>0</v>
      </c>
      <c r="F33" s="208"/>
      <c r="G33" s="208"/>
      <c r="H33" s="209">
        <f t="shared" si="6"/>
        <v>0</v>
      </c>
      <c r="I33" s="209">
        <f t="shared" si="7"/>
        <v>0</v>
      </c>
      <c r="J33" s="208">
        <f t="shared" si="8"/>
        <v>0</v>
      </c>
      <c r="K33" s="208">
        <f t="shared" si="9"/>
        <v>0</v>
      </c>
    </row>
    <row r="34" spans="1:11" ht="20.100000000000001" customHeight="1" x14ac:dyDescent="0.25">
      <c r="A34" s="129">
        <v>24</v>
      </c>
      <c r="B34" s="72" t="str">
        <f>'9'!C32</f>
        <v>Cilongok II</v>
      </c>
      <c r="C34" s="208"/>
      <c r="D34" s="208"/>
      <c r="E34" s="209">
        <f t="shared" si="5"/>
        <v>0</v>
      </c>
      <c r="F34" s="208"/>
      <c r="G34" s="208"/>
      <c r="H34" s="209">
        <f t="shared" si="6"/>
        <v>0</v>
      </c>
      <c r="I34" s="209">
        <f t="shared" si="7"/>
        <v>0</v>
      </c>
      <c r="J34" s="208">
        <f t="shared" si="8"/>
        <v>0</v>
      </c>
      <c r="K34" s="208">
        <f t="shared" si="9"/>
        <v>0</v>
      </c>
    </row>
    <row r="35" spans="1:11" ht="20.100000000000001" customHeight="1" x14ac:dyDescent="0.25">
      <c r="A35" s="129">
        <v>25</v>
      </c>
      <c r="B35" s="72" t="str">
        <f>'9'!C33</f>
        <v>Karanglewas</v>
      </c>
      <c r="C35" s="208"/>
      <c r="D35" s="208"/>
      <c r="E35" s="209">
        <f t="shared" si="5"/>
        <v>0</v>
      </c>
      <c r="F35" s="208"/>
      <c r="G35" s="208"/>
      <c r="H35" s="209">
        <f t="shared" si="6"/>
        <v>0</v>
      </c>
      <c r="I35" s="209">
        <f t="shared" si="7"/>
        <v>0</v>
      </c>
      <c r="J35" s="208">
        <f t="shared" si="8"/>
        <v>0</v>
      </c>
      <c r="K35" s="208">
        <f t="shared" si="9"/>
        <v>0</v>
      </c>
    </row>
    <row r="36" spans="1:11" ht="20.100000000000001" customHeight="1" x14ac:dyDescent="0.25">
      <c r="A36" s="129">
        <v>26</v>
      </c>
      <c r="B36" s="72" t="str">
        <f>'9'!C34</f>
        <v>Purwokerto Barat</v>
      </c>
      <c r="C36" s="208"/>
      <c r="D36" s="208"/>
      <c r="E36" s="209">
        <f t="shared" si="5"/>
        <v>0</v>
      </c>
      <c r="F36" s="208"/>
      <c r="G36" s="208"/>
      <c r="H36" s="209">
        <f t="shared" si="6"/>
        <v>0</v>
      </c>
      <c r="I36" s="209">
        <f t="shared" si="7"/>
        <v>0</v>
      </c>
      <c r="J36" s="208">
        <f t="shared" si="8"/>
        <v>0</v>
      </c>
      <c r="K36" s="208">
        <f t="shared" si="9"/>
        <v>0</v>
      </c>
    </row>
    <row r="37" spans="1:11" ht="20.100000000000001" customHeight="1" x14ac:dyDescent="0.25">
      <c r="A37" s="129">
        <v>27</v>
      </c>
      <c r="B37" s="72" t="str">
        <f>'9'!C35</f>
        <v>Purwokerto Timur I</v>
      </c>
      <c r="C37" s="208"/>
      <c r="D37" s="208"/>
      <c r="E37" s="209">
        <f t="shared" si="5"/>
        <v>0</v>
      </c>
      <c r="F37" s="208"/>
      <c r="G37" s="208"/>
      <c r="H37" s="209">
        <f t="shared" si="6"/>
        <v>0</v>
      </c>
      <c r="I37" s="209">
        <f t="shared" si="7"/>
        <v>0</v>
      </c>
      <c r="J37" s="208">
        <f t="shared" si="8"/>
        <v>0</v>
      </c>
      <c r="K37" s="208">
        <f t="shared" si="9"/>
        <v>0</v>
      </c>
    </row>
    <row r="38" spans="1:11" ht="20.100000000000001" customHeight="1" x14ac:dyDescent="0.25">
      <c r="A38" s="129">
        <v>28</v>
      </c>
      <c r="B38" s="72" t="str">
        <f>'9'!C36</f>
        <v>Purwokerto Timur II</v>
      </c>
      <c r="C38" s="208"/>
      <c r="D38" s="208"/>
      <c r="E38" s="209">
        <f t="shared" si="5"/>
        <v>0</v>
      </c>
      <c r="F38" s="208"/>
      <c r="G38" s="208"/>
      <c r="H38" s="209">
        <f t="shared" si="6"/>
        <v>0</v>
      </c>
      <c r="I38" s="209">
        <f t="shared" si="7"/>
        <v>0</v>
      </c>
      <c r="J38" s="208">
        <f t="shared" si="8"/>
        <v>0</v>
      </c>
      <c r="K38" s="208">
        <f t="shared" si="9"/>
        <v>0</v>
      </c>
    </row>
    <row r="39" spans="1:11" ht="20.100000000000001" customHeight="1" x14ac:dyDescent="0.25">
      <c r="A39" s="129">
        <v>29</v>
      </c>
      <c r="B39" s="72" t="str">
        <f>'9'!C37</f>
        <v>Purwokerto Utara I</v>
      </c>
      <c r="C39" s="208"/>
      <c r="D39" s="208"/>
      <c r="E39" s="209">
        <f t="shared" si="5"/>
        <v>0</v>
      </c>
      <c r="F39" s="208"/>
      <c r="G39" s="208"/>
      <c r="H39" s="209">
        <f t="shared" si="6"/>
        <v>0</v>
      </c>
      <c r="I39" s="209">
        <f t="shared" si="7"/>
        <v>0</v>
      </c>
      <c r="J39" s="208">
        <f t="shared" si="8"/>
        <v>0</v>
      </c>
      <c r="K39" s="208">
        <f t="shared" si="9"/>
        <v>0</v>
      </c>
    </row>
    <row r="40" spans="1:11" ht="20.100000000000001" customHeight="1" x14ac:dyDescent="0.25">
      <c r="A40" s="129">
        <v>30</v>
      </c>
      <c r="B40" s="72" t="str">
        <f>'9'!C38</f>
        <v>Purwokerto Utara II</v>
      </c>
      <c r="C40" s="208"/>
      <c r="D40" s="208"/>
      <c r="E40" s="209">
        <f t="shared" si="5"/>
        <v>0</v>
      </c>
      <c r="F40" s="208"/>
      <c r="G40" s="208"/>
      <c r="H40" s="209">
        <f t="shared" si="6"/>
        <v>0</v>
      </c>
      <c r="I40" s="209">
        <f t="shared" si="7"/>
        <v>0</v>
      </c>
      <c r="J40" s="208">
        <f t="shared" si="8"/>
        <v>0</v>
      </c>
      <c r="K40" s="208">
        <f t="shared" si="9"/>
        <v>0</v>
      </c>
    </row>
    <row r="41" spans="1:11" ht="20.100000000000001" customHeight="1" x14ac:dyDescent="0.25">
      <c r="A41" s="129">
        <v>31</v>
      </c>
      <c r="B41" s="72" t="str">
        <f>'9'!C39</f>
        <v>Purwokerto Selatan</v>
      </c>
      <c r="C41" s="208"/>
      <c r="D41" s="208"/>
      <c r="E41" s="209">
        <f t="shared" si="5"/>
        <v>0</v>
      </c>
      <c r="F41" s="208"/>
      <c r="G41" s="208"/>
      <c r="H41" s="209">
        <f t="shared" si="6"/>
        <v>0</v>
      </c>
      <c r="I41" s="209">
        <f t="shared" si="7"/>
        <v>0</v>
      </c>
      <c r="J41" s="208">
        <f t="shared" si="8"/>
        <v>0</v>
      </c>
      <c r="K41" s="208">
        <f t="shared" si="9"/>
        <v>0</v>
      </c>
    </row>
    <row r="42" spans="1:11" ht="20.100000000000001" customHeight="1" x14ac:dyDescent="0.25">
      <c r="A42" s="129">
        <v>32</v>
      </c>
      <c r="B42" s="72" t="str">
        <f>'9'!C40</f>
        <v>Sokaraja I</v>
      </c>
      <c r="C42" s="208"/>
      <c r="D42" s="208"/>
      <c r="E42" s="209">
        <f t="shared" si="5"/>
        <v>0</v>
      </c>
      <c r="F42" s="208"/>
      <c r="G42" s="208"/>
      <c r="H42" s="209">
        <f t="shared" si="6"/>
        <v>0</v>
      </c>
      <c r="I42" s="209">
        <f t="shared" si="7"/>
        <v>0</v>
      </c>
      <c r="J42" s="208">
        <f t="shared" si="8"/>
        <v>0</v>
      </c>
      <c r="K42" s="208">
        <f t="shared" si="9"/>
        <v>0</v>
      </c>
    </row>
    <row r="43" spans="1:11" ht="20.100000000000001" customHeight="1" x14ac:dyDescent="0.25">
      <c r="A43" s="129">
        <v>33</v>
      </c>
      <c r="B43" s="72" t="str">
        <f>'9'!C41</f>
        <v>Sokaraja II</v>
      </c>
      <c r="C43" s="208"/>
      <c r="D43" s="208"/>
      <c r="E43" s="209">
        <f t="shared" si="5"/>
        <v>0</v>
      </c>
      <c r="F43" s="208"/>
      <c r="G43" s="208"/>
      <c r="H43" s="209">
        <f t="shared" si="6"/>
        <v>0</v>
      </c>
      <c r="I43" s="209">
        <f t="shared" si="7"/>
        <v>0</v>
      </c>
      <c r="J43" s="208">
        <f t="shared" si="8"/>
        <v>0</v>
      </c>
      <c r="K43" s="208">
        <f t="shared" si="9"/>
        <v>0</v>
      </c>
    </row>
    <row r="44" spans="1:11" ht="20.100000000000001" customHeight="1" x14ac:dyDescent="0.25">
      <c r="A44" s="129">
        <v>34</v>
      </c>
      <c r="B44" s="72" t="str">
        <f>'9'!C42</f>
        <v>Kembaran I</v>
      </c>
      <c r="C44" s="208"/>
      <c r="D44" s="208"/>
      <c r="E44" s="209">
        <f t="shared" si="5"/>
        <v>0</v>
      </c>
      <c r="F44" s="208"/>
      <c r="G44" s="208"/>
      <c r="H44" s="209">
        <f t="shared" si="6"/>
        <v>0</v>
      </c>
      <c r="I44" s="209">
        <f t="shared" si="7"/>
        <v>0</v>
      </c>
      <c r="J44" s="208">
        <f t="shared" si="8"/>
        <v>0</v>
      </c>
      <c r="K44" s="208">
        <f t="shared" si="9"/>
        <v>0</v>
      </c>
    </row>
    <row r="45" spans="1:11" ht="20.100000000000001" customHeight="1" x14ac:dyDescent="0.25">
      <c r="A45" s="129">
        <v>35</v>
      </c>
      <c r="B45" s="72" t="str">
        <f>'9'!C43</f>
        <v>Kembaran II</v>
      </c>
      <c r="C45" s="208"/>
      <c r="D45" s="208"/>
      <c r="E45" s="209">
        <f t="shared" si="5"/>
        <v>0</v>
      </c>
      <c r="F45" s="208"/>
      <c r="G45" s="208"/>
      <c r="H45" s="209">
        <f t="shared" si="6"/>
        <v>0</v>
      </c>
      <c r="I45" s="209">
        <f t="shared" si="7"/>
        <v>0</v>
      </c>
      <c r="J45" s="208">
        <f t="shared" si="8"/>
        <v>0</v>
      </c>
      <c r="K45" s="208">
        <f t="shared" si="9"/>
        <v>0</v>
      </c>
    </row>
    <row r="46" spans="1:11" ht="20.100000000000001" customHeight="1" x14ac:dyDescent="0.25">
      <c r="A46" s="129">
        <v>36</v>
      </c>
      <c r="B46" s="72" t="str">
        <f>'9'!C44</f>
        <v>Sumbang I</v>
      </c>
      <c r="C46" s="208"/>
      <c r="D46" s="208"/>
      <c r="E46" s="209">
        <f t="shared" si="5"/>
        <v>0</v>
      </c>
      <c r="F46" s="208"/>
      <c r="G46" s="208"/>
      <c r="H46" s="209">
        <f t="shared" si="6"/>
        <v>0</v>
      </c>
      <c r="I46" s="209">
        <f t="shared" si="7"/>
        <v>0</v>
      </c>
      <c r="J46" s="208">
        <f t="shared" si="8"/>
        <v>0</v>
      </c>
      <c r="K46" s="208">
        <f t="shared" si="9"/>
        <v>0</v>
      </c>
    </row>
    <row r="47" spans="1:11" ht="20.100000000000001" customHeight="1" x14ac:dyDescent="0.25">
      <c r="A47" s="129">
        <v>37</v>
      </c>
      <c r="B47" s="72" t="str">
        <f>'9'!C45</f>
        <v>Sumbang II</v>
      </c>
      <c r="C47" s="208"/>
      <c r="D47" s="208"/>
      <c r="E47" s="209">
        <f t="shared" si="5"/>
        <v>0</v>
      </c>
      <c r="F47" s="208"/>
      <c r="G47" s="208"/>
      <c r="H47" s="209">
        <f t="shared" si="6"/>
        <v>0</v>
      </c>
      <c r="I47" s="209">
        <f t="shared" si="7"/>
        <v>0</v>
      </c>
      <c r="J47" s="208">
        <f t="shared" si="8"/>
        <v>0</v>
      </c>
      <c r="K47" s="208">
        <f t="shared" si="9"/>
        <v>0</v>
      </c>
    </row>
    <row r="48" spans="1:11" ht="20.100000000000001" customHeight="1" x14ac:dyDescent="0.25">
      <c r="A48" s="129">
        <v>38</v>
      </c>
      <c r="B48" s="72" t="str">
        <f>'9'!C46</f>
        <v>Baturraden I</v>
      </c>
      <c r="C48" s="208"/>
      <c r="D48" s="208"/>
      <c r="E48" s="209">
        <f t="shared" si="5"/>
        <v>0</v>
      </c>
      <c r="F48" s="208"/>
      <c r="G48" s="208"/>
      <c r="H48" s="209">
        <f t="shared" si="6"/>
        <v>0</v>
      </c>
      <c r="I48" s="209">
        <f t="shared" si="7"/>
        <v>0</v>
      </c>
      <c r="J48" s="208">
        <f t="shared" si="8"/>
        <v>0</v>
      </c>
      <c r="K48" s="208">
        <f t="shared" si="9"/>
        <v>0</v>
      </c>
    </row>
    <row r="49" spans="1:11" ht="20.100000000000001" customHeight="1" x14ac:dyDescent="0.25">
      <c r="A49" s="129">
        <v>39</v>
      </c>
      <c r="B49" s="72" t="str">
        <f>'9'!C47</f>
        <v>Baturraden II</v>
      </c>
      <c r="C49" s="208"/>
      <c r="D49" s="208"/>
      <c r="E49" s="209">
        <f t="shared" si="5"/>
        <v>0</v>
      </c>
      <c r="F49" s="208"/>
      <c r="G49" s="208"/>
      <c r="H49" s="209">
        <f t="shared" si="6"/>
        <v>0</v>
      </c>
      <c r="I49" s="209">
        <f t="shared" si="7"/>
        <v>0</v>
      </c>
      <c r="J49" s="208">
        <f t="shared" si="8"/>
        <v>0</v>
      </c>
      <c r="K49" s="208">
        <f t="shared" si="9"/>
        <v>0</v>
      </c>
    </row>
    <row r="50" spans="1:11" ht="20.100000000000001" customHeight="1" x14ac:dyDescent="0.25">
      <c r="A50" s="129">
        <v>40</v>
      </c>
      <c r="B50" s="72" t="str">
        <f>'9'!C48</f>
        <v>Kedungbanteng</v>
      </c>
      <c r="C50" s="208"/>
      <c r="D50" s="208"/>
      <c r="E50" s="209">
        <f t="shared" si="5"/>
        <v>0</v>
      </c>
      <c r="F50" s="208"/>
      <c r="G50" s="208"/>
      <c r="H50" s="209">
        <f t="shared" si="6"/>
        <v>0</v>
      </c>
      <c r="I50" s="209">
        <f t="shared" si="7"/>
        <v>0</v>
      </c>
      <c r="J50" s="208">
        <f t="shared" si="8"/>
        <v>0</v>
      </c>
      <c r="K50" s="208">
        <f t="shared" si="9"/>
        <v>0</v>
      </c>
    </row>
    <row r="51" spans="1:11" ht="20.100000000000001" customHeight="1" x14ac:dyDescent="0.25">
      <c r="A51" s="80"/>
      <c r="B51" s="72"/>
      <c r="C51" s="209"/>
      <c r="D51" s="208"/>
      <c r="E51" s="209">
        <f t="shared" si="0"/>
        <v>0</v>
      </c>
      <c r="F51" s="208"/>
      <c r="G51" s="208"/>
      <c r="H51" s="209">
        <f t="shared" si="1"/>
        <v>0</v>
      </c>
      <c r="I51" s="209">
        <f t="shared" si="2"/>
        <v>0</v>
      </c>
      <c r="J51" s="208">
        <f t="shared" si="3"/>
        <v>0</v>
      </c>
      <c r="K51" s="208">
        <f t="shared" si="4"/>
        <v>0</v>
      </c>
    </row>
    <row r="52" spans="1:11" ht="20.100000000000001" customHeight="1" x14ac:dyDescent="0.25">
      <c r="A52" s="210"/>
      <c r="B52" s="78"/>
      <c r="C52" s="212"/>
      <c r="D52" s="211"/>
      <c r="E52" s="212">
        <f t="shared" si="0"/>
        <v>0</v>
      </c>
      <c r="F52" s="211"/>
      <c r="G52" s="211"/>
      <c r="H52" s="212">
        <f t="shared" si="1"/>
        <v>0</v>
      </c>
      <c r="I52" s="212">
        <f t="shared" si="2"/>
        <v>0</v>
      </c>
      <c r="J52" s="211">
        <f t="shared" si="3"/>
        <v>0</v>
      </c>
      <c r="K52" s="211">
        <f t="shared" si="4"/>
        <v>0</v>
      </c>
    </row>
    <row r="53" spans="1:11" ht="20.100000000000001" customHeight="1" x14ac:dyDescent="0.25">
      <c r="A53" s="72">
        <v>1</v>
      </c>
      <c r="B53" s="72" t="s">
        <v>498</v>
      </c>
      <c r="C53" s="208"/>
      <c r="D53" s="208"/>
      <c r="E53" s="208">
        <f t="shared" ref="E53:E84" si="10">SUM(C53:D53)</f>
        <v>0</v>
      </c>
      <c r="F53" s="208"/>
      <c r="G53" s="208"/>
      <c r="H53" s="208">
        <f t="shared" ref="H53:H86" si="11">SUM(F53:G53)</f>
        <v>0</v>
      </c>
      <c r="I53" s="208">
        <f t="shared" ref="I53:J85" si="12">SUM(C53,F53)</f>
        <v>0</v>
      </c>
      <c r="J53" s="208">
        <f t="shared" si="12"/>
        <v>0</v>
      </c>
      <c r="K53" s="208">
        <f t="shared" ref="K53:K86" si="13">SUM(I53:J53)</f>
        <v>0</v>
      </c>
    </row>
    <row r="54" spans="1:11" ht="20.100000000000001" customHeight="1" x14ac:dyDescent="0.25">
      <c r="A54" s="72">
        <v>1</v>
      </c>
      <c r="B54" s="1023" t="s">
        <v>1372</v>
      </c>
      <c r="C54" s="208"/>
      <c r="D54" s="208"/>
      <c r="E54" s="208">
        <f t="shared" ref="E54:E78" si="14">SUM(C54:D54)</f>
        <v>0</v>
      </c>
      <c r="F54" s="208"/>
      <c r="G54" s="208"/>
      <c r="H54" s="208">
        <f t="shared" ref="H54:H78" si="15">SUM(F54:G54)</f>
        <v>0</v>
      </c>
      <c r="I54" s="208">
        <f t="shared" ref="I54:I78" si="16">SUM(C54,F54)</f>
        <v>0</v>
      </c>
      <c r="J54" s="208">
        <f t="shared" ref="J54:J78" si="17">SUM(D54,G54)</f>
        <v>0</v>
      </c>
      <c r="K54" s="208">
        <f t="shared" ref="K54:K78" si="18">SUM(I54:J54)</f>
        <v>0</v>
      </c>
    </row>
    <row r="55" spans="1:11" ht="20.100000000000001" customHeight="1" x14ac:dyDescent="0.25">
      <c r="A55" s="72">
        <v>2</v>
      </c>
      <c r="B55" s="1024" t="s">
        <v>1373</v>
      </c>
      <c r="C55" s="208"/>
      <c r="D55" s="208"/>
      <c r="E55" s="208">
        <f t="shared" si="14"/>
        <v>0</v>
      </c>
      <c r="F55" s="208"/>
      <c r="G55" s="208"/>
      <c r="H55" s="208">
        <f t="shared" si="15"/>
        <v>0</v>
      </c>
      <c r="I55" s="208">
        <f t="shared" si="16"/>
        <v>0</v>
      </c>
      <c r="J55" s="208">
        <f t="shared" si="17"/>
        <v>0</v>
      </c>
      <c r="K55" s="208">
        <f t="shared" si="18"/>
        <v>0</v>
      </c>
    </row>
    <row r="56" spans="1:11" ht="20.100000000000001" customHeight="1" x14ac:dyDescent="0.25">
      <c r="A56" s="72">
        <v>3</v>
      </c>
      <c r="B56" s="1024" t="s">
        <v>1374</v>
      </c>
      <c r="C56" s="208"/>
      <c r="D56" s="208"/>
      <c r="E56" s="208">
        <f t="shared" si="14"/>
        <v>0</v>
      </c>
      <c r="F56" s="208"/>
      <c r="G56" s="208"/>
      <c r="H56" s="208">
        <f t="shared" si="15"/>
        <v>0</v>
      </c>
      <c r="I56" s="208">
        <f t="shared" si="16"/>
        <v>0</v>
      </c>
      <c r="J56" s="208">
        <f t="shared" si="17"/>
        <v>0</v>
      </c>
      <c r="K56" s="208">
        <f t="shared" si="18"/>
        <v>0</v>
      </c>
    </row>
    <row r="57" spans="1:11" ht="20.100000000000001" customHeight="1" x14ac:dyDescent="0.25">
      <c r="A57" s="72">
        <v>4</v>
      </c>
      <c r="B57" s="1024" t="s">
        <v>1375</v>
      </c>
      <c r="C57" s="208"/>
      <c r="D57" s="208"/>
      <c r="E57" s="208">
        <f t="shared" si="14"/>
        <v>0</v>
      </c>
      <c r="F57" s="208"/>
      <c r="G57" s="208"/>
      <c r="H57" s="208">
        <f t="shared" si="15"/>
        <v>0</v>
      </c>
      <c r="I57" s="208">
        <f t="shared" si="16"/>
        <v>0</v>
      </c>
      <c r="J57" s="208">
        <f t="shared" si="17"/>
        <v>0</v>
      </c>
      <c r="K57" s="208">
        <f t="shared" si="18"/>
        <v>0</v>
      </c>
    </row>
    <row r="58" spans="1:11" ht="20.100000000000001" customHeight="1" x14ac:dyDescent="0.25">
      <c r="A58" s="72">
        <v>5</v>
      </c>
      <c r="B58" s="1024" t="s">
        <v>1376</v>
      </c>
      <c r="C58" s="208"/>
      <c r="D58" s="208"/>
      <c r="E58" s="208">
        <f t="shared" si="14"/>
        <v>0</v>
      </c>
      <c r="F58" s="208"/>
      <c r="G58" s="208"/>
      <c r="H58" s="208">
        <f t="shared" si="15"/>
        <v>0</v>
      </c>
      <c r="I58" s="208">
        <f t="shared" si="16"/>
        <v>0</v>
      </c>
      <c r="J58" s="208">
        <f t="shared" si="17"/>
        <v>0</v>
      </c>
      <c r="K58" s="208">
        <f t="shared" si="18"/>
        <v>0</v>
      </c>
    </row>
    <row r="59" spans="1:11" ht="20.100000000000001" customHeight="1" x14ac:dyDescent="0.25">
      <c r="A59" s="72">
        <v>6</v>
      </c>
      <c r="B59" s="1024" t="s">
        <v>1377</v>
      </c>
      <c r="C59" s="208"/>
      <c r="D59" s="208"/>
      <c r="E59" s="208">
        <f t="shared" si="14"/>
        <v>0</v>
      </c>
      <c r="F59" s="208"/>
      <c r="G59" s="208"/>
      <c r="H59" s="208">
        <f t="shared" si="15"/>
        <v>0</v>
      </c>
      <c r="I59" s="208">
        <f t="shared" si="16"/>
        <v>0</v>
      </c>
      <c r="J59" s="208">
        <f t="shared" si="17"/>
        <v>0</v>
      </c>
      <c r="K59" s="208">
        <f t="shared" si="18"/>
        <v>0</v>
      </c>
    </row>
    <row r="60" spans="1:11" ht="20.100000000000001" customHeight="1" x14ac:dyDescent="0.25">
      <c r="A60" s="72">
        <v>7</v>
      </c>
      <c r="B60" s="1024" t="s">
        <v>1378</v>
      </c>
      <c r="C60" s="208"/>
      <c r="D60" s="208"/>
      <c r="E60" s="208">
        <f t="shared" si="14"/>
        <v>0</v>
      </c>
      <c r="F60" s="208"/>
      <c r="G60" s="208"/>
      <c r="H60" s="208">
        <f t="shared" si="15"/>
        <v>0</v>
      </c>
      <c r="I60" s="208">
        <f t="shared" si="16"/>
        <v>0</v>
      </c>
      <c r="J60" s="208">
        <f t="shared" si="17"/>
        <v>0</v>
      </c>
      <c r="K60" s="208">
        <f t="shared" si="18"/>
        <v>0</v>
      </c>
    </row>
    <row r="61" spans="1:11" ht="20.100000000000001" customHeight="1" x14ac:dyDescent="0.25">
      <c r="A61" s="72">
        <v>8</v>
      </c>
      <c r="B61" s="1024" t="s">
        <v>1379</v>
      </c>
      <c r="C61" s="208"/>
      <c r="D61" s="208"/>
      <c r="E61" s="208">
        <f t="shared" si="14"/>
        <v>0</v>
      </c>
      <c r="F61" s="208"/>
      <c r="G61" s="208"/>
      <c r="H61" s="208">
        <f t="shared" si="15"/>
        <v>0</v>
      </c>
      <c r="I61" s="208">
        <f t="shared" si="16"/>
        <v>0</v>
      </c>
      <c r="J61" s="208">
        <f t="shared" si="17"/>
        <v>0</v>
      </c>
      <c r="K61" s="208">
        <f t="shared" si="18"/>
        <v>0</v>
      </c>
    </row>
    <row r="62" spans="1:11" ht="20.100000000000001" customHeight="1" x14ac:dyDescent="0.25">
      <c r="A62" s="72">
        <v>9</v>
      </c>
      <c r="B62" s="1024" t="s">
        <v>1380</v>
      </c>
      <c r="C62" s="208"/>
      <c r="D62" s="208"/>
      <c r="E62" s="208">
        <f t="shared" si="14"/>
        <v>0</v>
      </c>
      <c r="F62" s="208"/>
      <c r="G62" s="208"/>
      <c r="H62" s="208">
        <f t="shared" si="15"/>
        <v>0</v>
      </c>
      <c r="I62" s="208">
        <f t="shared" si="16"/>
        <v>0</v>
      </c>
      <c r="J62" s="208">
        <f t="shared" si="17"/>
        <v>0</v>
      </c>
      <c r="K62" s="208">
        <f t="shared" si="18"/>
        <v>0</v>
      </c>
    </row>
    <row r="63" spans="1:11" ht="20.100000000000001" customHeight="1" x14ac:dyDescent="0.25">
      <c r="A63" s="72">
        <v>10</v>
      </c>
      <c r="B63" s="1024" t="s">
        <v>1381</v>
      </c>
      <c r="C63" s="208"/>
      <c r="D63" s="208"/>
      <c r="E63" s="208">
        <f t="shared" si="14"/>
        <v>0</v>
      </c>
      <c r="F63" s="208"/>
      <c r="G63" s="208"/>
      <c r="H63" s="208">
        <f t="shared" si="15"/>
        <v>0</v>
      </c>
      <c r="I63" s="208">
        <f t="shared" si="16"/>
        <v>0</v>
      </c>
      <c r="J63" s="208">
        <f t="shared" si="17"/>
        <v>0</v>
      </c>
      <c r="K63" s="208">
        <f t="shared" si="18"/>
        <v>0</v>
      </c>
    </row>
    <row r="64" spans="1:11" ht="20.100000000000001" customHeight="1" x14ac:dyDescent="0.25">
      <c r="A64" s="72">
        <v>11</v>
      </c>
      <c r="B64" s="1025" t="s">
        <v>1382</v>
      </c>
      <c r="C64" s="208"/>
      <c r="D64" s="208"/>
      <c r="E64" s="208">
        <f t="shared" si="14"/>
        <v>0</v>
      </c>
      <c r="F64" s="208"/>
      <c r="G64" s="208"/>
      <c r="H64" s="208">
        <f t="shared" si="15"/>
        <v>0</v>
      </c>
      <c r="I64" s="208">
        <f t="shared" si="16"/>
        <v>0</v>
      </c>
      <c r="J64" s="208">
        <f t="shared" si="17"/>
        <v>0</v>
      </c>
      <c r="K64" s="208">
        <f t="shared" si="18"/>
        <v>0</v>
      </c>
    </row>
    <row r="65" spans="1:11" ht="20.100000000000001" customHeight="1" x14ac:dyDescent="0.25">
      <c r="A65" s="72">
        <v>12</v>
      </c>
      <c r="B65" s="1025" t="s">
        <v>1383</v>
      </c>
      <c r="C65" s="208"/>
      <c r="D65" s="208"/>
      <c r="E65" s="208">
        <f t="shared" si="14"/>
        <v>0</v>
      </c>
      <c r="F65" s="208"/>
      <c r="G65" s="208"/>
      <c r="H65" s="208">
        <f t="shared" si="15"/>
        <v>0</v>
      </c>
      <c r="I65" s="208">
        <f t="shared" si="16"/>
        <v>0</v>
      </c>
      <c r="J65" s="208">
        <f t="shared" si="17"/>
        <v>0</v>
      </c>
      <c r="K65" s="208">
        <f t="shared" si="18"/>
        <v>0</v>
      </c>
    </row>
    <row r="66" spans="1:11" ht="20.100000000000001" customHeight="1" x14ac:dyDescent="0.25">
      <c r="A66" s="72">
        <v>13</v>
      </c>
      <c r="B66" s="1025" t="s">
        <v>1384</v>
      </c>
      <c r="C66" s="208"/>
      <c r="D66" s="208"/>
      <c r="E66" s="208">
        <f t="shared" si="14"/>
        <v>0</v>
      </c>
      <c r="F66" s="208"/>
      <c r="G66" s="208"/>
      <c r="H66" s="208">
        <f t="shared" si="15"/>
        <v>0</v>
      </c>
      <c r="I66" s="208">
        <f t="shared" si="16"/>
        <v>0</v>
      </c>
      <c r="J66" s="208">
        <f t="shared" si="17"/>
        <v>0</v>
      </c>
      <c r="K66" s="208">
        <f t="shared" si="18"/>
        <v>0</v>
      </c>
    </row>
    <row r="67" spans="1:11" ht="20.100000000000001" customHeight="1" x14ac:dyDescent="0.25">
      <c r="A67" s="72">
        <v>14</v>
      </c>
      <c r="B67" s="1025" t="s">
        <v>1385</v>
      </c>
      <c r="C67" s="208"/>
      <c r="D67" s="208"/>
      <c r="E67" s="208">
        <f t="shared" si="14"/>
        <v>0</v>
      </c>
      <c r="F67" s="208"/>
      <c r="G67" s="208"/>
      <c r="H67" s="208">
        <f t="shared" si="15"/>
        <v>0</v>
      </c>
      <c r="I67" s="208">
        <f t="shared" si="16"/>
        <v>0</v>
      </c>
      <c r="J67" s="208">
        <f t="shared" si="17"/>
        <v>0</v>
      </c>
      <c r="K67" s="208">
        <f t="shared" si="18"/>
        <v>0</v>
      </c>
    </row>
    <row r="68" spans="1:11" ht="20.100000000000001" customHeight="1" x14ac:dyDescent="0.25">
      <c r="A68" s="72">
        <v>15</v>
      </c>
      <c r="B68" s="1025" t="s">
        <v>1386</v>
      </c>
      <c r="C68" s="208"/>
      <c r="D68" s="208"/>
      <c r="E68" s="208">
        <f t="shared" si="14"/>
        <v>0</v>
      </c>
      <c r="F68" s="208"/>
      <c r="G68" s="208"/>
      <c r="H68" s="208">
        <f t="shared" si="15"/>
        <v>0</v>
      </c>
      <c r="I68" s="208">
        <f t="shared" si="16"/>
        <v>0</v>
      </c>
      <c r="J68" s="208">
        <f t="shared" si="17"/>
        <v>0</v>
      </c>
      <c r="K68" s="208">
        <f t="shared" si="18"/>
        <v>0</v>
      </c>
    </row>
    <row r="69" spans="1:11" ht="20.100000000000001" customHeight="1" x14ac:dyDescent="0.25">
      <c r="A69" s="72">
        <v>16</v>
      </c>
      <c r="B69" s="1025" t="s">
        <v>1387</v>
      </c>
      <c r="C69" s="208"/>
      <c r="D69" s="208"/>
      <c r="E69" s="208">
        <f t="shared" si="14"/>
        <v>0</v>
      </c>
      <c r="F69" s="208"/>
      <c r="G69" s="208"/>
      <c r="H69" s="208">
        <f t="shared" si="15"/>
        <v>0</v>
      </c>
      <c r="I69" s="208">
        <f t="shared" si="16"/>
        <v>0</v>
      </c>
      <c r="J69" s="208">
        <f t="shared" si="17"/>
        <v>0</v>
      </c>
      <c r="K69" s="208">
        <f t="shared" si="18"/>
        <v>0</v>
      </c>
    </row>
    <row r="70" spans="1:11" ht="20.100000000000001" customHeight="1" x14ac:dyDescent="0.25">
      <c r="A70" s="72">
        <v>17</v>
      </c>
      <c r="B70" s="1025" t="s">
        <v>1388</v>
      </c>
      <c r="C70" s="208"/>
      <c r="D70" s="208"/>
      <c r="E70" s="208">
        <f t="shared" si="14"/>
        <v>0</v>
      </c>
      <c r="F70" s="208"/>
      <c r="G70" s="208"/>
      <c r="H70" s="208">
        <f t="shared" si="15"/>
        <v>0</v>
      </c>
      <c r="I70" s="208">
        <f t="shared" si="16"/>
        <v>0</v>
      </c>
      <c r="J70" s="208">
        <f t="shared" si="17"/>
        <v>0</v>
      </c>
      <c r="K70" s="208">
        <f t="shared" si="18"/>
        <v>0</v>
      </c>
    </row>
    <row r="71" spans="1:11" ht="20.100000000000001" customHeight="1" x14ac:dyDescent="0.25">
      <c r="A71" s="72">
        <v>18</v>
      </c>
      <c r="B71" s="1024" t="s">
        <v>1389</v>
      </c>
      <c r="C71" s="208"/>
      <c r="D71" s="208"/>
      <c r="E71" s="208">
        <f t="shared" si="14"/>
        <v>0</v>
      </c>
      <c r="F71" s="208"/>
      <c r="G71" s="208"/>
      <c r="H71" s="208">
        <f t="shared" si="15"/>
        <v>0</v>
      </c>
      <c r="I71" s="208">
        <f t="shared" si="16"/>
        <v>0</v>
      </c>
      <c r="J71" s="208">
        <f t="shared" si="17"/>
        <v>0</v>
      </c>
      <c r="K71" s="208">
        <f t="shared" si="18"/>
        <v>0</v>
      </c>
    </row>
    <row r="72" spans="1:11" ht="20.100000000000001" customHeight="1" x14ac:dyDescent="0.25">
      <c r="A72" s="72">
        <v>19</v>
      </c>
      <c r="B72" s="1024" t="s">
        <v>1390</v>
      </c>
      <c r="C72" s="208"/>
      <c r="D72" s="208"/>
      <c r="E72" s="208">
        <f t="shared" si="14"/>
        <v>0</v>
      </c>
      <c r="F72" s="208"/>
      <c r="G72" s="208"/>
      <c r="H72" s="208">
        <f t="shared" si="15"/>
        <v>0</v>
      </c>
      <c r="I72" s="208">
        <f t="shared" si="16"/>
        <v>0</v>
      </c>
      <c r="J72" s="208">
        <f t="shared" si="17"/>
        <v>0</v>
      </c>
      <c r="K72" s="208">
        <f t="shared" si="18"/>
        <v>0</v>
      </c>
    </row>
    <row r="73" spans="1:11" ht="20.100000000000001" customHeight="1" x14ac:dyDescent="0.25">
      <c r="A73" s="72">
        <v>20</v>
      </c>
      <c r="B73" s="1024" t="s">
        <v>1391</v>
      </c>
      <c r="C73" s="208"/>
      <c r="D73" s="208"/>
      <c r="E73" s="208">
        <f t="shared" si="14"/>
        <v>0</v>
      </c>
      <c r="F73" s="208"/>
      <c r="G73" s="208"/>
      <c r="H73" s="208">
        <f t="shared" si="15"/>
        <v>0</v>
      </c>
      <c r="I73" s="208">
        <f t="shared" si="16"/>
        <v>0</v>
      </c>
      <c r="J73" s="208">
        <f t="shared" si="17"/>
        <v>0</v>
      </c>
      <c r="K73" s="208">
        <f t="shared" si="18"/>
        <v>0</v>
      </c>
    </row>
    <row r="74" spans="1:11" ht="20.100000000000001" customHeight="1" x14ac:dyDescent="0.25">
      <c r="A74" s="72">
        <v>21</v>
      </c>
      <c r="B74" s="1024" t="s">
        <v>1392</v>
      </c>
      <c r="C74" s="208"/>
      <c r="D74" s="208"/>
      <c r="E74" s="208">
        <f t="shared" si="14"/>
        <v>0</v>
      </c>
      <c r="F74" s="208"/>
      <c r="G74" s="208"/>
      <c r="H74" s="208">
        <f t="shared" si="15"/>
        <v>0</v>
      </c>
      <c r="I74" s="208">
        <f t="shared" si="16"/>
        <v>0</v>
      </c>
      <c r="J74" s="208">
        <f t="shared" si="17"/>
        <v>0</v>
      </c>
      <c r="K74" s="208">
        <f t="shared" si="18"/>
        <v>0</v>
      </c>
    </row>
    <row r="75" spans="1:11" ht="20.100000000000001" customHeight="1" x14ac:dyDescent="0.25">
      <c r="A75" s="72">
        <v>22</v>
      </c>
      <c r="B75" s="1024" t="s">
        <v>1393</v>
      </c>
      <c r="C75" s="208"/>
      <c r="D75" s="208"/>
      <c r="E75" s="208">
        <f t="shared" si="14"/>
        <v>0</v>
      </c>
      <c r="F75" s="208"/>
      <c r="G75" s="208"/>
      <c r="H75" s="208">
        <f t="shared" si="15"/>
        <v>0</v>
      </c>
      <c r="I75" s="208">
        <f t="shared" si="16"/>
        <v>0</v>
      </c>
      <c r="J75" s="208">
        <f t="shared" si="17"/>
        <v>0</v>
      </c>
      <c r="K75" s="208">
        <f t="shared" si="18"/>
        <v>0</v>
      </c>
    </row>
    <row r="76" spans="1:11" ht="20.100000000000001" customHeight="1" x14ac:dyDescent="0.25">
      <c r="A76" s="72">
        <v>23</v>
      </c>
      <c r="B76" s="1026" t="s">
        <v>1394</v>
      </c>
      <c r="C76" s="208"/>
      <c r="D76" s="208"/>
      <c r="E76" s="208">
        <f t="shared" si="14"/>
        <v>0</v>
      </c>
      <c r="F76" s="208"/>
      <c r="G76" s="208"/>
      <c r="H76" s="208">
        <f t="shared" si="15"/>
        <v>0</v>
      </c>
      <c r="I76" s="208">
        <f t="shared" si="16"/>
        <v>0</v>
      </c>
      <c r="J76" s="208">
        <f t="shared" si="17"/>
        <v>0</v>
      </c>
      <c r="K76" s="208">
        <f t="shared" si="18"/>
        <v>0</v>
      </c>
    </row>
    <row r="77" spans="1:11" ht="20.100000000000001" customHeight="1" x14ac:dyDescent="0.25">
      <c r="A77" s="72">
        <v>24</v>
      </c>
      <c r="B77" s="72" t="s">
        <v>1462</v>
      </c>
      <c r="C77" s="208"/>
      <c r="D77" s="208"/>
      <c r="E77" s="208">
        <f t="shared" si="14"/>
        <v>0</v>
      </c>
      <c r="F77" s="208"/>
      <c r="G77" s="208"/>
      <c r="H77" s="208">
        <f t="shared" si="15"/>
        <v>0</v>
      </c>
      <c r="I77" s="208">
        <f t="shared" si="16"/>
        <v>0</v>
      </c>
      <c r="J77" s="208">
        <f t="shared" si="17"/>
        <v>0</v>
      </c>
      <c r="K77" s="208">
        <f t="shared" si="18"/>
        <v>0</v>
      </c>
    </row>
    <row r="78" spans="1:11" ht="20.100000000000001" customHeight="1" x14ac:dyDescent="0.25">
      <c r="A78" s="72">
        <v>25</v>
      </c>
      <c r="B78" s="72" t="s">
        <v>1395</v>
      </c>
      <c r="C78" s="208"/>
      <c r="D78" s="208"/>
      <c r="E78" s="208">
        <f t="shared" si="14"/>
        <v>0</v>
      </c>
      <c r="F78" s="208"/>
      <c r="G78" s="208"/>
      <c r="H78" s="208">
        <f t="shared" si="15"/>
        <v>0</v>
      </c>
      <c r="I78" s="208">
        <f t="shared" si="16"/>
        <v>0</v>
      </c>
      <c r="J78" s="208">
        <f t="shared" si="17"/>
        <v>0</v>
      </c>
      <c r="K78" s="208">
        <f t="shared" si="18"/>
        <v>0</v>
      </c>
    </row>
    <row r="79" spans="1:11" ht="20.100000000000001" customHeight="1" x14ac:dyDescent="0.25">
      <c r="A79" s="72"/>
      <c r="B79" s="72"/>
      <c r="C79" s="208"/>
      <c r="D79" s="208"/>
      <c r="E79" s="208"/>
      <c r="F79" s="208"/>
      <c r="G79" s="208"/>
      <c r="H79" s="208"/>
      <c r="I79" s="208"/>
      <c r="J79" s="208"/>
      <c r="K79" s="208"/>
    </row>
    <row r="80" spans="1:11" ht="20.100000000000001" customHeight="1" x14ac:dyDescent="0.25">
      <c r="A80" s="72"/>
      <c r="B80" s="72"/>
      <c r="C80" s="208"/>
      <c r="D80" s="208"/>
      <c r="E80" s="208"/>
      <c r="F80" s="208"/>
      <c r="G80" s="208"/>
      <c r="H80" s="208"/>
      <c r="I80" s="208"/>
      <c r="J80" s="208"/>
      <c r="K80" s="208"/>
    </row>
    <row r="81" spans="1:11" ht="20.100000000000001" customHeight="1" x14ac:dyDescent="0.25">
      <c r="A81" s="72"/>
      <c r="B81" s="72"/>
      <c r="C81" s="208"/>
      <c r="D81" s="208"/>
      <c r="E81" s="208"/>
      <c r="F81" s="208"/>
      <c r="G81" s="208"/>
      <c r="H81" s="208"/>
      <c r="I81" s="208"/>
      <c r="J81" s="208"/>
      <c r="K81" s="208"/>
    </row>
    <row r="82" spans="1:11" ht="20.100000000000001" customHeight="1" x14ac:dyDescent="0.25">
      <c r="A82" s="72" t="s">
        <v>316</v>
      </c>
      <c r="B82" s="72" t="s">
        <v>499</v>
      </c>
      <c r="C82" s="208"/>
      <c r="D82" s="208"/>
      <c r="E82" s="208">
        <f t="shared" si="10"/>
        <v>0</v>
      </c>
      <c r="F82" s="208"/>
      <c r="G82" s="208"/>
      <c r="H82" s="208">
        <f t="shared" si="11"/>
        <v>0</v>
      </c>
      <c r="I82" s="208">
        <f>SUM(C82,F82)</f>
        <v>0</v>
      </c>
      <c r="J82" s="208">
        <f t="shared" si="12"/>
        <v>0</v>
      </c>
      <c r="K82" s="208">
        <f t="shared" si="13"/>
        <v>0</v>
      </c>
    </row>
    <row r="83" spans="1:11" ht="20.100000000000001" customHeight="1" x14ac:dyDescent="0.25">
      <c r="A83" s="72"/>
      <c r="B83" s="72" t="s">
        <v>509</v>
      </c>
      <c r="C83" s="208"/>
      <c r="D83" s="208"/>
      <c r="E83" s="208">
        <f t="shared" si="10"/>
        <v>0</v>
      </c>
      <c r="F83" s="208"/>
      <c r="G83" s="208"/>
      <c r="H83" s="208">
        <f t="shared" si="11"/>
        <v>0</v>
      </c>
      <c r="I83" s="208">
        <f t="shared" si="12"/>
        <v>0</v>
      </c>
      <c r="J83" s="208">
        <f t="shared" si="12"/>
        <v>0</v>
      </c>
      <c r="K83" s="208">
        <f t="shared" si="13"/>
        <v>0</v>
      </c>
    </row>
    <row r="84" spans="1:11" ht="20.100000000000001" customHeight="1" x14ac:dyDescent="0.25">
      <c r="A84" s="72"/>
      <c r="B84" s="72" t="s">
        <v>510</v>
      </c>
      <c r="C84" s="208"/>
      <c r="D84" s="208"/>
      <c r="E84" s="208">
        <f t="shared" si="10"/>
        <v>0</v>
      </c>
      <c r="F84" s="208"/>
      <c r="G84" s="208"/>
      <c r="H84" s="208">
        <f t="shared" si="11"/>
        <v>0</v>
      </c>
      <c r="I84" s="208">
        <f t="shared" si="12"/>
        <v>0</v>
      </c>
      <c r="J84" s="208">
        <f t="shared" si="12"/>
        <v>0</v>
      </c>
      <c r="K84" s="208">
        <f t="shared" si="13"/>
        <v>0</v>
      </c>
    </row>
    <row r="85" spans="1:11" ht="20.100000000000001" customHeight="1" x14ac:dyDescent="0.25">
      <c r="A85" s="140" t="s">
        <v>1029</v>
      </c>
      <c r="B85" s="229"/>
      <c r="C85" s="214"/>
      <c r="D85" s="214"/>
      <c r="E85" s="213">
        <f>SUM(C85:D85)</f>
        <v>0</v>
      </c>
      <c r="F85" s="214"/>
      <c r="G85" s="214"/>
      <c r="H85" s="213">
        <f t="shared" si="11"/>
        <v>0</v>
      </c>
      <c r="I85" s="213">
        <f t="shared" si="12"/>
        <v>0</v>
      </c>
      <c r="J85" s="213">
        <f t="shared" si="12"/>
        <v>0</v>
      </c>
      <c r="K85" s="213">
        <f t="shared" si="13"/>
        <v>0</v>
      </c>
    </row>
    <row r="86" spans="1:11" ht="20.100000000000001" customHeight="1" x14ac:dyDescent="0.25">
      <c r="A86" s="191" t="s">
        <v>488</v>
      </c>
      <c r="B86" s="191"/>
      <c r="C86" s="213"/>
      <c r="D86" s="213"/>
      <c r="E86" s="213">
        <f>SUM(C86:D86)</f>
        <v>0</v>
      </c>
      <c r="F86" s="213"/>
      <c r="G86" s="213"/>
      <c r="H86" s="213">
        <f t="shared" si="11"/>
        <v>0</v>
      </c>
      <c r="I86" s="213">
        <f t="shared" ref="I86:J86" si="19">SUM(C86,F86)</f>
        <v>0</v>
      </c>
      <c r="J86" s="213">
        <f t="shared" si="19"/>
        <v>0</v>
      </c>
      <c r="K86" s="213">
        <f t="shared" si="13"/>
        <v>0</v>
      </c>
    </row>
    <row r="87" spans="1:11" ht="20.100000000000001" customHeight="1" thickBot="1" x14ac:dyDescent="0.3">
      <c r="A87" s="81" t="s">
        <v>1050</v>
      </c>
      <c r="B87" s="81"/>
      <c r="C87" s="248"/>
      <c r="D87" s="249"/>
      <c r="E87" s="216" t="e">
        <f>E86/'2'!$E$28*100000</f>
        <v>#DIV/0!</v>
      </c>
      <c r="F87" s="248"/>
      <c r="G87" s="249"/>
      <c r="H87" s="216" t="e">
        <f>H86/'2'!$E$28*100000</f>
        <v>#DIV/0!</v>
      </c>
      <c r="I87" s="248"/>
      <c r="J87" s="249"/>
      <c r="K87" s="216" t="e">
        <f>K86/'2'!$E$28*100000</f>
        <v>#DIV/0!</v>
      </c>
    </row>
    <row r="89" spans="1:11" s="724" customFormat="1" ht="12.75" x14ac:dyDescent="0.25">
      <c r="A89" s="724" t="s">
        <v>388</v>
      </c>
      <c r="C89" s="1003"/>
      <c r="D89" s="1003"/>
      <c r="E89" s="1003"/>
      <c r="F89" s="1003"/>
      <c r="G89" s="1003"/>
      <c r="H89" s="1003"/>
      <c r="I89" s="1003"/>
      <c r="J89" s="1003"/>
      <c r="K89" s="1003"/>
    </row>
    <row r="90" spans="1:11" s="724" customFormat="1" ht="12.75" x14ac:dyDescent="0.25">
      <c r="A90" s="724" t="s">
        <v>1051</v>
      </c>
    </row>
    <row r="91" spans="1:11" s="724" customFormat="1" ht="12.75" x14ac:dyDescent="0.25">
      <c r="B91" s="724" t="s">
        <v>1249</v>
      </c>
    </row>
    <row r="92" spans="1:11" s="724" customFormat="1" ht="12.75" x14ac:dyDescent="0.25"/>
  </sheetData>
  <mergeCells count="5">
    <mergeCell ref="A3:K3"/>
    <mergeCell ref="A7:A9"/>
    <mergeCell ref="B7:B9"/>
    <mergeCell ref="C7:K7"/>
    <mergeCell ref="I8:K8"/>
  </mergeCells>
  <printOptions horizontalCentered="1"/>
  <pageMargins left="0.54" right="0.51" top="1.1499999999999999" bottom="0.9" header="0" footer="0"/>
  <pageSetup paperSize="9" scale="54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DAC1-B51B-4385-B402-152560FA2135}">
  <sheetPr codeName="Sheet19">
    <tabColor rgb="FFFFC000"/>
    <pageSetUpPr fitToPage="1"/>
  </sheetPr>
  <dimension ref="A1:AC89"/>
  <sheetViews>
    <sheetView topLeftCell="A31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8.7109375" style="70" customWidth="1"/>
    <col min="3" max="14" width="11.7109375" style="70" customWidth="1"/>
    <col min="15" max="29" width="7.7109375" style="70" customWidth="1"/>
    <col min="30" max="30" width="9.7109375" style="70" customWidth="1"/>
    <col min="31" max="256" width="9.140625" style="70"/>
    <col min="257" max="257" width="5.7109375" style="70" customWidth="1"/>
    <col min="258" max="258" width="36.28515625" style="70" customWidth="1"/>
    <col min="259" max="270" width="11.7109375" style="70" customWidth="1"/>
    <col min="271" max="285" width="7.7109375" style="70" customWidth="1"/>
    <col min="286" max="286" width="9.7109375" style="70" customWidth="1"/>
    <col min="287" max="512" width="9.140625" style="70"/>
    <col min="513" max="513" width="5.7109375" style="70" customWidth="1"/>
    <col min="514" max="514" width="36.28515625" style="70" customWidth="1"/>
    <col min="515" max="526" width="11.7109375" style="70" customWidth="1"/>
    <col min="527" max="541" width="7.7109375" style="70" customWidth="1"/>
    <col min="542" max="542" width="9.7109375" style="70" customWidth="1"/>
    <col min="543" max="768" width="9.140625" style="70"/>
    <col min="769" max="769" width="5.7109375" style="70" customWidth="1"/>
    <col min="770" max="770" width="36.28515625" style="70" customWidth="1"/>
    <col min="771" max="782" width="11.7109375" style="70" customWidth="1"/>
    <col min="783" max="797" width="7.7109375" style="70" customWidth="1"/>
    <col min="798" max="798" width="9.7109375" style="70" customWidth="1"/>
    <col min="799" max="1024" width="9.140625" style="70"/>
    <col min="1025" max="1025" width="5.7109375" style="70" customWidth="1"/>
    <col min="1026" max="1026" width="36.28515625" style="70" customWidth="1"/>
    <col min="1027" max="1038" width="11.7109375" style="70" customWidth="1"/>
    <col min="1039" max="1053" width="7.7109375" style="70" customWidth="1"/>
    <col min="1054" max="1054" width="9.7109375" style="70" customWidth="1"/>
    <col min="1055" max="1280" width="9.140625" style="70"/>
    <col min="1281" max="1281" width="5.7109375" style="70" customWidth="1"/>
    <col min="1282" max="1282" width="36.28515625" style="70" customWidth="1"/>
    <col min="1283" max="1294" width="11.7109375" style="70" customWidth="1"/>
    <col min="1295" max="1309" width="7.7109375" style="70" customWidth="1"/>
    <col min="1310" max="1310" width="9.7109375" style="70" customWidth="1"/>
    <col min="1311" max="1536" width="9.140625" style="70"/>
    <col min="1537" max="1537" width="5.7109375" style="70" customWidth="1"/>
    <col min="1538" max="1538" width="36.28515625" style="70" customWidth="1"/>
    <col min="1539" max="1550" width="11.7109375" style="70" customWidth="1"/>
    <col min="1551" max="1565" width="7.7109375" style="70" customWidth="1"/>
    <col min="1566" max="1566" width="9.7109375" style="70" customWidth="1"/>
    <col min="1567" max="1792" width="9.140625" style="70"/>
    <col min="1793" max="1793" width="5.7109375" style="70" customWidth="1"/>
    <col min="1794" max="1794" width="36.28515625" style="70" customWidth="1"/>
    <col min="1795" max="1806" width="11.7109375" style="70" customWidth="1"/>
    <col min="1807" max="1821" width="7.7109375" style="70" customWidth="1"/>
    <col min="1822" max="1822" width="9.7109375" style="70" customWidth="1"/>
    <col min="1823" max="2048" width="9.140625" style="70"/>
    <col min="2049" max="2049" width="5.7109375" style="70" customWidth="1"/>
    <col min="2050" max="2050" width="36.28515625" style="70" customWidth="1"/>
    <col min="2051" max="2062" width="11.7109375" style="70" customWidth="1"/>
    <col min="2063" max="2077" width="7.7109375" style="70" customWidth="1"/>
    <col min="2078" max="2078" width="9.7109375" style="70" customWidth="1"/>
    <col min="2079" max="2304" width="9.140625" style="70"/>
    <col min="2305" max="2305" width="5.7109375" style="70" customWidth="1"/>
    <col min="2306" max="2306" width="36.28515625" style="70" customWidth="1"/>
    <col min="2307" max="2318" width="11.7109375" style="70" customWidth="1"/>
    <col min="2319" max="2333" width="7.7109375" style="70" customWidth="1"/>
    <col min="2334" max="2334" width="9.7109375" style="70" customWidth="1"/>
    <col min="2335" max="2560" width="9.140625" style="70"/>
    <col min="2561" max="2561" width="5.7109375" style="70" customWidth="1"/>
    <col min="2562" max="2562" width="36.28515625" style="70" customWidth="1"/>
    <col min="2563" max="2574" width="11.7109375" style="70" customWidth="1"/>
    <col min="2575" max="2589" width="7.7109375" style="70" customWidth="1"/>
    <col min="2590" max="2590" width="9.7109375" style="70" customWidth="1"/>
    <col min="2591" max="2816" width="9.140625" style="70"/>
    <col min="2817" max="2817" width="5.7109375" style="70" customWidth="1"/>
    <col min="2818" max="2818" width="36.28515625" style="70" customWidth="1"/>
    <col min="2819" max="2830" width="11.7109375" style="70" customWidth="1"/>
    <col min="2831" max="2845" width="7.7109375" style="70" customWidth="1"/>
    <col min="2846" max="2846" width="9.7109375" style="70" customWidth="1"/>
    <col min="2847" max="3072" width="9.140625" style="70"/>
    <col min="3073" max="3073" width="5.7109375" style="70" customWidth="1"/>
    <col min="3074" max="3074" width="36.28515625" style="70" customWidth="1"/>
    <col min="3075" max="3086" width="11.7109375" style="70" customWidth="1"/>
    <col min="3087" max="3101" width="7.7109375" style="70" customWidth="1"/>
    <col min="3102" max="3102" width="9.7109375" style="70" customWidth="1"/>
    <col min="3103" max="3328" width="9.140625" style="70"/>
    <col min="3329" max="3329" width="5.7109375" style="70" customWidth="1"/>
    <col min="3330" max="3330" width="36.28515625" style="70" customWidth="1"/>
    <col min="3331" max="3342" width="11.7109375" style="70" customWidth="1"/>
    <col min="3343" max="3357" width="7.7109375" style="70" customWidth="1"/>
    <col min="3358" max="3358" width="9.7109375" style="70" customWidth="1"/>
    <col min="3359" max="3584" width="9.140625" style="70"/>
    <col min="3585" max="3585" width="5.7109375" style="70" customWidth="1"/>
    <col min="3586" max="3586" width="36.28515625" style="70" customWidth="1"/>
    <col min="3587" max="3598" width="11.7109375" style="70" customWidth="1"/>
    <col min="3599" max="3613" width="7.7109375" style="70" customWidth="1"/>
    <col min="3614" max="3614" width="9.7109375" style="70" customWidth="1"/>
    <col min="3615" max="3840" width="9.140625" style="70"/>
    <col min="3841" max="3841" width="5.7109375" style="70" customWidth="1"/>
    <col min="3842" max="3842" width="36.28515625" style="70" customWidth="1"/>
    <col min="3843" max="3854" width="11.7109375" style="70" customWidth="1"/>
    <col min="3855" max="3869" width="7.7109375" style="70" customWidth="1"/>
    <col min="3870" max="3870" width="9.7109375" style="70" customWidth="1"/>
    <col min="3871" max="4096" width="9.140625" style="70"/>
    <col min="4097" max="4097" width="5.7109375" style="70" customWidth="1"/>
    <col min="4098" max="4098" width="36.28515625" style="70" customWidth="1"/>
    <col min="4099" max="4110" width="11.7109375" style="70" customWidth="1"/>
    <col min="4111" max="4125" width="7.7109375" style="70" customWidth="1"/>
    <col min="4126" max="4126" width="9.7109375" style="70" customWidth="1"/>
    <col min="4127" max="4352" width="9.140625" style="70"/>
    <col min="4353" max="4353" width="5.7109375" style="70" customWidth="1"/>
    <col min="4354" max="4354" width="36.28515625" style="70" customWidth="1"/>
    <col min="4355" max="4366" width="11.7109375" style="70" customWidth="1"/>
    <col min="4367" max="4381" width="7.7109375" style="70" customWidth="1"/>
    <col min="4382" max="4382" width="9.7109375" style="70" customWidth="1"/>
    <col min="4383" max="4608" width="9.140625" style="70"/>
    <col min="4609" max="4609" width="5.7109375" style="70" customWidth="1"/>
    <col min="4610" max="4610" width="36.28515625" style="70" customWidth="1"/>
    <col min="4611" max="4622" width="11.7109375" style="70" customWidth="1"/>
    <col min="4623" max="4637" width="7.7109375" style="70" customWidth="1"/>
    <col min="4638" max="4638" width="9.7109375" style="70" customWidth="1"/>
    <col min="4639" max="4864" width="9.140625" style="70"/>
    <col min="4865" max="4865" width="5.7109375" style="70" customWidth="1"/>
    <col min="4866" max="4866" width="36.28515625" style="70" customWidth="1"/>
    <col min="4867" max="4878" width="11.7109375" style="70" customWidth="1"/>
    <col min="4879" max="4893" width="7.7109375" style="70" customWidth="1"/>
    <col min="4894" max="4894" width="9.7109375" style="70" customWidth="1"/>
    <col min="4895" max="5120" width="9.140625" style="70"/>
    <col min="5121" max="5121" width="5.7109375" style="70" customWidth="1"/>
    <col min="5122" max="5122" width="36.28515625" style="70" customWidth="1"/>
    <col min="5123" max="5134" width="11.7109375" style="70" customWidth="1"/>
    <col min="5135" max="5149" width="7.7109375" style="70" customWidth="1"/>
    <col min="5150" max="5150" width="9.7109375" style="70" customWidth="1"/>
    <col min="5151" max="5376" width="9.140625" style="70"/>
    <col min="5377" max="5377" width="5.7109375" style="70" customWidth="1"/>
    <col min="5378" max="5378" width="36.28515625" style="70" customWidth="1"/>
    <col min="5379" max="5390" width="11.7109375" style="70" customWidth="1"/>
    <col min="5391" max="5405" width="7.7109375" style="70" customWidth="1"/>
    <col min="5406" max="5406" width="9.7109375" style="70" customWidth="1"/>
    <col min="5407" max="5632" width="9.140625" style="70"/>
    <col min="5633" max="5633" width="5.7109375" style="70" customWidth="1"/>
    <col min="5634" max="5634" width="36.28515625" style="70" customWidth="1"/>
    <col min="5635" max="5646" width="11.7109375" style="70" customWidth="1"/>
    <col min="5647" max="5661" width="7.7109375" style="70" customWidth="1"/>
    <col min="5662" max="5662" width="9.7109375" style="70" customWidth="1"/>
    <col min="5663" max="5888" width="9.140625" style="70"/>
    <col min="5889" max="5889" width="5.7109375" style="70" customWidth="1"/>
    <col min="5890" max="5890" width="36.28515625" style="70" customWidth="1"/>
    <col min="5891" max="5902" width="11.7109375" style="70" customWidth="1"/>
    <col min="5903" max="5917" width="7.7109375" style="70" customWidth="1"/>
    <col min="5918" max="5918" width="9.7109375" style="70" customWidth="1"/>
    <col min="5919" max="6144" width="9.140625" style="70"/>
    <col min="6145" max="6145" width="5.7109375" style="70" customWidth="1"/>
    <col min="6146" max="6146" width="36.28515625" style="70" customWidth="1"/>
    <col min="6147" max="6158" width="11.7109375" style="70" customWidth="1"/>
    <col min="6159" max="6173" width="7.7109375" style="70" customWidth="1"/>
    <col min="6174" max="6174" width="9.7109375" style="70" customWidth="1"/>
    <col min="6175" max="6400" width="9.140625" style="70"/>
    <col min="6401" max="6401" width="5.7109375" style="70" customWidth="1"/>
    <col min="6402" max="6402" width="36.28515625" style="70" customWidth="1"/>
    <col min="6403" max="6414" width="11.7109375" style="70" customWidth="1"/>
    <col min="6415" max="6429" width="7.7109375" style="70" customWidth="1"/>
    <col min="6430" max="6430" width="9.7109375" style="70" customWidth="1"/>
    <col min="6431" max="6656" width="9.140625" style="70"/>
    <col min="6657" max="6657" width="5.7109375" style="70" customWidth="1"/>
    <col min="6658" max="6658" width="36.28515625" style="70" customWidth="1"/>
    <col min="6659" max="6670" width="11.7109375" style="70" customWidth="1"/>
    <col min="6671" max="6685" width="7.7109375" style="70" customWidth="1"/>
    <col min="6686" max="6686" width="9.7109375" style="70" customWidth="1"/>
    <col min="6687" max="6912" width="9.140625" style="70"/>
    <col min="6913" max="6913" width="5.7109375" style="70" customWidth="1"/>
    <col min="6914" max="6914" width="36.28515625" style="70" customWidth="1"/>
    <col min="6915" max="6926" width="11.7109375" style="70" customWidth="1"/>
    <col min="6927" max="6941" width="7.7109375" style="70" customWidth="1"/>
    <col min="6942" max="6942" width="9.7109375" style="70" customWidth="1"/>
    <col min="6943" max="7168" width="9.140625" style="70"/>
    <col min="7169" max="7169" width="5.7109375" style="70" customWidth="1"/>
    <col min="7170" max="7170" width="36.28515625" style="70" customWidth="1"/>
    <col min="7171" max="7182" width="11.7109375" style="70" customWidth="1"/>
    <col min="7183" max="7197" width="7.7109375" style="70" customWidth="1"/>
    <col min="7198" max="7198" width="9.7109375" style="70" customWidth="1"/>
    <col min="7199" max="7424" width="9.140625" style="70"/>
    <col min="7425" max="7425" width="5.7109375" style="70" customWidth="1"/>
    <col min="7426" max="7426" width="36.28515625" style="70" customWidth="1"/>
    <col min="7427" max="7438" width="11.7109375" style="70" customWidth="1"/>
    <col min="7439" max="7453" width="7.7109375" style="70" customWidth="1"/>
    <col min="7454" max="7454" width="9.7109375" style="70" customWidth="1"/>
    <col min="7455" max="7680" width="9.140625" style="70"/>
    <col min="7681" max="7681" width="5.7109375" style="70" customWidth="1"/>
    <col min="7682" max="7682" width="36.28515625" style="70" customWidth="1"/>
    <col min="7683" max="7694" width="11.7109375" style="70" customWidth="1"/>
    <col min="7695" max="7709" width="7.7109375" style="70" customWidth="1"/>
    <col min="7710" max="7710" width="9.7109375" style="70" customWidth="1"/>
    <col min="7711" max="7936" width="9.140625" style="70"/>
    <col min="7937" max="7937" width="5.7109375" style="70" customWidth="1"/>
    <col min="7938" max="7938" width="36.28515625" style="70" customWidth="1"/>
    <col min="7939" max="7950" width="11.7109375" style="70" customWidth="1"/>
    <col min="7951" max="7965" width="7.7109375" style="70" customWidth="1"/>
    <col min="7966" max="7966" width="9.7109375" style="70" customWidth="1"/>
    <col min="7967" max="8192" width="9.140625" style="70"/>
    <col min="8193" max="8193" width="5.7109375" style="70" customWidth="1"/>
    <col min="8194" max="8194" width="36.28515625" style="70" customWidth="1"/>
    <col min="8195" max="8206" width="11.7109375" style="70" customWidth="1"/>
    <col min="8207" max="8221" width="7.7109375" style="70" customWidth="1"/>
    <col min="8222" max="8222" width="9.7109375" style="70" customWidth="1"/>
    <col min="8223" max="8448" width="9.140625" style="70"/>
    <col min="8449" max="8449" width="5.7109375" style="70" customWidth="1"/>
    <col min="8450" max="8450" width="36.28515625" style="70" customWidth="1"/>
    <col min="8451" max="8462" width="11.7109375" style="70" customWidth="1"/>
    <col min="8463" max="8477" width="7.7109375" style="70" customWidth="1"/>
    <col min="8478" max="8478" width="9.7109375" style="70" customWidth="1"/>
    <col min="8479" max="8704" width="9.140625" style="70"/>
    <col min="8705" max="8705" width="5.7109375" style="70" customWidth="1"/>
    <col min="8706" max="8706" width="36.28515625" style="70" customWidth="1"/>
    <col min="8707" max="8718" width="11.7109375" style="70" customWidth="1"/>
    <col min="8719" max="8733" width="7.7109375" style="70" customWidth="1"/>
    <col min="8734" max="8734" width="9.7109375" style="70" customWidth="1"/>
    <col min="8735" max="8960" width="9.140625" style="70"/>
    <col min="8961" max="8961" width="5.7109375" style="70" customWidth="1"/>
    <col min="8962" max="8962" width="36.28515625" style="70" customWidth="1"/>
    <col min="8963" max="8974" width="11.7109375" style="70" customWidth="1"/>
    <col min="8975" max="8989" width="7.7109375" style="70" customWidth="1"/>
    <col min="8990" max="8990" width="9.7109375" style="70" customWidth="1"/>
    <col min="8991" max="9216" width="9.140625" style="70"/>
    <col min="9217" max="9217" width="5.7109375" style="70" customWidth="1"/>
    <col min="9218" max="9218" width="36.28515625" style="70" customWidth="1"/>
    <col min="9219" max="9230" width="11.7109375" style="70" customWidth="1"/>
    <col min="9231" max="9245" width="7.7109375" style="70" customWidth="1"/>
    <col min="9246" max="9246" width="9.7109375" style="70" customWidth="1"/>
    <col min="9247" max="9472" width="9.140625" style="70"/>
    <col min="9473" max="9473" width="5.7109375" style="70" customWidth="1"/>
    <col min="9474" max="9474" width="36.28515625" style="70" customWidth="1"/>
    <col min="9475" max="9486" width="11.7109375" style="70" customWidth="1"/>
    <col min="9487" max="9501" width="7.7109375" style="70" customWidth="1"/>
    <col min="9502" max="9502" width="9.7109375" style="70" customWidth="1"/>
    <col min="9503" max="9728" width="9.140625" style="70"/>
    <col min="9729" max="9729" width="5.7109375" style="70" customWidth="1"/>
    <col min="9730" max="9730" width="36.28515625" style="70" customWidth="1"/>
    <col min="9731" max="9742" width="11.7109375" style="70" customWidth="1"/>
    <col min="9743" max="9757" width="7.7109375" style="70" customWidth="1"/>
    <col min="9758" max="9758" width="9.7109375" style="70" customWidth="1"/>
    <col min="9759" max="9984" width="9.140625" style="70"/>
    <col min="9985" max="9985" width="5.7109375" style="70" customWidth="1"/>
    <col min="9986" max="9986" width="36.28515625" style="70" customWidth="1"/>
    <col min="9987" max="9998" width="11.7109375" style="70" customWidth="1"/>
    <col min="9999" max="10013" width="7.7109375" style="70" customWidth="1"/>
    <col min="10014" max="10014" width="9.7109375" style="70" customWidth="1"/>
    <col min="10015" max="10240" width="9.140625" style="70"/>
    <col min="10241" max="10241" width="5.7109375" style="70" customWidth="1"/>
    <col min="10242" max="10242" width="36.28515625" style="70" customWidth="1"/>
    <col min="10243" max="10254" width="11.7109375" style="70" customWidth="1"/>
    <col min="10255" max="10269" width="7.7109375" style="70" customWidth="1"/>
    <col min="10270" max="10270" width="9.7109375" style="70" customWidth="1"/>
    <col min="10271" max="10496" width="9.140625" style="70"/>
    <col min="10497" max="10497" width="5.7109375" style="70" customWidth="1"/>
    <col min="10498" max="10498" width="36.28515625" style="70" customWidth="1"/>
    <col min="10499" max="10510" width="11.7109375" style="70" customWidth="1"/>
    <col min="10511" max="10525" width="7.7109375" style="70" customWidth="1"/>
    <col min="10526" max="10526" width="9.7109375" style="70" customWidth="1"/>
    <col min="10527" max="10752" width="9.140625" style="70"/>
    <col min="10753" max="10753" width="5.7109375" style="70" customWidth="1"/>
    <col min="10754" max="10754" width="36.28515625" style="70" customWidth="1"/>
    <col min="10755" max="10766" width="11.7109375" style="70" customWidth="1"/>
    <col min="10767" max="10781" width="7.7109375" style="70" customWidth="1"/>
    <col min="10782" max="10782" width="9.7109375" style="70" customWidth="1"/>
    <col min="10783" max="11008" width="9.140625" style="70"/>
    <col min="11009" max="11009" width="5.7109375" style="70" customWidth="1"/>
    <col min="11010" max="11010" width="36.28515625" style="70" customWidth="1"/>
    <col min="11011" max="11022" width="11.7109375" style="70" customWidth="1"/>
    <col min="11023" max="11037" width="7.7109375" style="70" customWidth="1"/>
    <col min="11038" max="11038" width="9.7109375" style="70" customWidth="1"/>
    <col min="11039" max="11264" width="9.140625" style="70"/>
    <col min="11265" max="11265" width="5.7109375" style="70" customWidth="1"/>
    <col min="11266" max="11266" width="36.28515625" style="70" customWidth="1"/>
    <col min="11267" max="11278" width="11.7109375" style="70" customWidth="1"/>
    <col min="11279" max="11293" width="7.7109375" style="70" customWidth="1"/>
    <col min="11294" max="11294" width="9.7109375" style="70" customWidth="1"/>
    <col min="11295" max="11520" width="9.140625" style="70"/>
    <col min="11521" max="11521" width="5.7109375" style="70" customWidth="1"/>
    <col min="11522" max="11522" width="36.28515625" style="70" customWidth="1"/>
    <col min="11523" max="11534" width="11.7109375" style="70" customWidth="1"/>
    <col min="11535" max="11549" width="7.7109375" style="70" customWidth="1"/>
    <col min="11550" max="11550" width="9.7109375" style="70" customWidth="1"/>
    <col min="11551" max="11776" width="9.140625" style="70"/>
    <col min="11777" max="11777" width="5.7109375" style="70" customWidth="1"/>
    <col min="11778" max="11778" width="36.28515625" style="70" customWidth="1"/>
    <col min="11779" max="11790" width="11.7109375" style="70" customWidth="1"/>
    <col min="11791" max="11805" width="7.7109375" style="70" customWidth="1"/>
    <col min="11806" max="11806" width="9.7109375" style="70" customWidth="1"/>
    <col min="11807" max="12032" width="9.140625" style="70"/>
    <col min="12033" max="12033" width="5.7109375" style="70" customWidth="1"/>
    <col min="12034" max="12034" width="36.28515625" style="70" customWidth="1"/>
    <col min="12035" max="12046" width="11.7109375" style="70" customWidth="1"/>
    <col min="12047" max="12061" width="7.7109375" style="70" customWidth="1"/>
    <col min="12062" max="12062" width="9.7109375" style="70" customWidth="1"/>
    <col min="12063" max="12288" width="9.140625" style="70"/>
    <col min="12289" max="12289" width="5.7109375" style="70" customWidth="1"/>
    <col min="12290" max="12290" width="36.28515625" style="70" customWidth="1"/>
    <col min="12291" max="12302" width="11.7109375" style="70" customWidth="1"/>
    <col min="12303" max="12317" width="7.7109375" style="70" customWidth="1"/>
    <col min="12318" max="12318" width="9.7109375" style="70" customWidth="1"/>
    <col min="12319" max="12544" width="9.140625" style="70"/>
    <col min="12545" max="12545" width="5.7109375" style="70" customWidth="1"/>
    <col min="12546" max="12546" width="36.28515625" style="70" customWidth="1"/>
    <col min="12547" max="12558" width="11.7109375" style="70" customWidth="1"/>
    <col min="12559" max="12573" width="7.7109375" style="70" customWidth="1"/>
    <col min="12574" max="12574" width="9.7109375" style="70" customWidth="1"/>
    <col min="12575" max="12800" width="9.140625" style="70"/>
    <col min="12801" max="12801" width="5.7109375" style="70" customWidth="1"/>
    <col min="12802" max="12802" width="36.28515625" style="70" customWidth="1"/>
    <col min="12803" max="12814" width="11.7109375" style="70" customWidth="1"/>
    <col min="12815" max="12829" width="7.7109375" style="70" customWidth="1"/>
    <col min="12830" max="12830" width="9.7109375" style="70" customWidth="1"/>
    <col min="12831" max="13056" width="9.140625" style="70"/>
    <col min="13057" max="13057" width="5.7109375" style="70" customWidth="1"/>
    <col min="13058" max="13058" width="36.28515625" style="70" customWidth="1"/>
    <col min="13059" max="13070" width="11.7109375" style="70" customWidth="1"/>
    <col min="13071" max="13085" width="7.7109375" style="70" customWidth="1"/>
    <col min="13086" max="13086" width="9.7109375" style="70" customWidth="1"/>
    <col min="13087" max="13312" width="9.140625" style="70"/>
    <col min="13313" max="13313" width="5.7109375" style="70" customWidth="1"/>
    <col min="13314" max="13314" width="36.28515625" style="70" customWidth="1"/>
    <col min="13315" max="13326" width="11.7109375" style="70" customWidth="1"/>
    <col min="13327" max="13341" width="7.7109375" style="70" customWidth="1"/>
    <col min="13342" max="13342" width="9.7109375" style="70" customWidth="1"/>
    <col min="13343" max="13568" width="9.140625" style="70"/>
    <col min="13569" max="13569" width="5.7109375" style="70" customWidth="1"/>
    <col min="13570" max="13570" width="36.28515625" style="70" customWidth="1"/>
    <col min="13571" max="13582" width="11.7109375" style="70" customWidth="1"/>
    <col min="13583" max="13597" width="7.7109375" style="70" customWidth="1"/>
    <col min="13598" max="13598" width="9.7109375" style="70" customWidth="1"/>
    <col min="13599" max="13824" width="9.140625" style="70"/>
    <col min="13825" max="13825" width="5.7109375" style="70" customWidth="1"/>
    <col min="13826" max="13826" width="36.28515625" style="70" customWidth="1"/>
    <col min="13827" max="13838" width="11.7109375" style="70" customWidth="1"/>
    <col min="13839" max="13853" width="7.7109375" style="70" customWidth="1"/>
    <col min="13854" max="13854" width="9.7109375" style="70" customWidth="1"/>
    <col min="13855" max="14080" width="9.140625" style="70"/>
    <col min="14081" max="14081" width="5.7109375" style="70" customWidth="1"/>
    <col min="14082" max="14082" width="36.28515625" style="70" customWidth="1"/>
    <col min="14083" max="14094" width="11.7109375" style="70" customWidth="1"/>
    <col min="14095" max="14109" width="7.7109375" style="70" customWidth="1"/>
    <col min="14110" max="14110" width="9.7109375" style="70" customWidth="1"/>
    <col min="14111" max="14336" width="9.140625" style="70"/>
    <col min="14337" max="14337" width="5.7109375" style="70" customWidth="1"/>
    <col min="14338" max="14338" width="36.28515625" style="70" customWidth="1"/>
    <col min="14339" max="14350" width="11.7109375" style="70" customWidth="1"/>
    <col min="14351" max="14365" width="7.7109375" style="70" customWidth="1"/>
    <col min="14366" max="14366" width="9.7109375" style="70" customWidth="1"/>
    <col min="14367" max="14592" width="9.140625" style="70"/>
    <col min="14593" max="14593" width="5.7109375" style="70" customWidth="1"/>
    <col min="14594" max="14594" width="36.28515625" style="70" customWidth="1"/>
    <col min="14595" max="14606" width="11.7109375" style="70" customWidth="1"/>
    <col min="14607" max="14621" width="7.7109375" style="70" customWidth="1"/>
    <col min="14622" max="14622" width="9.7109375" style="70" customWidth="1"/>
    <col min="14623" max="14848" width="9.140625" style="70"/>
    <col min="14849" max="14849" width="5.7109375" style="70" customWidth="1"/>
    <col min="14850" max="14850" width="36.28515625" style="70" customWidth="1"/>
    <col min="14851" max="14862" width="11.7109375" style="70" customWidth="1"/>
    <col min="14863" max="14877" width="7.7109375" style="70" customWidth="1"/>
    <col min="14878" max="14878" width="9.7109375" style="70" customWidth="1"/>
    <col min="14879" max="15104" width="9.140625" style="70"/>
    <col min="15105" max="15105" width="5.7109375" style="70" customWidth="1"/>
    <col min="15106" max="15106" width="36.28515625" style="70" customWidth="1"/>
    <col min="15107" max="15118" width="11.7109375" style="70" customWidth="1"/>
    <col min="15119" max="15133" width="7.7109375" style="70" customWidth="1"/>
    <col min="15134" max="15134" width="9.7109375" style="70" customWidth="1"/>
    <col min="15135" max="15360" width="9.140625" style="70"/>
    <col min="15361" max="15361" width="5.7109375" style="70" customWidth="1"/>
    <col min="15362" max="15362" width="36.28515625" style="70" customWidth="1"/>
    <col min="15363" max="15374" width="11.7109375" style="70" customWidth="1"/>
    <col min="15375" max="15389" width="7.7109375" style="70" customWidth="1"/>
    <col min="15390" max="15390" width="9.7109375" style="70" customWidth="1"/>
    <col min="15391" max="15616" width="9.140625" style="70"/>
    <col min="15617" max="15617" width="5.7109375" style="70" customWidth="1"/>
    <col min="15618" max="15618" width="36.28515625" style="70" customWidth="1"/>
    <col min="15619" max="15630" width="11.7109375" style="70" customWidth="1"/>
    <col min="15631" max="15645" width="7.7109375" style="70" customWidth="1"/>
    <col min="15646" max="15646" width="9.7109375" style="70" customWidth="1"/>
    <col min="15647" max="15872" width="9.140625" style="70"/>
    <col min="15873" max="15873" width="5.7109375" style="70" customWidth="1"/>
    <col min="15874" max="15874" width="36.28515625" style="70" customWidth="1"/>
    <col min="15875" max="15886" width="11.7109375" style="70" customWidth="1"/>
    <col min="15887" max="15901" width="7.7109375" style="70" customWidth="1"/>
    <col min="15902" max="15902" width="9.7109375" style="70" customWidth="1"/>
    <col min="15903" max="16128" width="9.140625" style="70"/>
    <col min="16129" max="16129" width="5.7109375" style="70" customWidth="1"/>
    <col min="16130" max="16130" width="36.28515625" style="70" customWidth="1"/>
    <col min="16131" max="16142" width="11.7109375" style="70" customWidth="1"/>
    <col min="16143" max="16157" width="7.7109375" style="70" customWidth="1"/>
    <col min="16158" max="16158" width="9.7109375" style="70" customWidth="1"/>
    <col min="16159" max="16384" width="9.140625" style="70"/>
  </cols>
  <sheetData>
    <row r="1" spans="1:29" ht="15.75" x14ac:dyDescent="0.25">
      <c r="A1" s="290" t="s">
        <v>1058</v>
      </c>
    </row>
    <row r="3" spans="1:29" ht="15.75" x14ac:dyDescent="0.25">
      <c r="A3" s="588" t="s">
        <v>512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1:29" ht="15.75" x14ac:dyDescent="0.25">
      <c r="A4" s="217"/>
      <c r="B4" s="217"/>
      <c r="C4" s="217"/>
      <c r="D4" s="217"/>
      <c r="E4" s="217"/>
      <c r="F4" s="589" t="str">
        <f>'1'!E5</f>
        <v>KABUPATEN/KOTA</v>
      </c>
      <c r="G4" s="590">
        <f>'1'!$F$5</f>
        <v>2022</v>
      </c>
      <c r="H4" s="588"/>
      <c r="I4" s="588"/>
      <c r="J4" s="588"/>
      <c r="K4" s="217"/>
      <c r="L4" s="217"/>
      <c r="M4" s="588"/>
      <c r="N4" s="588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15.75" x14ac:dyDescent="0.25">
      <c r="A5" s="217"/>
      <c r="B5" s="217"/>
      <c r="C5" s="217"/>
      <c r="D5" s="217"/>
      <c r="E5" s="217"/>
      <c r="F5" s="589" t="str">
        <f>'1'!E6</f>
        <v>TAHUN</v>
      </c>
      <c r="G5" s="590" t="str">
        <f>'1'!$F$6</f>
        <v>BANYUMAS</v>
      </c>
      <c r="H5" s="588"/>
      <c r="I5" s="588"/>
      <c r="J5" s="588"/>
      <c r="K5" s="217"/>
      <c r="L5" s="217"/>
      <c r="M5" s="588"/>
      <c r="N5" s="588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</row>
    <row r="6" spans="1:29" ht="15.75" thickBot="1" x14ac:dyDescent="0.3">
      <c r="A6" s="190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</row>
    <row r="7" spans="1:29" ht="18" customHeight="1" x14ac:dyDescent="0.25">
      <c r="A7" s="1040" t="s">
        <v>2</v>
      </c>
      <c r="B7" s="1040" t="s">
        <v>494</v>
      </c>
      <c r="C7" s="1117" t="s">
        <v>513</v>
      </c>
      <c r="D7" s="1118"/>
      <c r="E7" s="1118"/>
      <c r="F7" s="1118"/>
      <c r="G7" s="1118"/>
      <c r="H7" s="1118"/>
      <c r="I7" s="1118"/>
      <c r="J7" s="1118"/>
      <c r="K7" s="1119"/>
      <c r="L7" s="1117" t="s">
        <v>495</v>
      </c>
      <c r="M7" s="1118"/>
      <c r="N7" s="1119"/>
    </row>
    <row r="8" spans="1:29" ht="47.25" customHeight="1" x14ac:dyDescent="0.25">
      <c r="A8" s="1040"/>
      <c r="B8" s="1040"/>
      <c r="C8" s="1120" t="s">
        <v>514</v>
      </c>
      <c r="D8" s="1120"/>
      <c r="E8" s="1120"/>
      <c r="F8" s="1120" t="s">
        <v>515</v>
      </c>
      <c r="G8" s="1120"/>
      <c r="H8" s="1120"/>
      <c r="I8" s="1120" t="s">
        <v>516</v>
      </c>
      <c r="J8" s="1120"/>
      <c r="K8" s="1120"/>
      <c r="L8" s="1042"/>
      <c r="M8" s="1043"/>
      <c r="N8" s="1044"/>
    </row>
    <row r="9" spans="1:29" ht="18" customHeight="1" x14ac:dyDescent="0.25">
      <c r="A9" s="1041"/>
      <c r="B9" s="1041"/>
      <c r="C9" s="758" t="s">
        <v>6</v>
      </c>
      <c r="D9" s="758" t="s">
        <v>7</v>
      </c>
      <c r="E9" s="758" t="s">
        <v>370</v>
      </c>
      <c r="F9" s="758" t="s">
        <v>6</v>
      </c>
      <c r="G9" s="758" t="s">
        <v>7</v>
      </c>
      <c r="H9" s="758" t="s">
        <v>370</v>
      </c>
      <c r="I9" s="758" t="s">
        <v>6</v>
      </c>
      <c r="J9" s="758" t="s">
        <v>7</v>
      </c>
      <c r="K9" s="758" t="s">
        <v>370</v>
      </c>
      <c r="L9" s="758" t="s">
        <v>6</v>
      </c>
      <c r="M9" s="758" t="s">
        <v>7</v>
      </c>
      <c r="N9" s="758" t="s">
        <v>370</v>
      </c>
    </row>
    <row r="10" spans="1:29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17">
        <v>12</v>
      </c>
      <c r="M10" s="917">
        <v>13</v>
      </c>
      <c r="N10" s="909">
        <v>14</v>
      </c>
      <c r="O10" s="918"/>
      <c r="P10" s="918"/>
    </row>
    <row r="11" spans="1:29" ht="15" customHeight="1" x14ac:dyDescent="0.25">
      <c r="A11" s="205">
        <v>1</v>
      </c>
      <c r="B11" s="170" t="str">
        <f>'9'!C9</f>
        <v>Lumbir</v>
      </c>
      <c r="C11" s="241"/>
      <c r="D11" s="241"/>
      <c r="E11" s="241">
        <f>SUM(C11:D11)</f>
        <v>0</v>
      </c>
      <c r="F11" s="241"/>
      <c r="G11" s="241"/>
      <c r="H11" s="241">
        <f>SUM(F11:G11)</f>
        <v>0</v>
      </c>
      <c r="I11" s="241"/>
      <c r="J11" s="241"/>
      <c r="K11" s="250">
        <f t="shared" ref="K11:K83" si="0">SUM(I11:J11)</f>
        <v>0</v>
      </c>
      <c r="L11" s="250">
        <f>C11+F11+I11</f>
        <v>0</v>
      </c>
      <c r="M11" s="241">
        <f>D11+G11+J11</f>
        <v>0</v>
      </c>
      <c r="N11" s="242">
        <f>SUM(L11:M11)</f>
        <v>0</v>
      </c>
    </row>
    <row r="12" spans="1:29" ht="15" customHeight="1" x14ac:dyDescent="0.25">
      <c r="A12" s="80">
        <v>2</v>
      </c>
      <c r="B12" s="72" t="str">
        <f>'9'!C10</f>
        <v>Wangon I</v>
      </c>
      <c r="C12" s="243"/>
      <c r="D12" s="243"/>
      <c r="E12" s="243">
        <f t="shared" ref="E12:E52" si="1">SUM(C12:D12)</f>
        <v>0</v>
      </c>
      <c r="F12" s="243"/>
      <c r="G12" s="243"/>
      <c r="H12" s="243">
        <f t="shared" ref="H12:H52" si="2">SUM(F12:G12)</f>
        <v>0</v>
      </c>
      <c r="I12" s="243"/>
      <c r="J12" s="243"/>
      <c r="K12" s="251">
        <f t="shared" ref="K12:K52" si="3">SUM(I12:J12)</f>
        <v>0</v>
      </c>
      <c r="L12" s="251">
        <f t="shared" ref="L12:L52" si="4">C12+F12+I12</f>
        <v>0</v>
      </c>
      <c r="M12" s="243">
        <f t="shared" ref="M12:M52" si="5">D12+G12+J12</f>
        <v>0</v>
      </c>
      <c r="N12" s="244">
        <f t="shared" ref="N12:N52" si="6">SUM(L12:M12)</f>
        <v>0</v>
      </c>
    </row>
    <row r="13" spans="1:29" ht="15" customHeight="1" x14ac:dyDescent="0.25">
      <c r="A13" s="80">
        <v>3</v>
      </c>
      <c r="B13" s="72" t="str">
        <f>'9'!C11</f>
        <v>Wangon II</v>
      </c>
      <c r="C13" s="243"/>
      <c r="D13" s="243"/>
      <c r="E13" s="243">
        <f t="shared" si="1"/>
        <v>0</v>
      </c>
      <c r="F13" s="243"/>
      <c r="G13" s="243"/>
      <c r="H13" s="243">
        <f t="shared" si="2"/>
        <v>0</v>
      </c>
      <c r="I13" s="243"/>
      <c r="J13" s="243"/>
      <c r="K13" s="251">
        <f t="shared" si="3"/>
        <v>0</v>
      </c>
      <c r="L13" s="251">
        <f t="shared" si="4"/>
        <v>0</v>
      </c>
      <c r="M13" s="243">
        <f t="shared" si="5"/>
        <v>0</v>
      </c>
      <c r="N13" s="244">
        <f t="shared" si="6"/>
        <v>0</v>
      </c>
    </row>
    <row r="14" spans="1:29" ht="15" customHeight="1" x14ac:dyDescent="0.25">
      <c r="A14" s="80">
        <v>4</v>
      </c>
      <c r="B14" s="72" t="str">
        <f>'9'!C12</f>
        <v>Jatilawang</v>
      </c>
      <c r="C14" s="243"/>
      <c r="D14" s="243"/>
      <c r="E14" s="243">
        <f t="shared" si="1"/>
        <v>0</v>
      </c>
      <c r="F14" s="243"/>
      <c r="G14" s="243"/>
      <c r="H14" s="243">
        <f t="shared" si="2"/>
        <v>0</v>
      </c>
      <c r="I14" s="243"/>
      <c r="J14" s="243"/>
      <c r="K14" s="251">
        <f t="shared" si="3"/>
        <v>0</v>
      </c>
      <c r="L14" s="251">
        <f t="shared" si="4"/>
        <v>0</v>
      </c>
      <c r="M14" s="243">
        <f t="shared" si="5"/>
        <v>0</v>
      </c>
      <c r="N14" s="244">
        <f t="shared" si="6"/>
        <v>0</v>
      </c>
    </row>
    <row r="15" spans="1:29" ht="15" customHeight="1" x14ac:dyDescent="0.25">
      <c r="A15" s="80">
        <v>5</v>
      </c>
      <c r="B15" s="72" t="str">
        <f>'9'!C13</f>
        <v>Rawalo</v>
      </c>
      <c r="C15" s="243"/>
      <c r="D15" s="243"/>
      <c r="E15" s="243">
        <f t="shared" si="1"/>
        <v>0</v>
      </c>
      <c r="F15" s="243"/>
      <c r="G15" s="243"/>
      <c r="H15" s="243">
        <f t="shared" si="2"/>
        <v>0</v>
      </c>
      <c r="I15" s="243"/>
      <c r="J15" s="243"/>
      <c r="K15" s="251">
        <f t="shared" si="3"/>
        <v>0</v>
      </c>
      <c r="L15" s="251">
        <f t="shared" si="4"/>
        <v>0</v>
      </c>
      <c r="M15" s="243">
        <f t="shared" si="5"/>
        <v>0</v>
      </c>
      <c r="N15" s="244">
        <f t="shared" si="6"/>
        <v>0</v>
      </c>
    </row>
    <row r="16" spans="1:29" ht="15" customHeight="1" x14ac:dyDescent="0.25">
      <c r="A16" s="129">
        <v>6</v>
      </c>
      <c r="B16" s="72" t="str">
        <f>'9'!C14</f>
        <v>Kebasen</v>
      </c>
      <c r="C16" s="243"/>
      <c r="D16" s="243"/>
      <c r="E16" s="243">
        <f t="shared" si="1"/>
        <v>0</v>
      </c>
      <c r="F16" s="243"/>
      <c r="G16" s="243"/>
      <c r="H16" s="243">
        <f t="shared" si="2"/>
        <v>0</v>
      </c>
      <c r="I16" s="243"/>
      <c r="J16" s="243"/>
      <c r="K16" s="251">
        <f t="shared" si="3"/>
        <v>0</v>
      </c>
      <c r="L16" s="251">
        <f t="shared" si="4"/>
        <v>0</v>
      </c>
      <c r="M16" s="243">
        <f t="shared" si="5"/>
        <v>0</v>
      </c>
      <c r="N16" s="244">
        <f t="shared" si="6"/>
        <v>0</v>
      </c>
    </row>
    <row r="17" spans="1:14" ht="15" customHeight="1" x14ac:dyDescent="0.25">
      <c r="A17" s="129">
        <v>7</v>
      </c>
      <c r="B17" s="72" t="str">
        <f>'9'!C15</f>
        <v>Kemranjen I</v>
      </c>
      <c r="C17" s="243"/>
      <c r="D17" s="243"/>
      <c r="E17" s="243">
        <f t="shared" si="1"/>
        <v>0</v>
      </c>
      <c r="F17" s="243"/>
      <c r="G17" s="243"/>
      <c r="H17" s="243">
        <f t="shared" si="2"/>
        <v>0</v>
      </c>
      <c r="I17" s="243"/>
      <c r="J17" s="243"/>
      <c r="K17" s="251">
        <f t="shared" si="3"/>
        <v>0</v>
      </c>
      <c r="L17" s="251">
        <f t="shared" si="4"/>
        <v>0</v>
      </c>
      <c r="M17" s="243">
        <f t="shared" si="5"/>
        <v>0</v>
      </c>
      <c r="N17" s="244">
        <f t="shared" si="6"/>
        <v>0</v>
      </c>
    </row>
    <row r="18" spans="1:14" ht="15" customHeight="1" x14ac:dyDescent="0.25">
      <c r="A18" s="129">
        <v>8</v>
      </c>
      <c r="B18" s="72" t="str">
        <f>'9'!C16</f>
        <v>Kemranjen II</v>
      </c>
      <c r="C18" s="243"/>
      <c r="D18" s="243"/>
      <c r="E18" s="243">
        <f t="shared" si="1"/>
        <v>0</v>
      </c>
      <c r="F18" s="243"/>
      <c r="G18" s="243"/>
      <c r="H18" s="243">
        <f t="shared" si="2"/>
        <v>0</v>
      </c>
      <c r="I18" s="243"/>
      <c r="J18" s="243"/>
      <c r="K18" s="251">
        <f t="shared" si="3"/>
        <v>0</v>
      </c>
      <c r="L18" s="251">
        <f t="shared" si="4"/>
        <v>0</v>
      </c>
      <c r="M18" s="243">
        <f t="shared" si="5"/>
        <v>0</v>
      </c>
      <c r="N18" s="244">
        <f t="shared" si="6"/>
        <v>0</v>
      </c>
    </row>
    <row r="19" spans="1:14" ht="15" customHeight="1" x14ac:dyDescent="0.25">
      <c r="A19" s="129">
        <v>9</v>
      </c>
      <c r="B19" s="72" t="str">
        <f>'9'!C17</f>
        <v>Sumpiuh I</v>
      </c>
      <c r="C19" s="243"/>
      <c r="D19" s="243"/>
      <c r="E19" s="243">
        <f t="shared" si="1"/>
        <v>0</v>
      </c>
      <c r="F19" s="243"/>
      <c r="G19" s="243"/>
      <c r="H19" s="243">
        <f t="shared" si="2"/>
        <v>0</v>
      </c>
      <c r="I19" s="243"/>
      <c r="J19" s="243"/>
      <c r="K19" s="251">
        <f t="shared" si="3"/>
        <v>0</v>
      </c>
      <c r="L19" s="251">
        <f t="shared" si="4"/>
        <v>0</v>
      </c>
      <c r="M19" s="243">
        <f t="shared" si="5"/>
        <v>0</v>
      </c>
      <c r="N19" s="244">
        <f t="shared" si="6"/>
        <v>0</v>
      </c>
    </row>
    <row r="20" spans="1:14" ht="15" customHeight="1" x14ac:dyDescent="0.25">
      <c r="A20" s="129">
        <v>10</v>
      </c>
      <c r="B20" s="72" t="str">
        <f>'9'!C18</f>
        <v>Sumpiuh II</v>
      </c>
      <c r="C20" s="243"/>
      <c r="D20" s="243"/>
      <c r="E20" s="243">
        <f t="shared" si="1"/>
        <v>0</v>
      </c>
      <c r="F20" s="243"/>
      <c r="G20" s="243"/>
      <c r="H20" s="243">
        <f t="shared" si="2"/>
        <v>0</v>
      </c>
      <c r="I20" s="243"/>
      <c r="J20" s="243"/>
      <c r="K20" s="251">
        <f t="shared" si="3"/>
        <v>0</v>
      </c>
      <c r="L20" s="251">
        <f t="shared" si="4"/>
        <v>0</v>
      </c>
      <c r="M20" s="243">
        <f t="shared" si="5"/>
        <v>0</v>
      </c>
      <c r="N20" s="244">
        <f t="shared" si="6"/>
        <v>0</v>
      </c>
    </row>
    <row r="21" spans="1:14" ht="15" customHeight="1" x14ac:dyDescent="0.25">
      <c r="A21" s="129">
        <v>11</v>
      </c>
      <c r="B21" s="72" t="str">
        <f>'9'!C19</f>
        <v>Tambak I</v>
      </c>
      <c r="C21" s="243"/>
      <c r="D21" s="243"/>
      <c r="E21" s="243">
        <f t="shared" si="1"/>
        <v>0</v>
      </c>
      <c r="F21" s="243"/>
      <c r="G21" s="243"/>
      <c r="H21" s="243">
        <f t="shared" si="2"/>
        <v>0</v>
      </c>
      <c r="I21" s="243"/>
      <c r="J21" s="243"/>
      <c r="K21" s="251">
        <f t="shared" si="3"/>
        <v>0</v>
      </c>
      <c r="L21" s="251">
        <f t="shared" si="4"/>
        <v>0</v>
      </c>
      <c r="M21" s="243">
        <f t="shared" si="5"/>
        <v>0</v>
      </c>
      <c r="N21" s="244">
        <f t="shared" si="6"/>
        <v>0</v>
      </c>
    </row>
    <row r="22" spans="1:14" ht="15" customHeight="1" x14ac:dyDescent="0.25">
      <c r="A22" s="129">
        <v>12</v>
      </c>
      <c r="B22" s="72" t="str">
        <f>'9'!C20</f>
        <v>Tambak II</v>
      </c>
      <c r="C22" s="243"/>
      <c r="D22" s="243"/>
      <c r="E22" s="243">
        <f t="shared" si="1"/>
        <v>0</v>
      </c>
      <c r="F22" s="243"/>
      <c r="G22" s="243"/>
      <c r="H22" s="243">
        <f t="shared" si="2"/>
        <v>0</v>
      </c>
      <c r="I22" s="243"/>
      <c r="J22" s="243"/>
      <c r="K22" s="251">
        <f t="shared" si="3"/>
        <v>0</v>
      </c>
      <c r="L22" s="251">
        <f t="shared" si="4"/>
        <v>0</v>
      </c>
      <c r="M22" s="243">
        <f t="shared" si="5"/>
        <v>0</v>
      </c>
      <c r="N22" s="244">
        <f t="shared" si="6"/>
        <v>0</v>
      </c>
    </row>
    <row r="23" spans="1:14" ht="15" customHeight="1" x14ac:dyDescent="0.25">
      <c r="A23" s="129">
        <v>13</v>
      </c>
      <c r="B23" s="72" t="str">
        <f>'9'!C21</f>
        <v>Somagede</v>
      </c>
      <c r="C23" s="243"/>
      <c r="D23" s="243"/>
      <c r="E23" s="243">
        <f t="shared" si="1"/>
        <v>0</v>
      </c>
      <c r="F23" s="243"/>
      <c r="G23" s="243"/>
      <c r="H23" s="243">
        <f t="shared" si="2"/>
        <v>0</v>
      </c>
      <c r="I23" s="243"/>
      <c r="J23" s="243"/>
      <c r="K23" s="251">
        <f t="shared" si="3"/>
        <v>0</v>
      </c>
      <c r="L23" s="251">
        <f t="shared" si="4"/>
        <v>0</v>
      </c>
      <c r="M23" s="243">
        <f t="shared" si="5"/>
        <v>0</v>
      </c>
      <c r="N23" s="244">
        <f t="shared" si="6"/>
        <v>0</v>
      </c>
    </row>
    <row r="24" spans="1:14" ht="15" customHeight="1" x14ac:dyDescent="0.25">
      <c r="A24" s="129">
        <v>14</v>
      </c>
      <c r="B24" s="72" t="str">
        <f>'9'!C22</f>
        <v>Kalibagor</v>
      </c>
      <c r="C24" s="243"/>
      <c r="D24" s="243"/>
      <c r="E24" s="243">
        <f t="shared" si="1"/>
        <v>0</v>
      </c>
      <c r="F24" s="243"/>
      <c r="G24" s="243"/>
      <c r="H24" s="243">
        <f t="shared" si="2"/>
        <v>0</v>
      </c>
      <c r="I24" s="243"/>
      <c r="J24" s="243"/>
      <c r="K24" s="251">
        <f t="shared" si="3"/>
        <v>0</v>
      </c>
      <c r="L24" s="251">
        <f t="shared" si="4"/>
        <v>0</v>
      </c>
      <c r="M24" s="243">
        <f t="shared" si="5"/>
        <v>0</v>
      </c>
      <c r="N24" s="244">
        <f t="shared" si="6"/>
        <v>0</v>
      </c>
    </row>
    <row r="25" spans="1:14" ht="15" customHeight="1" x14ac:dyDescent="0.25">
      <c r="A25" s="129">
        <v>15</v>
      </c>
      <c r="B25" s="72" t="str">
        <f>'9'!C23</f>
        <v>Banyumas</v>
      </c>
      <c r="C25" s="243"/>
      <c r="D25" s="243"/>
      <c r="E25" s="243">
        <f t="shared" si="1"/>
        <v>0</v>
      </c>
      <c r="F25" s="243"/>
      <c r="G25" s="243"/>
      <c r="H25" s="243">
        <f t="shared" si="2"/>
        <v>0</v>
      </c>
      <c r="I25" s="243"/>
      <c r="J25" s="243"/>
      <c r="K25" s="251">
        <f t="shared" si="3"/>
        <v>0</v>
      </c>
      <c r="L25" s="251">
        <f t="shared" si="4"/>
        <v>0</v>
      </c>
      <c r="M25" s="243">
        <f t="shared" si="5"/>
        <v>0</v>
      </c>
      <c r="N25" s="244">
        <f t="shared" si="6"/>
        <v>0</v>
      </c>
    </row>
    <row r="26" spans="1:14" ht="15" customHeight="1" x14ac:dyDescent="0.25">
      <c r="A26" s="129">
        <v>16</v>
      </c>
      <c r="B26" s="72" t="str">
        <f>'9'!C24</f>
        <v>Patikraja</v>
      </c>
      <c r="C26" s="243"/>
      <c r="D26" s="243"/>
      <c r="E26" s="243">
        <f t="shared" si="1"/>
        <v>0</v>
      </c>
      <c r="F26" s="243"/>
      <c r="G26" s="243"/>
      <c r="H26" s="243">
        <f t="shared" si="2"/>
        <v>0</v>
      </c>
      <c r="I26" s="243"/>
      <c r="J26" s="243"/>
      <c r="K26" s="251">
        <f t="shared" si="3"/>
        <v>0</v>
      </c>
      <c r="L26" s="251">
        <f t="shared" si="4"/>
        <v>0</v>
      </c>
      <c r="M26" s="243">
        <f t="shared" si="5"/>
        <v>0</v>
      </c>
      <c r="N26" s="244">
        <f t="shared" si="6"/>
        <v>0</v>
      </c>
    </row>
    <row r="27" spans="1:14" ht="15" customHeight="1" x14ac:dyDescent="0.25">
      <c r="A27" s="129">
        <v>17</v>
      </c>
      <c r="B27" s="72" t="str">
        <f>'9'!C25</f>
        <v>Purwojati</v>
      </c>
      <c r="C27" s="243"/>
      <c r="D27" s="243"/>
      <c r="E27" s="243">
        <f t="shared" si="1"/>
        <v>0</v>
      </c>
      <c r="F27" s="243"/>
      <c r="G27" s="243"/>
      <c r="H27" s="243">
        <f t="shared" si="2"/>
        <v>0</v>
      </c>
      <c r="I27" s="243"/>
      <c r="J27" s="243"/>
      <c r="K27" s="251">
        <f t="shared" si="3"/>
        <v>0</v>
      </c>
      <c r="L27" s="251">
        <f t="shared" si="4"/>
        <v>0</v>
      </c>
      <c r="M27" s="243">
        <f t="shared" si="5"/>
        <v>0</v>
      </c>
      <c r="N27" s="244">
        <f t="shared" si="6"/>
        <v>0</v>
      </c>
    </row>
    <row r="28" spans="1:14" ht="15" customHeight="1" x14ac:dyDescent="0.25">
      <c r="A28" s="129">
        <v>18</v>
      </c>
      <c r="B28" s="72" t="str">
        <f>'9'!C26</f>
        <v>Ajibarang I</v>
      </c>
      <c r="C28" s="243"/>
      <c r="D28" s="243"/>
      <c r="E28" s="243">
        <f t="shared" si="1"/>
        <v>0</v>
      </c>
      <c r="F28" s="243"/>
      <c r="G28" s="243"/>
      <c r="H28" s="243">
        <f t="shared" si="2"/>
        <v>0</v>
      </c>
      <c r="I28" s="243"/>
      <c r="J28" s="243"/>
      <c r="K28" s="251">
        <f t="shared" si="3"/>
        <v>0</v>
      </c>
      <c r="L28" s="251">
        <f t="shared" si="4"/>
        <v>0</v>
      </c>
      <c r="M28" s="243">
        <f t="shared" si="5"/>
        <v>0</v>
      </c>
      <c r="N28" s="244">
        <f t="shared" si="6"/>
        <v>0</v>
      </c>
    </row>
    <row r="29" spans="1:14" ht="15" customHeight="1" x14ac:dyDescent="0.25">
      <c r="A29" s="129">
        <v>19</v>
      </c>
      <c r="B29" s="72" t="str">
        <f>'9'!C27</f>
        <v>Ajibarang II</v>
      </c>
      <c r="C29" s="243"/>
      <c r="D29" s="243"/>
      <c r="E29" s="243">
        <f t="shared" si="1"/>
        <v>0</v>
      </c>
      <c r="F29" s="243"/>
      <c r="G29" s="243"/>
      <c r="H29" s="243">
        <f t="shared" si="2"/>
        <v>0</v>
      </c>
      <c r="I29" s="243"/>
      <c r="J29" s="243"/>
      <c r="K29" s="251">
        <f t="shared" si="3"/>
        <v>0</v>
      </c>
      <c r="L29" s="251">
        <f t="shared" si="4"/>
        <v>0</v>
      </c>
      <c r="M29" s="243">
        <f t="shared" si="5"/>
        <v>0</v>
      </c>
      <c r="N29" s="244">
        <f t="shared" si="6"/>
        <v>0</v>
      </c>
    </row>
    <row r="30" spans="1:14" ht="15" customHeight="1" x14ac:dyDescent="0.25">
      <c r="A30" s="129">
        <v>20</v>
      </c>
      <c r="B30" s="72" t="str">
        <f>'9'!C28</f>
        <v>Gumelar</v>
      </c>
      <c r="C30" s="243"/>
      <c r="D30" s="243"/>
      <c r="E30" s="243">
        <f t="shared" si="1"/>
        <v>0</v>
      </c>
      <c r="F30" s="243"/>
      <c r="G30" s="243"/>
      <c r="H30" s="243">
        <f t="shared" si="2"/>
        <v>0</v>
      </c>
      <c r="I30" s="243"/>
      <c r="J30" s="243"/>
      <c r="K30" s="251">
        <f t="shared" si="3"/>
        <v>0</v>
      </c>
      <c r="L30" s="251">
        <f t="shared" si="4"/>
        <v>0</v>
      </c>
      <c r="M30" s="243">
        <f t="shared" si="5"/>
        <v>0</v>
      </c>
      <c r="N30" s="244">
        <f t="shared" si="6"/>
        <v>0</v>
      </c>
    </row>
    <row r="31" spans="1:14" ht="15" customHeight="1" x14ac:dyDescent="0.25">
      <c r="A31" s="129">
        <v>21</v>
      </c>
      <c r="B31" s="72" t="str">
        <f>'9'!C29</f>
        <v>Pekuncen I</v>
      </c>
      <c r="C31" s="243"/>
      <c r="D31" s="243"/>
      <c r="E31" s="243">
        <f t="shared" ref="E31:E50" si="7">SUM(C31:D31)</f>
        <v>0</v>
      </c>
      <c r="F31" s="243"/>
      <c r="G31" s="243"/>
      <c r="H31" s="243">
        <f t="shared" ref="H31:H50" si="8">SUM(F31:G31)</f>
        <v>0</v>
      </c>
      <c r="I31" s="243"/>
      <c r="J31" s="243"/>
      <c r="K31" s="251">
        <f t="shared" ref="K31:K50" si="9">SUM(I31:J31)</f>
        <v>0</v>
      </c>
      <c r="L31" s="251">
        <f t="shared" ref="L31:L50" si="10">C31+F31+I31</f>
        <v>0</v>
      </c>
      <c r="M31" s="243">
        <f t="shared" ref="M31:M50" si="11">D31+G31+J31</f>
        <v>0</v>
      </c>
      <c r="N31" s="244">
        <f t="shared" ref="N31:N50" si="12">SUM(L31:M31)</f>
        <v>0</v>
      </c>
    </row>
    <row r="32" spans="1:14" ht="15" customHeight="1" x14ac:dyDescent="0.25">
      <c r="A32" s="129">
        <v>22</v>
      </c>
      <c r="B32" s="72" t="str">
        <f>'9'!C30</f>
        <v>Pekuncen II</v>
      </c>
      <c r="C32" s="243"/>
      <c r="D32" s="243"/>
      <c r="E32" s="243">
        <f t="shared" si="7"/>
        <v>0</v>
      </c>
      <c r="F32" s="243"/>
      <c r="G32" s="243"/>
      <c r="H32" s="243">
        <f t="shared" si="8"/>
        <v>0</v>
      </c>
      <c r="I32" s="243"/>
      <c r="J32" s="243"/>
      <c r="K32" s="251">
        <f t="shared" si="9"/>
        <v>0</v>
      </c>
      <c r="L32" s="251">
        <f t="shared" si="10"/>
        <v>0</v>
      </c>
      <c r="M32" s="243">
        <f t="shared" si="11"/>
        <v>0</v>
      </c>
      <c r="N32" s="244">
        <f t="shared" si="12"/>
        <v>0</v>
      </c>
    </row>
    <row r="33" spans="1:14" ht="15" customHeight="1" x14ac:dyDescent="0.25">
      <c r="A33" s="129">
        <v>23</v>
      </c>
      <c r="B33" s="72" t="str">
        <f>'9'!C31</f>
        <v>Cilongok I</v>
      </c>
      <c r="C33" s="243"/>
      <c r="D33" s="243"/>
      <c r="E33" s="243">
        <f t="shared" si="7"/>
        <v>0</v>
      </c>
      <c r="F33" s="243"/>
      <c r="G33" s="243"/>
      <c r="H33" s="243">
        <f t="shared" si="8"/>
        <v>0</v>
      </c>
      <c r="I33" s="243"/>
      <c r="J33" s="243"/>
      <c r="K33" s="251">
        <f t="shared" si="9"/>
        <v>0</v>
      </c>
      <c r="L33" s="251">
        <f t="shared" si="10"/>
        <v>0</v>
      </c>
      <c r="M33" s="243">
        <f t="shared" si="11"/>
        <v>0</v>
      </c>
      <c r="N33" s="244">
        <f t="shared" si="12"/>
        <v>0</v>
      </c>
    </row>
    <row r="34" spans="1:14" ht="15" customHeight="1" x14ac:dyDescent="0.25">
      <c r="A34" s="129">
        <v>24</v>
      </c>
      <c r="B34" s="72" t="str">
        <f>'9'!C32</f>
        <v>Cilongok II</v>
      </c>
      <c r="C34" s="243"/>
      <c r="D34" s="243"/>
      <c r="E34" s="243">
        <f t="shared" si="7"/>
        <v>0</v>
      </c>
      <c r="F34" s="243"/>
      <c r="G34" s="243"/>
      <c r="H34" s="243">
        <f t="shared" si="8"/>
        <v>0</v>
      </c>
      <c r="I34" s="243"/>
      <c r="J34" s="243"/>
      <c r="K34" s="251">
        <f t="shared" si="9"/>
        <v>0</v>
      </c>
      <c r="L34" s="251">
        <f t="shared" si="10"/>
        <v>0</v>
      </c>
      <c r="M34" s="243">
        <f t="shared" si="11"/>
        <v>0</v>
      </c>
      <c r="N34" s="244">
        <f t="shared" si="12"/>
        <v>0</v>
      </c>
    </row>
    <row r="35" spans="1:14" ht="15" customHeight="1" x14ac:dyDescent="0.25">
      <c r="A35" s="129">
        <v>25</v>
      </c>
      <c r="B35" s="72" t="str">
        <f>'9'!C33</f>
        <v>Karanglewas</v>
      </c>
      <c r="C35" s="243"/>
      <c r="D35" s="243"/>
      <c r="E35" s="243">
        <f t="shared" si="7"/>
        <v>0</v>
      </c>
      <c r="F35" s="243"/>
      <c r="G35" s="243"/>
      <c r="H35" s="243">
        <f t="shared" si="8"/>
        <v>0</v>
      </c>
      <c r="I35" s="243"/>
      <c r="J35" s="243"/>
      <c r="K35" s="251">
        <f t="shared" si="9"/>
        <v>0</v>
      </c>
      <c r="L35" s="251">
        <f t="shared" si="10"/>
        <v>0</v>
      </c>
      <c r="M35" s="243">
        <f t="shared" si="11"/>
        <v>0</v>
      </c>
      <c r="N35" s="244">
        <f t="shared" si="12"/>
        <v>0</v>
      </c>
    </row>
    <row r="36" spans="1:14" ht="15" customHeight="1" x14ac:dyDescent="0.25">
      <c r="A36" s="129">
        <v>26</v>
      </c>
      <c r="B36" s="72" t="str">
        <f>'9'!C34</f>
        <v>Purwokerto Barat</v>
      </c>
      <c r="C36" s="243"/>
      <c r="D36" s="243"/>
      <c r="E36" s="243">
        <f t="shared" si="7"/>
        <v>0</v>
      </c>
      <c r="F36" s="243"/>
      <c r="G36" s="243"/>
      <c r="H36" s="243">
        <f t="shared" si="8"/>
        <v>0</v>
      </c>
      <c r="I36" s="243"/>
      <c r="J36" s="243"/>
      <c r="K36" s="251">
        <f t="shared" si="9"/>
        <v>0</v>
      </c>
      <c r="L36" s="251">
        <f t="shared" si="10"/>
        <v>0</v>
      </c>
      <c r="M36" s="243">
        <f t="shared" si="11"/>
        <v>0</v>
      </c>
      <c r="N36" s="244">
        <f t="shared" si="12"/>
        <v>0</v>
      </c>
    </row>
    <row r="37" spans="1:14" ht="15" customHeight="1" x14ac:dyDescent="0.25">
      <c r="A37" s="129">
        <v>27</v>
      </c>
      <c r="B37" s="72" t="str">
        <f>'9'!C35</f>
        <v>Purwokerto Timur I</v>
      </c>
      <c r="C37" s="243"/>
      <c r="D37" s="243"/>
      <c r="E37" s="243">
        <f t="shared" si="7"/>
        <v>0</v>
      </c>
      <c r="F37" s="243"/>
      <c r="G37" s="243"/>
      <c r="H37" s="243">
        <f t="shared" si="8"/>
        <v>0</v>
      </c>
      <c r="I37" s="243"/>
      <c r="J37" s="243"/>
      <c r="K37" s="251">
        <f t="shared" si="9"/>
        <v>0</v>
      </c>
      <c r="L37" s="251">
        <f t="shared" si="10"/>
        <v>0</v>
      </c>
      <c r="M37" s="243">
        <f t="shared" si="11"/>
        <v>0</v>
      </c>
      <c r="N37" s="244">
        <f t="shared" si="12"/>
        <v>0</v>
      </c>
    </row>
    <row r="38" spans="1:14" ht="15" customHeight="1" x14ac:dyDescent="0.25">
      <c r="A38" s="129">
        <v>28</v>
      </c>
      <c r="B38" s="72" t="str">
        <f>'9'!C36</f>
        <v>Purwokerto Timur II</v>
      </c>
      <c r="C38" s="243"/>
      <c r="D38" s="243"/>
      <c r="E38" s="243">
        <f t="shared" si="7"/>
        <v>0</v>
      </c>
      <c r="F38" s="243"/>
      <c r="G38" s="243"/>
      <c r="H38" s="243">
        <f t="shared" si="8"/>
        <v>0</v>
      </c>
      <c r="I38" s="243"/>
      <c r="J38" s="243"/>
      <c r="K38" s="251">
        <f t="shared" si="9"/>
        <v>0</v>
      </c>
      <c r="L38" s="251">
        <f t="shared" si="10"/>
        <v>0</v>
      </c>
      <c r="M38" s="243">
        <f t="shared" si="11"/>
        <v>0</v>
      </c>
      <c r="N38" s="244">
        <f t="shared" si="12"/>
        <v>0</v>
      </c>
    </row>
    <row r="39" spans="1:14" ht="15" customHeight="1" x14ac:dyDescent="0.25">
      <c r="A39" s="129">
        <v>29</v>
      </c>
      <c r="B39" s="72" t="str">
        <f>'9'!C37</f>
        <v>Purwokerto Utara I</v>
      </c>
      <c r="C39" s="243"/>
      <c r="D39" s="243"/>
      <c r="E39" s="243">
        <f t="shared" si="7"/>
        <v>0</v>
      </c>
      <c r="F39" s="243"/>
      <c r="G39" s="243"/>
      <c r="H39" s="243">
        <f t="shared" si="8"/>
        <v>0</v>
      </c>
      <c r="I39" s="243"/>
      <c r="J39" s="243"/>
      <c r="K39" s="251">
        <f t="shared" si="9"/>
        <v>0</v>
      </c>
      <c r="L39" s="251">
        <f t="shared" si="10"/>
        <v>0</v>
      </c>
      <c r="M39" s="243">
        <f t="shared" si="11"/>
        <v>0</v>
      </c>
      <c r="N39" s="244">
        <f t="shared" si="12"/>
        <v>0</v>
      </c>
    </row>
    <row r="40" spans="1:14" ht="15" customHeight="1" x14ac:dyDescent="0.25">
      <c r="A40" s="129">
        <v>30</v>
      </c>
      <c r="B40" s="72" t="str">
        <f>'9'!C38</f>
        <v>Purwokerto Utara II</v>
      </c>
      <c r="C40" s="243"/>
      <c r="D40" s="243"/>
      <c r="E40" s="243">
        <f t="shared" si="7"/>
        <v>0</v>
      </c>
      <c r="F40" s="243"/>
      <c r="G40" s="243"/>
      <c r="H40" s="243">
        <f t="shared" si="8"/>
        <v>0</v>
      </c>
      <c r="I40" s="243"/>
      <c r="J40" s="243"/>
      <c r="K40" s="251">
        <f t="shared" si="9"/>
        <v>0</v>
      </c>
      <c r="L40" s="251">
        <f t="shared" si="10"/>
        <v>0</v>
      </c>
      <c r="M40" s="243">
        <f t="shared" si="11"/>
        <v>0</v>
      </c>
      <c r="N40" s="244">
        <f t="shared" si="12"/>
        <v>0</v>
      </c>
    </row>
    <row r="41" spans="1:14" ht="15" customHeight="1" x14ac:dyDescent="0.25">
      <c r="A41" s="129">
        <v>31</v>
      </c>
      <c r="B41" s="72" t="str">
        <f>'9'!C39</f>
        <v>Purwokerto Selatan</v>
      </c>
      <c r="C41" s="243"/>
      <c r="D41" s="243"/>
      <c r="E41" s="243">
        <f t="shared" si="7"/>
        <v>0</v>
      </c>
      <c r="F41" s="243"/>
      <c r="G41" s="243"/>
      <c r="H41" s="243">
        <f t="shared" si="8"/>
        <v>0</v>
      </c>
      <c r="I41" s="243"/>
      <c r="J41" s="243"/>
      <c r="K41" s="251">
        <f t="shared" si="9"/>
        <v>0</v>
      </c>
      <c r="L41" s="251">
        <f t="shared" si="10"/>
        <v>0</v>
      </c>
      <c r="M41" s="243">
        <f t="shared" si="11"/>
        <v>0</v>
      </c>
      <c r="N41" s="244">
        <f t="shared" si="12"/>
        <v>0</v>
      </c>
    </row>
    <row r="42" spans="1:14" ht="15" customHeight="1" x14ac:dyDescent="0.25">
      <c r="A42" s="129">
        <v>32</v>
      </c>
      <c r="B42" s="72" t="str">
        <f>'9'!C40</f>
        <v>Sokaraja I</v>
      </c>
      <c r="C42" s="243"/>
      <c r="D42" s="243"/>
      <c r="E42" s="243">
        <f t="shared" si="7"/>
        <v>0</v>
      </c>
      <c r="F42" s="243"/>
      <c r="G42" s="243"/>
      <c r="H42" s="243">
        <f t="shared" si="8"/>
        <v>0</v>
      </c>
      <c r="I42" s="243"/>
      <c r="J42" s="243"/>
      <c r="K42" s="251">
        <f t="shared" si="9"/>
        <v>0</v>
      </c>
      <c r="L42" s="251">
        <f t="shared" si="10"/>
        <v>0</v>
      </c>
      <c r="M42" s="243">
        <f t="shared" si="11"/>
        <v>0</v>
      </c>
      <c r="N42" s="244">
        <f t="shared" si="12"/>
        <v>0</v>
      </c>
    </row>
    <row r="43" spans="1:14" ht="15" customHeight="1" x14ac:dyDescent="0.25">
      <c r="A43" s="129">
        <v>33</v>
      </c>
      <c r="B43" s="72" t="str">
        <f>'9'!C41</f>
        <v>Sokaraja II</v>
      </c>
      <c r="C43" s="243"/>
      <c r="D43" s="243"/>
      <c r="E43" s="243">
        <f t="shared" si="7"/>
        <v>0</v>
      </c>
      <c r="F43" s="243"/>
      <c r="G43" s="243"/>
      <c r="H43" s="243">
        <f t="shared" si="8"/>
        <v>0</v>
      </c>
      <c r="I43" s="243"/>
      <c r="J43" s="243"/>
      <c r="K43" s="251">
        <f t="shared" si="9"/>
        <v>0</v>
      </c>
      <c r="L43" s="251">
        <f t="shared" si="10"/>
        <v>0</v>
      </c>
      <c r="M43" s="243">
        <f t="shared" si="11"/>
        <v>0</v>
      </c>
      <c r="N43" s="244">
        <f t="shared" si="12"/>
        <v>0</v>
      </c>
    </row>
    <row r="44" spans="1:14" ht="15" customHeight="1" x14ac:dyDescent="0.25">
      <c r="A44" s="129">
        <v>34</v>
      </c>
      <c r="B44" s="72" t="str">
        <f>'9'!C42</f>
        <v>Kembaran I</v>
      </c>
      <c r="C44" s="243"/>
      <c r="D44" s="243"/>
      <c r="E44" s="243">
        <f t="shared" si="7"/>
        <v>0</v>
      </c>
      <c r="F44" s="243"/>
      <c r="G44" s="243"/>
      <c r="H44" s="243">
        <f t="shared" si="8"/>
        <v>0</v>
      </c>
      <c r="I44" s="243"/>
      <c r="J44" s="243"/>
      <c r="K44" s="251">
        <f t="shared" si="9"/>
        <v>0</v>
      </c>
      <c r="L44" s="251">
        <f t="shared" si="10"/>
        <v>0</v>
      </c>
      <c r="M44" s="243">
        <f t="shared" si="11"/>
        <v>0</v>
      </c>
      <c r="N44" s="244">
        <f t="shared" si="12"/>
        <v>0</v>
      </c>
    </row>
    <row r="45" spans="1:14" ht="15" customHeight="1" x14ac:dyDescent="0.25">
      <c r="A45" s="129">
        <v>35</v>
      </c>
      <c r="B45" s="72" t="str">
        <f>'9'!C43</f>
        <v>Kembaran II</v>
      </c>
      <c r="C45" s="243"/>
      <c r="D45" s="243"/>
      <c r="E45" s="243">
        <f t="shared" si="7"/>
        <v>0</v>
      </c>
      <c r="F45" s="243"/>
      <c r="G45" s="243"/>
      <c r="H45" s="243">
        <f t="shared" si="8"/>
        <v>0</v>
      </c>
      <c r="I45" s="243"/>
      <c r="J45" s="243"/>
      <c r="K45" s="251">
        <f t="shared" si="9"/>
        <v>0</v>
      </c>
      <c r="L45" s="251">
        <f t="shared" si="10"/>
        <v>0</v>
      </c>
      <c r="M45" s="243">
        <f t="shared" si="11"/>
        <v>0</v>
      </c>
      <c r="N45" s="244">
        <f t="shared" si="12"/>
        <v>0</v>
      </c>
    </row>
    <row r="46" spans="1:14" ht="15" customHeight="1" x14ac:dyDescent="0.25">
      <c r="A46" s="129">
        <v>36</v>
      </c>
      <c r="B46" s="72" t="str">
        <f>'9'!C44</f>
        <v>Sumbang I</v>
      </c>
      <c r="C46" s="243"/>
      <c r="D46" s="243"/>
      <c r="E46" s="243">
        <f t="shared" si="7"/>
        <v>0</v>
      </c>
      <c r="F46" s="243"/>
      <c r="G46" s="243"/>
      <c r="H46" s="243">
        <f t="shared" si="8"/>
        <v>0</v>
      </c>
      <c r="I46" s="243"/>
      <c r="J46" s="243"/>
      <c r="K46" s="251">
        <f t="shared" si="9"/>
        <v>0</v>
      </c>
      <c r="L46" s="251">
        <f t="shared" si="10"/>
        <v>0</v>
      </c>
      <c r="M46" s="243">
        <f t="shared" si="11"/>
        <v>0</v>
      </c>
      <c r="N46" s="244">
        <f t="shared" si="12"/>
        <v>0</v>
      </c>
    </row>
    <row r="47" spans="1:14" ht="15" customHeight="1" x14ac:dyDescent="0.25">
      <c r="A47" s="129">
        <v>37</v>
      </c>
      <c r="B47" s="72" t="str">
        <f>'9'!C45</f>
        <v>Sumbang II</v>
      </c>
      <c r="C47" s="243"/>
      <c r="D47" s="243"/>
      <c r="E47" s="243">
        <f t="shared" si="7"/>
        <v>0</v>
      </c>
      <c r="F47" s="243"/>
      <c r="G47" s="243"/>
      <c r="H47" s="243">
        <f t="shared" si="8"/>
        <v>0</v>
      </c>
      <c r="I47" s="243"/>
      <c r="J47" s="243"/>
      <c r="K47" s="251">
        <f t="shared" si="9"/>
        <v>0</v>
      </c>
      <c r="L47" s="251">
        <f t="shared" si="10"/>
        <v>0</v>
      </c>
      <c r="M47" s="243">
        <f t="shared" si="11"/>
        <v>0</v>
      </c>
      <c r="N47" s="244">
        <f t="shared" si="12"/>
        <v>0</v>
      </c>
    </row>
    <row r="48" spans="1:14" ht="15" customHeight="1" x14ac:dyDescent="0.25">
      <c r="A48" s="129">
        <v>38</v>
      </c>
      <c r="B48" s="72" t="str">
        <f>'9'!C46</f>
        <v>Baturraden I</v>
      </c>
      <c r="C48" s="243"/>
      <c r="D48" s="243"/>
      <c r="E48" s="243">
        <f t="shared" si="7"/>
        <v>0</v>
      </c>
      <c r="F48" s="243"/>
      <c r="G48" s="243"/>
      <c r="H48" s="243">
        <f t="shared" si="8"/>
        <v>0</v>
      </c>
      <c r="I48" s="243"/>
      <c r="J48" s="243"/>
      <c r="K48" s="251">
        <f t="shared" si="9"/>
        <v>0</v>
      </c>
      <c r="L48" s="251">
        <f t="shared" si="10"/>
        <v>0</v>
      </c>
      <c r="M48" s="243">
        <f t="shared" si="11"/>
        <v>0</v>
      </c>
      <c r="N48" s="244">
        <f t="shared" si="12"/>
        <v>0</v>
      </c>
    </row>
    <row r="49" spans="1:14" ht="15" customHeight="1" x14ac:dyDescent="0.25">
      <c r="A49" s="129">
        <v>39</v>
      </c>
      <c r="B49" s="72" t="str">
        <f>'9'!C47</f>
        <v>Baturraden II</v>
      </c>
      <c r="C49" s="243"/>
      <c r="D49" s="243"/>
      <c r="E49" s="243">
        <f t="shared" si="7"/>
        <v>0</v>
      </c>
      <c r="F49" s="243"/>
      <c r="G49" s="243"/>
      <c r="H49" s="243">
        <f t="shared" si="8"/>
        <v>0</v>
      </c>
      <c r="I49" s="243"/>
      <c r="J49" s="243"/>
      <c r="K49" s="251">
        <f t="shared" si="9"/>
        <v>0</v>
      </c>
      <c r="L49" s="251">
        <f t="shared" si="10"/>
        <v>0</v>
      </c>
      <c r="M49" s="243">
        <f t="shared" si="11"/>
        <v>0</v>
      </c>
      <c r="N49" s="244">
        <f t="shared" si="12"/>
        <v>0</v>
      </c>
    </row>
    <row r="50" spans="1:14" ht="15" customHeight="1" x14ac:dyDescent="0.25">
      <c r="A50" s="129">
        <v>40</v>
      </c>
      <c r="B50" s="72" t="str">
        <f>'9'!C48</f>
        <v>Kedungbanteng</v>
      </c>
      <c r="C50" s="243"/>
      <c r="D50" s="243"/>
      <c r="E50" s="243">
        <f t="shared" si="7"/>
        <v>0</v>
      </c>
      <c r="F50" s="243"/>
      <c r="G50" s="243"/>
      <c r="H50" s="243">
        <f t="shared" si="8"/>
        <v>0</v>
      </c>
      <c r="I50" s="243"/>
      <c r="J50" s="243"/>
      <c r="K50" s="251">
        <f t="shared" si="9"/>
        <v>0</v>
      </c>
      <c r="L50" s="251">
        <f t="shared" si="10"/>
        <v>0</v>
      </c>
      <c r="M50" s="243">
        <f t="shared" si="11"/>
        <v>0</v>
      </c>
      <c r="N50" s="244">
        <f t="shared" si="12"/>
        <v>0</v>
      </c>
    </row>
    <row r="51" spans="1:14" ht="15" customHeight="1" x14ac:dyDescent="0.25">
      <c r="A51" s="80"/>
      <c r="B51" s="72"/>
      <c r="C51" s="243"/>
      <c r="D51" s="243"/>
      <c r="E51" s="243">
        <f t="shared" si="1"/>
        <v>0</v>
      </c>
      <c r="F51" s="243"/>
      <c r="G51" s="243"/>
      <c r="H51" s="243">
        <f t="shared" si="2"/>
        <v>0</v>
      </c>
      <c r="I51" s="243"/>
      <c r="J51" s="243"/>
      <c r="K51" s="251">
        <f t="shared" si="3"/>
        <v>0</v>
      </c>
      <c r="L51" s="251">
        <f t="shared" si="4"/>
        <v>0</v>
      </c>
      <c r="M51" s="243">
        <f t="shared" si="5"/>
        <v>0</v>
      </c>
      <c r="N51" s="244">
        <f t="shared" si="6"/>
        <v>0</v>
      </c>
    </row>
    <row r="52" spans="1:14" ht="15" customHeight="1" x14ac:dyDescent="0.25">
      <c r="A52" s="210"/>
      <c r="B52" s="78"/>
      <c r="C52" s="245"/>
      <c r="D52" s="245"/>
      <c r="E52" s="245">
        <f t="shared" si="1"/>
        <v>0</v>
      </c>
      <c r="F52" s="245"/>
      <c r="G52" s="245"/>
      <c r="H52" s="245">
        <f t="shared" si="2"/>
        <v>0</v>
      </c>
      <c r="I52" s="245"/>
      <c r="J52" s="245"/>
      <c r="K52" s="252">
        <f t="shared" si="3"/>
        <v>0</v>
      </c>
      <c r="L52" s="252">
        <f t="shared" si="4"/>
        <v>0</v>
      </c>
      <c r="M52" s="245">
        <f t="shared" si="5"/>
        <v>0</v>
      </c>
      <c r="N52" s="246">
        <f t="shared" si="6"/>
        <v>0</v>
      </c>
    </row>
    <row r="53" spans="1:14" ht="15" customHeight="1" x14ac:dyDescent="0.25">
      <c r="A53" s="170">
        <v>1</v>
      </c>
      <c r="B53" s="170" t="s">
        <v>498</v>
      </c>
      <c r="C53" s="241"/>
      <c r="D53" s="241"/>
      <c r="E53" s="241">
        <f t="shared" ref="E53:E86" si="13">SUM(C53:D53)</f>
        <v>0</v>
      </c>
      <c r="F53" s="241"/>
      <c r="G53" s="241"/>
      <c r="H53" s="241">
        <f t="shared" ref="H53:H86" si="14">SUM(F53:G53)</f>
        <v>0</v>
      </c>
      <c r="I53" s="241"/>
      <c r="J53" s="241"/>
      <c r="K53" s="250">
        <f t="shared" si="0"/>
        <v>0</v>
      </c>
      <c r="L53" s="250">
        <f t="shared" ref="L53:M86" si="15">C53+F53+I53</f>
        <v>0</v>
      </c>
      <c r="M53" s="241">
        <f t="shared" si="15"/>
        <v>0</v>
      </c>
      <c r="N53" s="242">
        <f t="shared" ref="N53:N85" si="16">SUM(L53:M53)</f>
        <v>0</v>
      </c>
    </row>
    <row r="54" spans="1:14" ht="15" customHeight="1" x14ac:dyDescent="0.25">
      <c r="A54" s="72">
        <v>1</v>
      </c>
      <c r="B54" s="1023" t="s">
        <v>1372</v>
      </c>
      <c r="C54" s="243"/>
      <c r="D54" s="243"/>
      <c r="E54" s="241">
        <f t="shared" ref="E54:E78" si="17">SUM(C54:D54)</f>
        <v>0</v>
      </c>
      <c r="F54" s="241"/>
      <c r="G54" s="241"/>
      <c r="H54" s="241">
        <f t="shared" ref="H54:H78" si="18">SUM(F54:G54)</f>
        <v>0</v>
      </c>
      <c r="I54" s="241"/>
      <c r="J54" s="241"/>
      <c r="K54" s="250">
        <f t="shared" ref="K54:K78" si="19">SUM(I54:J54)</f>
        <v>0</v>
      </c>
      <c r="L54" s="250">
        <f t="shared" ref="L54:L78" si="20">C54+F54+I54</f>
        <v>0</v>
      </c>
      <c r="M54" s="241">
        <f t="shared" ref="M54:M78" si="21">D54+G54+J54</f>
        <v>0</v>
      </c>
      <c r="N54" s="242">
        <f t="shared" ref="N54:N78" si="22">SUM(L54:M54)</f>
        <v>0</v>
      </c>
    </row>
    <row r="55" spans="1:14" ht="15" customHeight="1" x14ac:dyDescent="0.25">
      <c r="A55" s="72">
        <v>2</v>
      </c>
      <c r="B55" s="1024" t="s">
        <v>1373</v>
      </c>
      <c r="C55" s="243"/>
      <c r="D55" s="243"/>
      <c r="E55" s="241">
        <f t="shared" si="17"/>
        <v>0</v>
      </c>
      <c r="F55" s="241"/>
      <c r="G55" s="241"/>
      <c r="H55" s="241">
        <f t="shared" si="18"/>
        <v>0</v>
      </c>
      <c r="I55" s="241"/>
      <c r="J55" s="241"/>
      <c r="K55" s="250">
        <f t="shared" si="19"/>
        <v>0</v>
      </c>
      <c r="L55" s="250">
        <f t="shared" si="20"/>
        <v>0</v>
      </c>
      <c r="M55" s="241">
        <f t="shared" si="21"/>
        <v>0</v>
      </c>
      <c r="N55" s="242">
        <f t="shared" si="22"/>
        <v>0</v>
      </c>
    </row>
    <row r="56" spans="1:14" ht="15" customHeight="1" x14ac:dyDescent="0.25">
      <c r="A56" s="72">
        <v>3</v>
      </c>
      <c r="B56" s="1024" t="s">
        <v>1374</v>
      </c>
      <c r="C56" s="243"/>
      <c r="D56" s="243"/>
      <c r="E56" s="241">
        <f t="shared" si="17"/>
        <v>0</v>
      </c>
      <c r="F56" s="241"/>
      <c r="G56" s="241"/>
      <c r="H56" s="241">
        <f t="shared" si="18"/>
        <v>0</v>
      </c>
      <c r="I56" s="241"/>
      <c r="J56" s="241"/>
      <c r="K56" s="250">
        <f t="shared" si="19"/>
        <v>0</v>
      </c>
      <c r="L56" s="250">
        <f t="shared" si="20"/>
        <v>0</v>
      </c>
      <c r="M56" s="241">
        <f t="shared" si="21"/>
        <v>0</v>
      </c>
      <c r="N56" s="242">
        <f t="shared" si="22"/>
        <v>0</v>
      </c>
    </row>
    <row r="57" spans="1:14" ht="15" customHeight="1" x14ac:dyDescent="0.25">
      <c r="A57" s="72">
        <v>4</v>
      </c>
      <c r="B57" s="1024" t="s">
        <v>1375</v>
      </c>
      <c r="C57" s="243"/>
      <c r="D57" s="243"/>
      <c r="E57" s="241">
        <f t="shared" si="17"/>
        <v>0</v>
      </c>
      <c r="F57" s="241"/>
      <c r="G57" s="241"/>
      <c r="H57" s="241">
        <f t="shared" si="18"/>
        <v>0</v>
      </c>
      <c r="I57" s="241"/>
      <c r="J57" s="241"/>
      <c r="K57" s="250">
        <f t="shared" si="19"/>
        <v>0</v>
      </c>
      <c r="L57" s="250">
        <f t="shared" si="20"/>
        <v>0</v>
      </c>
      <c r="M57" s="241">
        <f t="shared" si="21"/>
        <v>0</v>
      </c>
      <c r="N57" s="242">
        <f t="shared" si="22"/>
        <v>0</v>
      </c>
    </row>
    <row r="58" spans="1:14" ht="15" customHeight="1" x14ac:dyDescent="0.25">
      <c r="A58" s="72">
        <v>5</v>
      </c>
      <c r="B58" s="1024" t="s">
        <v>1376</v>
      </c>
      <c r="C58" s="243"/>
      <c r="D58" s="243"/>
      <c r="E58" s="241">
        <f t="shared" si="17"/>
        <v>0</v>
      </c>
      <c r="F58" s="241"/>
      <c r="G58" s="241"/>
      <c r="H58" s="241">
        <f t="shared" si="18"/>
        <v>0</v>
      </c>
      <c r="I58" s="241"/>
      <c r="J58" s="241"/>
      <c r="K58" s="250">
        <f t="shared" si="19"/>
        <v>0</v>
      </c>
      <c r="L58" s="250">
        <f t="shared" si="20"/>
        <v>0</v>
      </c>
      <c r="M58" s="241">
        <f t="shared" si="21"/>
        <v>0</v>
      </c>
      <c r="N58" s="242">
        <f t="shared" si="22"/>
        <v>0</v>
      </c>
    </row>
    <row r="59" spans="1:14" ht="15" customHeight="1" x14ac:dyDescent="0.25">
      <c r="A59" s="72">
        <v>6</v>
      </c>
      <c r="B59" s="1024" t="s">
        <v>1377</v>
      </c>
      <c r="C59" s="243"/>
      <c r="D59" s="243"/>
      <c r="E59" s="241">
        <f t="shared" si="17"/>
        <v>0</v>
      </c>
      <c r="F59" s="241"/>
      <c r="G59" s="241"/>
      <c r="H59" s="241">
        <f t="shared" si="18"/>
        <v>0</v>
      </c>
      <c r="I59" s="241"/>
      <c r="J59" s="241"/>
      <c r="K59" s="250">
        <f t="shared" si="19"/>
        <v>0</v>
      </c>
      <c r="L59" s="250">
        <f t="shared" si="20"/>
        <v>0</v>
      </c>
      <c r="M59" s="241">
        <f t="shared" si="21"/>
        <v>0</v>
      </c>
      <c r="N59" s="242">
        <f t="shared" si="22"/>
        <v>0</v>
      </c>
    </row>
    <row r="60" spans="1:14" ht="15" customHeight="1" x14ac:dyDescent="0.25">
      <c r="A60" s="72">
        <v>7</v>
      </c>
      <c r="B60" s="1024" t="s">
        <v>1378</v>
      </c>
      <c r="C60" s="243"/>
      <c r="D60" s="243"/>
      <c r="E60" s="241">
        <f t="shared" si="17"/>
        <v>0</v>
      </c>
      <c r="F60" s="241"/>
      <c r="G60" s="241"/>
      <c r="H60" s="241">
        <f t="shared" si="18"/>
        <v>0</v>
      </c>
      <c r="I60" s="241"/>
      <c r="J60" s="241"/>
      <c r="K60" s="250">
        <f t="shared" si="19"/>
        <v>0</v>
      </c>
      <c r="L60" s="250">
        <f t="shared" si="20"/>
        <v>0</v>
      </c>
      <c r="M60" s="241">
        <f t="shared" si="21"/>
        <v>0</v>
      </c>
      <c r="N60" s="242">
        <f t="shared" si="22"/>
        <v>0</v>
      </c>
    </row>
    <row r="61" spans="1:14" ht="15" customHeight="1" x14ac:dyDescent="0.25">
      <c r="A61" s="72">
        <v>8</v>
      </c>
      <c r="B61" s="1024" t="s">
        <v>1379</v>
      </c>
      <c r="C61" s="243"/>
      <c r="D61" s="243"/>
      <c r="E61" s="241">
        <f t="shared" si="17"/>
        <v>0</v>
      </c>
      <c r="F61" s="241"/>
      <c r="G61" s="241"/>
      <c r="H61" s="241">
        <f t="shared" si="18"/>
        <v>0</v>
      </c>
      <c r="I61" s="241"/>
      <c r="J61" s="241"/>
      <c r="K61" s="250">
        <f t="shared" si="19"/>
        <v>0</v>
      </c>
      <c r="L61" s="250">
        <f t="shared" si="20"/>
        <v>0</v>
      </c>
      <c r="M61" s="241">
        <f t="shared" si="21"/>
        <v>0</v>
      </c>
      <c r="N61" s="242">
        <f t="shared" si="22"/>
        <v>0</v>
      </c>
    </row>
    <row r="62" spans="1:14" ht="15" customHeight="1" x14ac:dyDescent="0.25">
      <c r="A62" s="72">
        <v>9</v>
      </c>
      <c r="B62" s="1024" t="s">
        <v>1380</v>
      </c>
      <c r="C62" s="243"/>
      <c r="D62" s="243"/>
      <c r="E62" s="241">
        <f t="shared" si="17"/>
        <v>0</v>
      </c>
      <c r="F62" s="241"/>
      <c r="G62" s="241"/>
      <c r="H62" s="241">
        <f t="shared" si="18"/>
        <v>0</v>
      </c>
      <c r="I62" s="241"/>
      <c r="J62" s="241"/>
      <c r="K62" s="250">
        <f t="shared" si="19"/>
        <v>0</v>
      </c>
      <c r="L62" s="250">
        <f t="shared" si="20"/>
        <v>0</v>
      </c>
      <c r="M62" s="241">
        <f t="shared" si="21"/>
        <v>0</v>
      </c>
      <c r="N62" s="242">
        <f t="shared" si="22"/>
        <v>0</v>
      </c>
    </row>
    <row r="63" spans="1:14" ht="15" customHeight="1" x14ac:dyDescent="0.25">
      <c r="A63" s="72">
        <v>10</v>
      </c>
      <c r="B63" s="1024" t="s">
        <v>1381</v>
      </c>
      <c r="C63" s="243"/>
      <c r="D63" s="243"/>
      <c r="E63" s="241">
        <f t="shared" si="17"/>
        <v>0</v>
      </c>
      <c r="F63" s="241"/>
      <c r="G63" s="241"/>
      <c r="H63" s="241">
        <f t="shared" si="18"/>
        <v>0</v>
      </c>
      <c r="I63" s="241"/>
      <c r="J63" s="241"/>
      <c r="K63" s="250">
        <f t="shared" si="19"/>
        <v>0</v>
      </c>
      <c r="L63" s="250">
        <f t="shared" si="20"/>
        <v>0</v>
      </c>
      <c r="M63" s="241">
        <f t="shared" si="21"/>
        <v>0</v>
      </c>
      <c r="N63" s="242">
        <f t="shared" si="22"/>
        <v>0</v>
      </c>
    </row>
    <row r="64" spans="1:14" ht="15" customHeight="1" x14ac:dyDescent="0.25">
      <c r="A64" s="72">
        <v>11</v>
      </c>
      <c r="B64" s="1025" t="s">
        <v>1382</v>
      </c>
      <c r="C64" s="243"/>
      <c r="D64" s="243"/>
      <c r="E64" s="241">
        <f t="shared" si="17"/>
        <v>0</v>
      </c>
      <c r="F64" s="241"/>
      <c r="G64" s="241"/>
      <c r="H64" s="241">
        <f t="shared" si="18"/>
        <v>0</v>
      </c>
      <c r="I64" s="241"/>
      <c r="J64" s="241"/>
      <c r="K64" s="250">
        <f t="shared" si="19"/>
        <v>0</v>
      </c>
      <c r="L64" s="250">
        <f t="shared" si="20"/>
        <v>0</v>
      </c>
      <c r="M64" s="241">
        <f t="shared" si="21"/>
        <v>0</v>
      </c>
      <c r="N64" s="242">
        <f t="shared" si="22"/>
        <v>0</v>
      </c>
    </row>
    <row r="65" spans="1:14" ht="15" customHeight="1" x14ac:dyDescent="0.25">
      <c r="A65" s="72">
        <v>12</v>
      </c>
      <c r="B65" s="1025" t="s">
        <v>1383</v>
      </c>
      <c r="C65" s="243"/>
      <c r="D65" s="243"/>
      <c r="E65" s="241">
        <f t="shared" si="17"/>
        <v>0</v>
      </c>
      <c r="F65" s="241"/>
      <c r="G65" s="241"/>
      <c r="H65" s="241">
        <f t="shared" si="18"/>
        <v>0</v>
      </c>
      <c r="I65" s="241"/>
      <c r="J65" s="241"/>
      <c r="K65" s="250">
        <f t="shared" si="19"/>
        <v>0</v>
      </c>
      <c r="L65" s="250">
        <f t="shared" si="20"/>
        <v>0</v>
      </c>
      <c r="M65" s="241">
        <f t="shared" si="21"/>
        <v>0</v>
      </c>
      <c r="N65" s="242">
        <f t="shared" si="22"/>
        <v>0</v>
      </c>
    </row>
    <row r="66" spans="1:14" ht="15" customHeight="1" x14ac:dyDescent="0.25">
      <c r="A66" s="72">
        <v>13</v>
      </c>
      <c r="B66" s="1025" t="s">
        <v>1384</v>
      </c>
      <c r="C66" s="243"/>
      <c r="D66" s="243"/>
      <c r="E66" s="241">
        <f t="shared" si="17"/>
        <v>0</v>
      </c>
      <c r="F66" s="241"/>
      <c r="G66" s="241"/>
      <c r="H66" s="241">
        <f t="shared" si="18"/>
        <v>0</v>
      </c>
      <c r="I66" s="241"/>
      <c r="J66" s="241"/>
      <c r="K66" s="250">
        <f t="shared" si="19"/>
        <v>0</v>
      </c>
      <c r="L66" s="250">
        <f t="shared" si="20"/>
        <v>0</v>
      </c>
      <c r="M66" s="241">
        <f t="shared" si="21"/>
        <v>0</v>
      </c>
      <c r="N66" s="242">
        <f t="shared" si="22"/>
        <v>0</v>
      </c>
    </row>
    <row r="67" spans="1:14" ht="15" customHeight="1" x14ac:dyDescent="0.25">
      <c r="A67" s="72">
        <v>14</v>
      </c>
      <c r="B67" s="1025" t="s">
        <v>1385</v>
      </c>
      <c r="C67" s="243"/>
      <c r="D67" s="243"/>
      <c r="E67" s="241">
        <f t="shared" si="17"/>
        <v>0</v>
      </c>
      <c r="F67" s="241"/>
      <c r="G67" s="241"/>
      <c r="H67" s="241">
        <f t="shared" si="18"/>
        <v>0</v>
      </c>
      <c r="I67" s="241"/>
      <c r="J67" s="241"/>
      <c r="K67" s="250">
        <f t="shared" si="19"/>
        <v>0</v>
      </c>
      <c r="L67" s="250">
        <f t="shared" si="20"/>
        <v>0</v>
      </c>
      <c r="M67" s="241">
        <f t="shared" si="21"/>
        <v>0</v>
      </c>
      <c r="N67" s="242">
        <f t="shared" si="22"/>
        <v>0</v>
      </c>
    </row>
    <row r="68" spans="1:14" ht="15" customHeight="1" x14ac:dyDescent="0.25">
      <c r="A68" s="72">
        <v>15</v>
      </c>
      <c r="B68" s="1025" t="s">
        <v>1386</v>
      </c>
      <c r="C68" s="243"/>
      <c r="D68" s="243"/>
      <c r="E68" s="241">
        <f t="shared" si="17"/>
        <v>0</v>
      </c>
      <c r="F68" s="241"/>
      <c r="G68" s="241"/>
      <c r="H68" s="241">
        <f t="shared" si="18"/>
        <v>0</v>
      </c>
      <c r="I68" s="241"/>
      <c r="J68" s="241"/>
      <c r="K68" s="250">
        <f t="shared" si="19"/>
        <v>0</v>
      </c>
      <c r="L68" s="250">
        <f t="shared" si="20"/>
        <v>0</v>
      </c>
      <c r="M68" s="241">
        <f t="shared" si="21"/>
        <v>0</v>
      </c>
      <c r="N68" s="242">
        <f t="shared" si="22"/>
        <v>0</v>
      </c>
    </row>
    <row r="69" spans="1:14" ht="15" customHeight="1" x14ac:dyDescent="0.25">
      <c r="A69" s="72">
        <v>16</v>
      </c>
      <c r="B69" s="1025" t="s">
        <v>1387</v>
      </c>
      <c r="C69" s="243"/>
      <c r="D69" s="243"/>
      <c r="E69" s="241">
        <f t="shared" si="17"/>
        <v>0</v>
      </c>
      <c r="F69" s="241"/>
      <c r="G69" s="241"/>
      <c r="H69" s="241">
        <f t="shared" si="18"/>
        <v>0</v>
      </c>
      <c r="I69" s="241"/>
      <c r="J69" s="241"/>
      <c r="K69" s="250">
        <f t="shared" si="19"/>
        <v>0</v>
      </c>
      <c r="L69" s="250">
        <f t="shared" si="20"/>
        <v>0</v>
      </c>
      <c r="M69" s="241">
        <f t="shared" si="21"/>
        <v>0</v>
      </c>
      <c r="N69" s="242">
        <f t="shared" si="22"/>
        <v>0</v>
      </c>
    </row>
    <row r="70" spans="1:14" ht="15" customHeight="1" x14ac:dyDescent="0.25">
      <c r="A70" s="72">
        <v>17</v>
      </c>
      <c r="B70" s="1025" t="s">
        <v>1388</v>
      </c>
      <c r="C70" s="243"/>
      <c r="D70" s="243"/>
      <c r="E70" s="241">
        <f t="shared" si="17"/>
        <v>0</v>
      </c>
      <c r="F70" s="241"/>
      <c r="G70" s="241"/>
      <c r="H70" s="241">
        <f t="shared" si="18"/>
        <v>0</v>
      </c>
      <c r="I70" s="241"/>
      <c r="J70" s="241"/>
      <c r="K70" s="250">
        <f t="shared" si="19"/>
        <v>0</v>
      </c>
      <c r="L70" s="250">
        <f t="shared" si="20"/>
        <v>0</v>
      </c>
      <c r="M70" s="241">
        <f t="shared" si="21"/>
        <v>0</v>
      </c>
      <c r="N70" s="242">
        <f t="shared" si="22"/>
        <v>0</v>
      </c>
    </row>
    <row r="71" spans="1:14" ht="15" customHeight="1" x14ac:dyDescent="0.25">
      <c r="A71" s="72">
        <v>18</v>
      </c>
      <c r="B71" s="1024" t="s">
        <v>1389</v>
      </c>
      <c r="C71" s="243"/>
      <c r="D71" s="243"/>
      <c r="E71" s="241">
        <f t="shared" si="17"/>
        <v>0</v>
      </c>
      <c r="F71" s="241"/>
      <c r="G71" s="241"/>
      <c r="H71" s="241">
        <f t="shared" si="18"/>
        <v>0</v>
      </c>
      <c r="I71" s="241"/>
      <c r="J71" s="241"/>
      <c r="K71" s="250">
        <f t="shared" si="19"/>
        <v>0</v>
      </c>
      <c r="L71" s="250">
        <f t="shared" si="20"/>
        <v>0</v>
      </c>
      <c r="M71" s="241">
        <f t="shared" si="21"/>
        <v>0</v>
      </c>
      <c r="N71" s="242">
        <f t="shared" si="22"/>
        <v>0</v>
      </c>
    </row>
    <row r="72" spans="1:14" ht="15" customHeight="1" x14ac:dyDescent="0.25">
      <c r="A72" s="72">
        <v>19</v>
      </c>
      <c r="B72" s="1024" t="s">
        <v>1390</v>
      </c>
      <c r="C72" s="243"/>
      <c r="D72" s="243"/>
      <c r="E72" s="241">
        <f t="shared" si="17"/>
        <v>0</v>
      </c>
      <c r="F72" s="241"/>
      <c r="G72" s="241"/>
      <c r="H72" s="241">
        <f t="shared" si="18"/>
        <v>0</v>
      </c>
      <c r="I72" s="241"/>
      <c r="J72" s="241"/>
      <c r="K72" s="250">
        <f t="shared" si="19"/>
        <v>0</v>
      </c>
      <c r="L72" s="250">
        <f t="shared" si="20"/>
        <v>0</v>
      </c>
      <c r="M72" s="241">
        <f t="shared" si="21"/>
        <v>0</v>
      </c>
      <c r="N72" s="242">
        <f t="shared" si="22"/>
        <v>0</v>
      </c>
    </row>
    <row r="73" spans="1:14" ht="15" customHeight="1" x14ac:dyDescent="0.25">
      <c r="A73" s="72">
        <v>20</v>
      </c>
      <c r="B73" s="1024" t="s">
        <v>1391</v>
      </c>
      <c r="C73" s="243"/>
      <c r="D73" s="243"/>
      <c r="E73" s="241">
        <f t="shared" si="17"/>
        <v>0</v>
      </c>
      <c r="F73" s="241"/>
      <c r="G73" s="241"/>
      <c r="H73" s="241">
        <f t="shared" si="18"/>
        <v>0</v>
      </c>
      <c r="I73" s="241"/>
      <c r="J73" s="241"/>
      <c r="K73" s="250">
        <f t="shared" si="19"/>
        <v>0</v>
      </c>
      <c r="L73" s="250">
        <f t="shared" si="20"/>
        <v>0</v>
      </c>
      <c r="M73" s="241">
        <f t="shared" si="21"/>
        <v>0</v>
      </c>
      <c r="N73" s="242">
        <f t="shared" si="22"/>
        <v>0</v>
      </c>
    </row>
    <row r="74" spans="1:14" ht="15" customHeight="1" x14ac:dyDescent="0.25">
      <c r="A74" s="72">
        <v>21</v>
      </c>
      <c r="B74" s="1024" t="s">
        <v>1392</v>
      </c>
      <c r="C74" s="243"/>
      <c r="D74" s="243"/>
      <c r="E74" s="241">
        <f t="shared" si="17"/>
        <v>0</v>
      </c>
      <c r="F74" s="241"/>
      <c r="G74" s="241"/>
      <c r="H74" s="241">
        <f t="shared" si="18"/>
        <v>0</v>
      </c>
      <c r="I74" s="241"/>
      <c r="J74" s="241"/>
      <c r="K74" s="250">
        <f t="shared" si="19"/>
        <v>0</v>
      </c>
      <c r="L74" s="250">
        <f t="shared" si="20"/>
        <v>0</v>
      </c>
      <c r="M74" s="241">
        <f t="shared" si="21"/>
        <v>0</v>
      </c>
      <c r="N74" s="242">
        <f t="shared" si="22"/>
        <v>0</v>
      </c>
    </row>
    <row r="75" spans="1:14" ht="15" customHeight="1" x14ac:dyDescent="0.25">
      <c r="A75" s="72">
        <v>22</v>
      </c>
      <c r="B75" s="1024" t="s">
        <v>1393</v>
      </c>
      <c r="C75" s="243"/>
      <c r="D75" s="243"/>
      <c r="E75" s="241">
        <f t="shared" si="17"/>
        <v>0</v>
      </c>
      <c r="F75" s="241"/>
      <c r="G75" s="241"/>
      <c r="H75" s="241">
        <f t="shared" si="18"/>
        <v>0</v>
      </c>
      <c r="I75" s="241"/>
      <c r="J75" s="241"/>
      <c r="K75" s="250">
        <f t="shared" si="19"/>
        <v>0</v>
      </c>
      <c r="L75" s="250">
        <f t="shared" si="20"/>
        <v>0</v>
      </c>
      <c r="M75" s="241">
        <f t="shared" si="21"/>
        <v>0</v>
      </c>
      <c r="N75" s="242">
        <f t="shared" si="22"/>
        <v>0</v>
      </c>
    </row>
    <row r="76" spans="1:14" ht="15" customHeight="1" x14ac:dyDescent="0.25">
      <c r="A76" s="72">
        <v>23</v>
      </c>
      <c r="B76" s="1026" t="s">
        <v>1394</v>
      </c>
      <c r="C76" s="243"/>
      <c r="D76" s="243"/>
      <c r="E76" s="241">
        <f t="shared" si="17"/>
        <v>0</v>
      </c>
      <c r="F76" s="241"/>
      <c r="G76" s="241"/>
      <c r="H76" s="241">
        <f t="shared" si="18"/>
        <v>0</v>
      </c>
      <c r="I76" s="241"/>
      <c r="J76" s="241"/>
      <c r="K76" s="250">
        <f t="shared" si="19"/>
        <v>0</v>
      </c>
      <c r="L76" s="250">
        <f t="shared" si="20"/>
        <v>0</v>
      </c>
      <c r="M76" s="241">
        <f t="shared" si="21"/>
        <v>0</v>
      </c>
      <c r="N76" s="242">
        <f t="shared" si="22"/>
        <v>0</v>
      </c>
    </row>
    <row r="77" spans="1:14" ht="15" customHeight="1" x14ac:dyDescent="0.25">
      <c r="A77" s="72">
        <v>24</v>
      </c>
      <c r="B77" s="72" t="s">
        <v>1462</v>
      </c>
      <c r="C77" s="243"/>
      <c r="D77" s="243"/>
      <c r="E77" s="241">
        <f t="shared" si="17"/>
        <v>0</v>
      </c>
      <c r="F77" s="241"/>
      <c r="G77" s="241"/>
      <c r="H77" s="241">
        <f t="shared" si="18"/>
        <v>0</v>
      </c>
      <c r="I77" s="241"/>
      <c r="J77" s="241"/>
      <c r="K77" s="250">
        <f t="shared" si="19"/>
        <v>0</v>
      </c>
      <c r="L77" s="250">
        <f t="shared" si="20"/>
        <v>0</v>
      </c>
      <c r="M77" s="241">
        <f t="shared" si="21"/>
        <v>0</v>
      </c>
      <c r="N77" s="242">
        <f t="shared" si="22"/>
        <v>0</v>
      </c>
    </row>
    <row r="78" spans="1:14" ht="15" customHeight="1" x14ac:dyDescent="0.25">
      <c r="A78" s="72">
        <v>25</v>
      </c>
      <c r="B78" s="72" t="s">
        <v>1395</v>
      </c>
      <c r="C78" s="243"/>
      <c r="D78" s="243"/>
      <c r="E78" s="241">
        <f t="shared" si="17"/>
        <v>0</v>
      </c>
      <c r="F78" s="241"/>
      <c r="G78" s="241"/>
      <c r="H78" s="241">
        <f t="shared" si="18"/>
        <v>0</v>
      </c>
      <c r="I78" s="241"/>
      <c r="J78" s="241"/>
      <c r="K78" s="250">
        <f t="shared" si="19"/>
        <v>0</v>
      </c>
      <c r="L78" s="250">
        <f t="shared" si="20"/>
        <v>0</v>
      </c>
      <c r="M78" s="241">
        <f t="shared" si="21"/>
        <v>0</v>
      </c>
      <c r="N78" s="242">
        <f t="shared" si="22"/>
        <v>0</v>
      </c>
    </row>
    <row r="79" spans="1:14" ht="15" customHeight="1" x14ac:dyDescent="0.25">
      <c r="A79" s="72"/>
      <c r="B79" s="72"/>
      <c r="C79" s="243"/>
      <c r="D79" s="243"/>
      <c r="E79" s="243"/>
      <c r="F79" s="243"/>
      <c r="G79" s="243"/>
      <c r="H79" s="243"/>
      <c r="I79" s="243"/>
      <c r="J79" s="243"/>
      <c r="K79" s="251"/>
      <c r="L79" s="251"/>
      <c r="M79" s="243"/>
      <c r="N79" s="244"/>
    </row>
    <row r="80" spans="1:14" ht="15" customHeight="1" x14ac:dyDescent="0.25">
      <c r="A80" s="72" t="s">
        <v>316</v>
      </c>
      <c r="B80" s="72" t="s">
        <v>499</v>
      </c>
      <c r="C80" s="243"/>
      <c r="D80" s="243"/>
      <c r="E80" s="243">
        <f t="shared" si="13"/>
        <v>0</v>
      </c>
      <c r="F80" s="243"/>
      <c r="G80" s="243"/>
      <c r="H80" s="243">
        <f t="shared" si="14"/>
        <v>0</v>
      </c>
      <c r="I80" s="243"/>
      <c r="J80" s="243"/>
      <c r="K80" s="251">
        <f t="shared" si="0"/>
        <v>0</v>
      </c>
      <c r="L80" s="251">
        <f t="shared" si="15"/>
        <v>0</v>
      </c>
      <c r="M80" s="243">
        <f t="shared" si="15"/>
        <v>0</v>
      </c>
      <c r="N80" s="244">
        <f t="shared" si="16"/>
        <v>0</v>
      </c>
    </row>
    <row r="81" spans="1:14" ht="15" customHeight="1" x14ac:dyDescent="0.25">
      <c r="A81" s="72"/>
      <c r="B81" s="72" t="s">
        <v>509</v>
      </c>
      <c r="C81" s="243"/>
      <c r="D81" s="243"/>
      <c r="E81" s="243">
        <f t="shared" si="13"/>
        <v>0</v>
      </c>
      <c r="F81" s="243"/>
      <c r="G81" s="243"/>
      <c r="H81" s="243">
        <f t="shared" si="14"/>
        <v>0</v>
      </c>
      <c r="I81" s="243"/>
      <c r="J81" s="243"/>
      <c r="K81" s="251">
        <f t="shared" si="0"/>
        <v>0</v>
      </c>
      <c r="L81" s="251">
        <f t="shared" si="15"/>
        <v>0</v>
      </c>
      <c r="M81" s="243">
        <f t="shared" si="15"/>
        <v>0</v>
      </c>
      <c r="N81" s="244">
        <f t="shared" si="16"/>
        <v>0</v>
      </c>
    </row>
    <row r="82" spans="1:14" ht="15" customHeight="1" x14ac:dyDescent="0.25">
      <c r="A82" s="78"/>
      <c r="B82" s="78" t="s">
        <v>510</v>
      </c>
      <c r="C82" s="245"/>
      <c r="D82" s="245"/>
      <c r="E82" s="245">
        <f t="shared" si="13"/>
        <v>0</v>
      </c>
      <c r="F82" s="245"/>
      <c r="G82" s="245"/>
      <c r="H82" s="245">
        <f t="shared" si="14"/>
        <v>0</v>
      </c>
      <c r="I82" s="245"/>
      <c r="J82" s="245"/>
      <c r="K82" s="252">
        <f t="shared" si="0"/>
        <v>0</v>
      </c>
      <c r="L82" s="252">
        <f t="shared" si="15"/>
        <v>0</v>
      </c>
      <c r="M82" s="245">
        <f t="shared" si="15"/>
        <v>0</v>
      </c>
      <c r="N82" s="246">
        <f t="shared" si="16"/>
        <v>0</v>
      </c>
    </row>
    <row r="83" spans="1:14" ht="19.5" customHeight="1" x14ac:dyDescent="0.25">
      <c r="A83" s="645" t="s">
        <v>1029</v>
      </c>
      <c r="B83" s="646"/>
      <c r="C83" s="245"/>
      <c r="D83" s="245"/>
      <c r="E83" s="247">
        <f t="shared" si="13"/>
        <v>0</v>
      </c>
      <c r="F83" s="247"/>
      <c r="G83" s="247"/>
      <c r="H83" s="247">
        <f t="shared" si="14"/>
        <v>0</v>
      </c>
      <c r="I83" s="247"/>
      <c r="J83" s="247"/>
      <c r="K83" s="247">
        <f t="shared" si="0"/>
        <v>0</v>
      </c>
      <c r="L83" s="247">
        <f t="shared" si="15"/>
        <v>0</v>
      </c>
      <c r="M83" s="247">
        <f t="shared" si="15"/>
        <v>0</v>
      </c>
      <c r="N83" s="247">
        <f t="shared" si="16"/>
        <v>0</v>
      </c>
    </row>
    <row r="84" spans="1:14" ht="19.5" customHeight="1" x14ac:dyDescent="0.25">
      <c r="A84" s="647" t="s">
        <v>1245</v>
      </c>
      <c r="B84" s="648"/>
      <c r="C84" s="245"/>
      <c r="D84" s="245"/>
      <c r="E84" s="247">
        <f t="shared" si="13"/>
        <v>0</v>
      </c>
      <c r="F84" s="247"/>
      <c r="G84" s="247"/>
      <c r="H84" s="247">
        <f t="shared" si="14"/>
        <v>0</v>
      </c>
      <c r="I84" s="247"/>
      <c r="J84" s="247"/>
      <c r="K84" s="247">
        <f t="shared" ref="K84" si="23">SUM(I84:J84)</f>
        <v>0</v>
      </c>
      <c r="L84" s="247">
        <f t="shared" si="15"/>
        <v>0</v>
      </c>
      <c r="M84" s="247">
        <f t="shared" si="15"/>
        <v>0</v>
      </c>
      <c r="N84" s="247">
        <f t="shared" si="16"/>
        <v>0</v>
      </c>
    </row>
    <row r="85" spans="1:14" ht="19.5" customHeight="1" x14ac:dyDescent="0.25">
      <c r="A85" s="645" t="s">
        <v>1246</v>
      </c>
      <c r="B85" s="646"/>
      <c r="C85" s="247"/>
      <c r="D85" s="247"/>
      <c r="E85" s="247">
        <f t="shared" si="13"/>
        <v>0</v>
      </c>
      <c r="F85" s="247"/>
      <c r="G85" s="247"/>
      <c r="H85" s="247">
        <f t="shared" si="14"/>
        <v>0</v>
      </c>
      <c r="I85" s="247"/>
      <c r="J85" s="247"/>
      <c r="K85" s="247">
        <f t="shared" ref="K85:K86" si="24">SUM(I85:J85)</f>
        <v>0</v>
      </c>
      <c r="L85" s="247">
        <f t="shared" si="15"/>
        <v>0</v>
      </c>
      <c r="M85" s="247">
        <f t="shared" si="15"/>
        <v>0</v>
      </c>
      <c r="N85" s="247">
        <f t="shared" si="16"/>
        <v>0</v>
      </c>
    </row>
    <row r="86" spans="1:14" ht="20.100000000000001" customHeight="1" thickBot="1" x14ac:dyDescent="0.3">
      <c r="A86" s="81" t="s">
        <v>488</v>
      </c>
      <c r="B86" s="81"/>
      <c r="C86" s="253"/>
      <c r="D86" s="253"/>
      <c r="E86" s="253">
        <f t="shared" si="13"/>
        <v>0</v>
      </c>
      <c r="F86" s="253"/>
      <c r="G86" s="253"/>
      <c r="H86" s="253">
        <f t="shared" si="14"/>
        <v>0</v>
      </c>
      <c r="I86" s="253"/>
      <c r="J86" s="253"/>
      <c r="K86" s="253">
        <f t="shared" si="24"/>
        <v>0</v>
      </c>
      <c r="L86" s="253">
        <f t="shared" si="15"/>
        <v>0</v>
      </c>
      <c r="M86" s="253">
        <f t="shared" si="15"/>
        <v>0</v>
      </c>
      <c r="N86" s="253">
        <f>SUM(L86:M86)</f>
        <v>0</v>
      </c>
    </row>
    <row r="88" spans="1:14" s="724" customFormat="1" ht="12.75" x14ac:dyDescent="0.25">
      <c r="A88" s="724" t="s">
        <v>388</v>
      </c>
    </row>
    <row r="89" spans="1:14" s="724" customFormat="1" ht="12.75" x14ac:dyDescent="0.25">
      <c r="A89" s="724" t="s">
        <v>1059</v>
      </c>
    </row>
  </sheetData>
  <mergeCells count="7">
    <mergeCell ref="A7:A9"/>
    <mergeCell ref="B7:B9"/>
    <mergeCell ref="C7:K7"/>
    <mergeCell ref="L7:N8"/>
    <mergeCell ref="C8:E8"/>
    <mergeCell ref="F8:H8"/>
    <mergeCell ref="I8:K8"/>
  </mergeCells>
  <pageMargins left="0.7" right="0.7" top="0.75" bottom="0.75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832B-E2FD-4D3A-AD8C-BB10769FCCD8}">
  <sheetPr codeName="Sheet20">
    <tabColor rgb="FF00B050"/>
    <pageSetUpPr fitToPage="1"/>
  </sheetPr>
  <dimension ref="A1:E21"/>
  <sheetViews>
    <sheetView zoomScale="70" zoomScaleNormal="70" workbookViewId="0">
      <selection activeCell="V4" sqref="V4"/>
    </sheetView>
  </sheetViews>
  <sheetFormatPr defaultColWidth="9.140625" defaultRowHeight="15" x14ac:dyDescent="0.25"/>
  <cols>
    <col min="1" max="1" width="6.28515625" style="70" customWidth="1"/>
    <col min="2" max="2" width="46.42578125" style="70" customWidth="1"/>
    <col min="3" max="4" width="30.7109375" style="70" customWidth="1"/>
    <col min="5" max="256" width="9.140625" style="70"/>
    <col min="257" max="257" width="6.28515625" style="70" customWidth="1"/>
    <col min="258" max="258" width="46.42578125" style="70" customWidth="1"/>
    <col min="259" max="260" width="30.7109375" style="70" customWidth="1"/>
    <col min="261" max="512" width="9.140625" style="70"/>
    <col min="513" max="513" width="6.28515625" style="70" customWidth="1"/>
    <col min="514" max="514" width="46.42578125" style="70" customWidth="1"/>
    <col min="515" max="516" width="30.7109375" style="70" customWidth="1"/>
    <col min="517" max="768" width="9.140625" style="70"/>
    <col min="769" max="769" width="6.28515625" style="70" customWidth="1"/>
    <col min="770" max="770" width="46.42578125" style="70" customWidth="1"/>
    <col min="771" max="772" width="30.7109375" style="70" customWidth="1"/>
    <col min="773" max="1024" width="9.140625" style="70"/>
    <col min="1025" max="1025" width="6.28515625" style="70" customWidth="1"/>
    <col min="1026" max="1026" width="46.42578125" style="70" customWidth="1"/>
    <col min="1027" max="1028" width="30.7109375" style="70" customWidth="1"/>
    <col min="1029" max="1280" width="9.140625" style="70"/>
    <col min="1281" max="1281" width="6.28515625" style="70" customWidth="1"/>
    <col min="1282" max="1282" width="46.42578125" style="70" customWidth="1"/>
    <col min="1283" max="1284" width="30.7109375" style="70" customWidth="1"/>
    <col min="1285" max="1536" width="9.140625" style="70"/>
    <col min="1537" max="1537" width="6.28515625" style="70" customWidth="1"/>
    <col min="1538" max="1538" width="46.42578125" style="70" customWidth="1"/>
    <col min="1539" max="1540" width="30.7109375" style="70" customWidth="1"/>
    <col min="1541" max="1792" width="9.140625" style="70"/>
    <col min="1793" max="1793" width="6.28515625" style="70" customWidth="1"/>
    <col min="1794" max="1794" width="46.42578125" style="70" customWidth="1"/>
    <col min="1795" max="1796" width="30.7109375" style="70" customWidth="1"/>
    <col min="1797" max="2048" width="9.140625" style="70"/>
    <col min="2049" max="2049" width="6.28515625" style="70" customWidth="1"/>
    <col min="2050" max="2050" width="46.42578125" style="70" customWidth="1"/>
    <col min="2051" max="2052" width="30.7109375" style="70" customWidth="1"/>
    <col min="2053" max="2304" width="9.140625" style="70"/>
    <col min="2305" max="2305" width="6.28515625" style="70" customWidth="1"/>
    <col min="2306" max="2306" width="46.42578125" style="70" customWidth="1"/>
    <col min="2307" max="2308" width="30.7109375" style="70" customWidth="1"/>
    <col min="2309" max="2560" width="9.140625" style="70"/>
    <col min="2561" max="2561" width="6.28515625" style="70" customWidth="1"/>
    <col min="2562" max="2562" width="46.42578125" style="70" customWidth="1"/>
    <col min="2563" max="2564" width="30.7109375" style="70" customWidth="1"/>
    <col min="2565" max="2816" width="9.140625" style="70"/>
    <col min="2817" max="2817" width="6.28515625" style="70" customWidth="1"/>
    <col min="2818" max="2818" width="46.42578125" style="70" customWidth="1"/>
    <col min="2819" max="2820" width="30.7109375" style="70" customWidth="1"/>
    <col min="2821" max="3072" width="9.140625" style="70"/>
    <col min="3073" max="3073" width="6.28515625" style="70" customWidth="1"/>
    <col min="3074" max="3074" width="46.42578125" style="70" customWidth="1"/>
    <col min="3075" max="3076" width="30.7109375" style="70" customWidth="1"/>
    <col min="3077" max="3328" width="9.140625" style="70"/>
    <col min="3329" max="3329" width="6.28515625" style="70" customWidth="1"/>
    <col min="3330" max="3330" width="46.42578125" style="70" customWidth="1"/>
    <col min="3331" max="3332" width="30.7109375" style="70" customWidth="1"/>
    <col min="3333" max="3584" width="9.140625" style="70"/>
    <col min="3585" max="3585" width="6.28515625" style="70" customWidth="1"/>
    <col min="3586" max="3586" width="46.42578125" style="70" customWidth="1"/>
    <col min="3587" max="3588" width="30.7109375" style="70" customWidth="1"/>
    <col min="3589" max="3840" width="9.140625" style="70"/>
    <col min="3841" max="3841" width="6.28515625" style="70" customWidth="1"/>
    <col min="3842" max="3842" width="46.42578125" style="70" customWidth="1"/>
    <col min="3843" max="3844" width="30.7109375" style="70" customWidth="1"/>
    <col min="3845" max="4096" width="9.140625" style="70"/>
    <col min="4097" max="4097" width="6.28515625" style="70" customWidth="1"/>
    <col min="4098" max="4098" width="46.42578125" style="70" customWidth="1"/>
    <col min="4099" max="4100" width="30.7109375" style="70" customWidth="1"/>
    <col min="4101" max="4352" width="9.140625" style="70"/>
    <col min="4353" max="4353" width="6.28515625" style="70" customWidth="1"/>
    <col min="4354" max="4354" width="46.42578125" style="70" customWidth="1"/>
    <col min="4355" max="4356" width="30.7109375" style="70" customWidth="1"/>
    <col min="4357" max="4608" width="9.140625" style="70"/>
    <col min="4609" max="4609" width="6.28515625" style="70" customWidth="1"/>
    <col min="4610" max="4610" width="46.42578125" style="70" customWidth="1"/>
    <col min="4611" max="4612" width="30.7109375" style="70" customWidth="1"/>
    <col min="4613" max="4864" width="9.140625" style="70"/>
    <col min="4865" max="4865" width="6.28515625" style="70" customWidth="1"/>
    <col min="4866" max="4866" width="46.42578125" style="70" customWidth="1"/>
    <col min="4867" max="4868" width="30.7109375" style="70" customWidth="1"/>
    <col min="4869" max="5120" width="9.140625" style="70"/>
    <col min="5121" max="5121" width="6.28515625" style="70" customWidth="1"/>
    <col min="5122" max="5122" width="46.42578125" style="70" customWidth="1"/>
    <col min="5123" max="5124" width="30.7109375" style="70" customWidth="1"/>
    <col min="5125" max="5376" width="9.140625" style="70"/>
    <col min="5377" max="5377" width="6.28515625" style="70" customWidth="1"/>
    <col min="5378" max="5378" width="46.42578125" style="70" customWidth="1"/>
    <col min="5379" max="5380" width="30.7109375" style="70" customWidth="1"/>
    <col min="5381" max="5632" width="9.140625" style="70"/>
    <col min="5633" max="5633" width="6.28515625" style="70" customWidth="1"/>
    <col min="5634" max="5634" width="46.42578125" style="70" customWidth="1"/>
    <col min="5635" max="5636" width="30.7109375" style="70" customWidth="1"/>
    <col min="5637" max="5888" width="9.140625" style="70"/>
    <col min="5889" max="5889" width="6.28515625" style="70" customWidth="1"/>
    <col min="5890" max="5890" width="46.42578125" style="70" customWidth="1"/>
    <col min="5891" max="5892" width="30.7109375" style="70" customWidth="1"/>
    <col min="5893" max="6144" width="9.140625" style="70"/>
    <col min="6145" max="6145" width="6.28515625" style="70" customWidth="1"/>
    <col min="6146" max="6146" width="46.42578125" style="70" customWidth="1"/>
    <col min="6147" max="6148" width="30.7109375" style="70" customWidth="1"/>
    <col min="6149" max="6400" width="9.140625" style="70"/>
    <col min="6401" max="6401" width="6.28515625" style="70" customWidth="1"/>
    <col min="6402" max="6402" width="46.42578125" style="70" customWidth="1"/>
    <col min="6403" max="6404" width="30.7109375" style="70" customWidth="1"/>
    <col min="6405" max="6656" width="9.140625" style="70"/>
    <col min="6657" max="6657" width="6.28515625" style="70" customWidth="1"/>
    <col min="6658" max="6658" width="46.42578125" style="70" customWidth="1"/>
    <col min="6659" max="6660" width="30.7109375" style="70" customWidth="1"/>
    <col min="6661" max="6912" width="9.140625" style="70"/>
    <col min="6913" max="6913" width="6.28515625" style="70" customWidth="1"/>
    <col min="6914" max="6914" width="46.42578125" style="70" customWidth="1"/>
    <col min="6915" max="6916" width="30.7109375" style="70" customWidth="1"/>
    <col min="6917" max="7168" width="9.140625" style="70"/>
    <col min="7169" max="7169" width="6.28515625" style="70" customWidth="1"/>
    <col min="7170" max="7170" width="46.42578125" style="70" customWidth="1"/>
    <col min="7171" max="7172" width="30.7109375" style="70" customWidth="1"/>
    <col min="7173" max="7424" width="9.140625" style="70"/>
    <col min="7425" max="7425" width="6.28515625" style="70" customWidth="1"/>
    <col min="7426" max="7426" width="46.42578125" style="70" customWidth="1"/>
    <col min="7427" max="7428" width="30.7109375" style="70" customWidth="1"/>
    <col min="7429" max="7680" width="9.140625" style="70"/>
    <col min="7681" max="7681" width="6.28515625" style="70" customWidth="1"/>
    <col min="7682" max="7682" width="46.42578125" style="70" customWidth="1"/>
    <col min="7683" max="7684" width="30.7109375" style="70" customWidth="1"/>
    <col min="7685" max="7936" width="9.140625" style="70"/>
    <col min="7937" max="7937" width="6.28515625" style="70" customWidth="1"/>
    <col min="7938" max="7938" width="46.42578125" style="70" customWidth="1"/>
    <col min="7939" max="7940" width="30.7109375" style="70" customWidth="1"/>
    <col min="7941" max="8192" width="9.140625" style="70"/>
    <col min="8193" max="8193" width="6.28515625" style="70" customWidth="1"/>
    <col min="8194" max="8194" width="46.42578125" style="70" customWidth="1"/>
    <col min="8195" max="8196" width="30.7109375" style="70" customWidth="1"/>
    <col min="8197" max="8448" width="9.140625" style="70"/>
    <col min="8449" max="8449" width="6.28515625" style="70" customWidth="1"/>
    <col min="8450" max="8450" width="46.42578125" style="70" customWidth="1"/>
    <col min="8451" max="8452" width="30.7109375" style="70" customWidth="1"/>
    <col min="8453" max="8704" width="9.140625" style="70"/>
    <col min="8705" max="8705" width="6.28515625" style="70" customWidth="1"/>
    <col min="8706" max="8706" width="46.42578125" style="70" customWidth="1"/>
    <col min="8707" max="8708" width="30.7109375" style="70" customWidth="1"/>
    <col min="8709" max="8960" width="9.140625" style="70"/>
    <col min="8961" max="8961" width="6.28515625" style="70" customWidth="1"/>
    <col min="8962" max="8962" width="46.42578125" style="70" customWidth="1"/>
    <col min="8963" max="8964" width="30.7109375" style="70" customWidth="1"/>
    <col min="8965" max="9216" width="9.140625" style="70"/>
    <col min="9217" max="9217" width="6.28515625" style="70" customWidth="1"/>
    <col min="9218" max="9218" width="46.42578125" style="70" customWidth="1"/>
    <col min="9219" max="9220" width="30.7109375" style="70" customWidth="1"/>
    <col min="9221" max="9472" width="9.140625" style="70"/>
    <col min="9473" max="9473" width="6.28515625" style="70" customWidth="1"/>
    <col min="9474" max="9474" width="46.42578125" style="70" customWidth="1"/>
    <col min="9475" max="9476" width="30.7109375" style="70" customWidth="1"/>
    <col min="9477" max="9728" width="9.140625" style="70"/>
    <col min="9729" max="9729" width="6.28515625" style="70" customWidth="1"/>
    <col min="9730" max="9730" width="46.42578125" style="70" customWidth="1"/>
    <col min="9731" max="9732" width="30.7109375" style="70" customWidth="1"/>
    <col min="9733" max="9984" width="9.140625" style="70"/>
    <col min="9985" max="9985" width="6.28515625" style="70" customWidth="1"/>
    <col min="9986" max="9986" width="46.42578125" style="70" customWidth="1"/>
    <col min="9987" max="9988" width="30.7109375" style="70" customWidth="1"/>
    <col min="9989" max="10240" width="9.140625" style="70"/>
    <col min="10241" max="10241" width="6.28515625" style="70" customWidth="1"/>
    <col min="10242" max="10242" width="46.42578125" style="70" customWidth="1"/>
    <col min="10243" max="10244" width="30.7109375" style="70" customWidth="1"/>
    <col min="10245" max="10496" width="9.140625" style="70"/>
    <col min="10497" max="10497" width="6.28515625" style="70" customWidth="1"/>
    <col min="10498" max="10498" width="46.42578125" style="70" customWidth="1"/>
    <col min="10499" max="10500" width="30.7109375" style="70" customWidth="1"/>
    <col min="10501" max="10752" width="9.140625" style="70"/>
    <col min="10753" max="10753" width="6.28515625" style="70" customWidth="1"/>
    <col min="10754" max="10754" width="46.42578125" style="70" customWidth="1"/>
    <col min="10755" max="10756" width="30.7109375" style="70" customWidth="1"/>
    <col min="10757" max="11008" width="9.140625" style="70"/>
    <col min="11009" max="11009" width="6.28515625" style="70" customWidth="1"/>
    <col min="11010" max="11010" width="46.42578125" style="70" customWidth="1"/>
    <col min="11011" max="11012" width="30.7109375" style="70" customWidth="1"/>
    <col min="11013" max="11264" width="9.140625" style="70"/>
    <col min="11265" max="11265" width="6.28515625" style="70" customWidth="1"/>
    <col min="11266" max="11266" width="46.42578125" style="70" customWidth="1"/>
    <col min="11267" max="11268" width="30.7109375" style="70" customWidth="1"/>
    <col min="11269" max="11520" width="9.140625" style="70"/>
    <col min="11521" max="11521" width="6.28515625" style="70" customWidth="1"/>
    <col min="11522" max="11522" width="46.42578125" style="70" customWidth="1"/>
    <col min="11523" max="11524" width="30.7109375" style="70" customWidth="1"/>
    <col min="11525" max="11776" width="9.140625" style="70"/>
    <col min="11777" max="11777" width="6.28515625" style="70" customWidth="1"/>
    <col min="11778" max="11778" width="46.42578125" style="70" customWidth="1"/>
    <col min="11779" max="11780" width="30.7109375" style="70" customWidth="1"/>
    <col min="11781" max="12032" width="9.140625" style="70"/>
    <col min="12033" max="12033" width="6.28515625" style="70" customWidth="1"/>
    <col min="12034" max="12034" width="46.42578125" style="70" customWidth="1"/>
    <col min="12035" max="12036" width="30.7109375" style="70" customWidth="1"/>
    <col min="12037" max="12288" width="9.140625" style="70"/>
    <col min="12289" max="12289" width="6.28515625" style="70" customWidth="1"/>
    <col min="12290" max="12290" width="46.42578125" style="70" customWidth="1"/>
    <col min="12291" max="12292" width="30.7109375" style="70" customWidth="1"/>
    <col min="12293" max="12544" width="9.140625" style="70"/>
    <col min="12545" max="12545" width="6.28515625" style="70" customWidth="1"/>
    <col min="12546" max="12546" width="46.42578125" style="70" customWidth="1"/>
    <col min="12547" max="12548" width="30.7109375" style="70" customWidth="1"/>
    <col min="12549" max="12800" width="9.140625" style="70"/>
    <col min="12801" max="12801" width="6.28515625" style="70" customWidth="1"/>
    <col min="12802" max="12802" width="46.42578125" style="70" customWidth="1"/>
    <col min="12803" max="12804" width="30.7109375" style="70" customWidth="1"/>
    <col min="12805" max="13056" width="9.140625" style="70"/>
    <col min="13057" max="13057" width="6.28515625" style="70" customWidth="1"/>
    <col min="13058" max="13058" width="46.42578125" style="70" customWidth="1"/>
    <col min="13059" max="13060" width="30.7109375" style="70" customWidth="1"/>
    <col min="13061" max="13312" width="9.140625" style="70"/>
    <col min="13313" max="13313" width="6.28515625" style="70" customWidth="1"/>
    <col min="13314" max="13314" width="46.42578125" style="70" customWidth="1"/>
    <col min="13315" max="13316" width="30.7109375" style="70" customWidth="1"/>
    <col min="13317" max="13568" width="9.140625" style="70"/>
    <col min="13569" max="13569" width="6.28515625" style="70" customWidth="1"/>
    <col min="13570" max="13570" width="46.42578125" style="70" customWidth="1"/>
    <col min="13571" max="13572" width="30.7109375" style="70" customWidth="1"/>
    <col min="13573" max="13824" width="9.140625" style="70"/>
    <col min="13825" max="13825" width="6.28515625" style="70" customWidth="1"/>
    <col min="13826" max="13826" width="46.42578125" style="70" customWidth="1"/>
    <col min="13827" max="13828" width="30.7109375" style="70" customWidth="1"/>
    <col min="13829" max="14080" width="9.140625" style="70"/>
    <col min="14081" max="14081" width="6.28515625" style="70" customWidth="1"/>
    <col min="14082" max="14082" width="46.42578125" style="70" customWidth="1"/>
    <col min="14083" max="14084" width="30.7109375" style="70" customWidth="1"/>
    <col min="14085" max="14336" width="9.140625" style="70"/>
    <col min="14337" max="14337" width="6.28515625" style="70" customWidth="1"/>
    <col min="14338" max="14338" width="46.42578125" style="70" customWidth="1"/>
    <col min="14339" max="14340" width="30.7109375" style="70" customWidth="1"/>
    <col min="14341" max="14592" width="9.140625" style="70"/>
    <col min="14593" max="14593" width="6.28515625" style="70" customWidth="1"/>
    <col min="14594" max="14594" width="46.42578125" style="70" customWidth="1"/>
    <col min="14595" max="14596" width="30.7109375" style="70" customWidth="1"/>
    <col min="14597" max="14848" width="9.140625" style="70"/>
    <col min="14849" max="14849" width="6.28515625" style="70" customWidth="1"/>
    <col min="14850" max="14850" width="46.42578125" style="70" customWidth="1"/>
    <col min="14851" max="14852" width="30.7109375" style="70" customWidth="1"/>
    <col min="14853" max="15104" width="9.140625" style="70"/>
    <col min="15105" max="15105" width="6.28515625" style="70" customWidth="1"/>
    <col min="15106" max="15106" width="46.42578125" style="70" customWidth="1"/>
    <col min="15107" max="15108" width="30.7109375" style="70" customWidth="1"/>
    <col min="15109" max="15360" width="9.140625" style="70"/>
    <col min="15361" max="15361" width="6.28515625" style="70" customWidth="1"/>
    <col min="15362" max="15362" width="46.42578125" style="70" customWidth="1"/>
    <col min="15363" max="15364" width="30.7109375" style="70" customWidth="1"/>
    <col min="15365" max="15616" width="9.140625" style="70"/>
    <col min="15617" max="15617" width="6.28515625" style="70" customWidth="1"/>
    <col min="15618" max="15618" width="46.42578125" style="70" customWidth="1"/>
    <col min="15619" max="15620" width="30.7109375" style="70" customWidth="1"/>
    <col min="15621" max="15872" width="9.140625" style="70"/>
    <col min="15873" max="15873" width="6.28515625" style="70" customWidth="1"/>
    <col min="15874" max="15874" width="46.42578125" style="70" customWidth="1"/>
    <col min="15875" max="15876" width="30.7109375" style="70" customWidth="1"/>
    <col min="15877" max="16128" width="9.140625" style="70"/>
    <col min="16129" max="16129" width="6.28515625" style="70" customWidth="1"/>
    <col min="16130" max="16130" width="46.42578125" style="70" customWidth="1"/>
    <col min="16131" max="16132" width="30.7109375" style="70" customWidth="1"/>
    <col min="16133" max="16384" width="9.140625" style="70"/>
  </cols>
  <sheetData>
    <row r="1" spans="1:5" ht="15.75" x14ac:dyDescent="0.25">
      <c r="A1" s="290" t="s">
        <v>1061</v>
      </c>
    </row>
    <row r="2" spans="1:5" x14ac:dyDescent="0.25">
      <c r="A2" s="254"/>
      <c r="B2" s="105"/>
      <c r="C2" s="105"/>
      <c r="D2" s="105"/>
    </row>
    <row r="3" spans="1:5" ht="15.75" x14ac:dyDescent="0.25">
      <c r="A3" s="1064" t="s">
        <v>1247</v>
      </c>
      <c r="B3" s="1064"/>
      <c r="C3" s="1064"/>
      <c r="D3" s="1064"/>
    </row>
    <row r="4" spans="1:5" ht="15.75" x14ac:dyDescent="0.25">
      <c r="A4" s="217"/>
      <c r="B4" s="589" t="str">
        <f>'1'!E5</f>
        <v>KABUPATEN/KOTA</v>
      </c>
      <c r="C4" s="590">
        <f>'1'!$F$5</f>
        <v>2022</v>
      </c>
      <c r="D4" s="217"/>
    </row>
    <row r="5" spans="1:5" ht="15.75" x14ac:dyDescent="0.25">
      <c r="A5" s="217"/>
      <c r="B5" s="589" t="str">
        <f>'1'!E6</f>
        <v>TAHUN</v>
      </c>
      <c r="C5" s="590" t="str">
        <f>'1'!$F$6</f>
        <v>BANYUMAS</v>
      </c>
      <c r="D5" s="217"/>
    </row>
    <row r="6" spans="1:5" ht="15.75" thickBot="1" x14ac:dyDescent="0.3"/>
    <row r="7" spans="1:5" ht="17.25" customHeight="1" x14ac:dyDescent="0.25">
      <c r="A7" s="1066" t="s">
        <v>2</v>
      </c>
      <c r="B7" s="1055" t="s">
        <v>517</v>
      </c>
      <c r="C7" s="1093" t="s">
        <v>518</v>
      </c>
      <c r="D7" s="1094"/>
      <c r="E7" s="80"/>
    </row>
    <row r="8" spans="1:5" ht="18.75" customHeight="1" x14ac:dyDescent="0.25">
      <c r="A8" s="1040"/>
      <c r="B8" s="1045"/>
      <c r="C8" s="806" t="s">
        <v>256</v>
      </c>
      <c r="D8" s="801" t="s">
        <v>27</v>
      </c>
      <c r="E8" s="80"/>
    </row>
    <row r="9" spans="1:5" s="911" customFormat="1" ht="12" x14ac:dyDescent="0.25">
      <c r="A9" s="910">
        <v>1</v>
      </c>
      <c r="B9" s="910">
        <v>2</v>
      </c>
      <c r="C9" s="910">
        <v>3</v>
      </c>
      <c r="D9" s="910">
        <v>4</v>
      </c>
      <c r="E9" s="914"/>
    </row>
    <row r="10" spans="1:5" ht="30" customHeight="1" x14ac:dyDescent="0.25">
      <c r="A10" s="1121" t="s">
        <v>519</v>
      </c>
      <c r="B10" s="1122"/>
      <c r="C10" s="1122"/>
      <c r="D10" s="1123"/>
    </row>
    <row r="11" spans="1:5" ht="33.950000000000003" customHeight="1" x14ac:dyDescent="0.25">
      <c r="A11" s="255">
        <v>1</v>
      </c>
      <c r="B11" s="247" t="s">
        <v>520</v>
      </c>
      <c r="C11" s="247"/>
      <c r="D11" s="256" t="e">
        <f>C11/'2'!$E$28</f>
        <v>#DIV/0!</v>
      </c>
    </row>
    <row r="12" spans="1:5" ht="33.950000000000003" customHeight="1" x14ac:dyDescent="0.25">
      <c r="A12" s="255">
        <v>2</v>
      </c>
      <c r="B12" s="247" t="s">
        <v>521</v>
      </c>
      <c r="C12" s="247"/>
      <c r="D12" s="256" t="e">
        <f>C12/'2'!$E$28</f>
        <v>#DIV/0!</v>
      </c>
    </row>
    <row r="13" spans="1:5" ht="33.950000000000003" customHeight="1" x14ac:dyDescent="0.25">
      <c r="A13" s="1087" t="s">
        <v>522</v>
      </c>
      <c r="B13" s="1088"/>
      <c r="C13" s="247">
        <f>SUM(C11:C12)</f>
        <v>0</v>
      </c>
      <c r="D13" s="256" t="e">
        <f>C13/'2'!$E$28</f>
        <v>#DIV/0!</v>
      </c>
    </row>
    <row r="14" spans="1:5" ht="33.950000000000003" customHeight="1" x14ac:dyDescent="0.25">
      <c r="A14" s="1121" t="s">
        <v>523</v>
      </c>
      <c r="B14" s="1122"/>
      <c r="C14" s="1122"/>
      <c r="D14" s="1123"/>
    </row>
    <row r="15" spans="1:5" ht="33.75" customHeight="1" x14ac:dyDescent="0.25">
      <c r="A15" s="255">
        <v>1</v>
      </c>
      <c r="B15" s="247" t="s">
        <v>524</v>
      </c>
      <c r="C15" s="247"/>
      <c r="D15" s="256" t="e">
        <f>C15/'2'!$E$28</f>
        <v>#DIV/0!</v>
      </c>
    </row>
    <row r="16" spans="1:5" ht="33.75" customHeight="1" x14ac:dyDescent="0.25">
      <c r="A16" s="255">
        <v>2</v>
      </c>
      <c r="B16" s="257" t="s">
        <v>525</v>
      </c>
      <c r="C16" s="247"/>
      <c r="D16" s="256" t="e">
        <f>C16/'2'!$E$28</f>
        <v>#DIV/0!</v>
      </c>
    </row>
    <row r="17" spans="1:4" ht="33.950000000000003" customHeight="1" x14ac:dyDescent="0.25">
      <c r="A17" s="255">
        <v>3</v>
      </c>
      <c r="B17" s="257" t="s">
        <v>526</v>
      </c>
      <c r="C17" s="247"/>
      <c r="D17" s="256" t="e">
        <f>C17/'2'!$E$28</f>
        <v>#DIV/0!</v>
      </c>
    </row>
    <row r="18" spans="1:4" ht="33.950000000000003" customHeight="1" x14ac:dyDescent="0.25">
      <c r="A18" s="1087" t="s">
        <v>527</v>
      </c>
      <c r="B18" s="1088"/>
      <c r="C18" s="247">
        <f>SUM(C15:C17)</f>
        <v>0</v>
      </c>
      <c r="D18" s="256" t="e">
        <f>C18/'2'!$E$28</f>
        <v>#DIV/0!</v>
      </c>
    </row>
    <row r="19" spans="1:4" ht="33.950000000000003" customHeight="1" thickBot="1" x14ac:dyDescent="0.3">
      <c r="A19" s="81" t="s">
        <v>528</v>
      </c>
      <c r="B19" s="258"/>
      <c r="C19" s="259">
        <f>SUM(C13,C18)</f>
        <v>0</v>
      </c>
      <c r="D19" s="256" t="e">
        <f>C19/'2'!$E$28</f>
        <v>#DIV/0!</v>
      </c>
    </row>
    <row r="20" spans="1:4" x14ac:dyDescent="0.25">
      <c r="B20" s="564"/>
    </row>
    <row r="21" spans="1:4" x14ac:dyDescent="0.25">
      <c r="A21" s="724" t="s">
        <v>529</v>
      </c>
    </row>
  </sheetData>
  <mergeCells count="8">
    <mergeCell ref="A14:D14"/>
    <mergeCell ref="A18:B18"/>
    <mergeCell ref="A3:D3"/>
    <mergeCell ref="A7:A8"/>
    <mergeCell ref="B7:B8"/>
    <mergeCell ref="C7:D7"/>
    <mergeCell ref="A10:D10"/>
    <mergeCell ref="A13:B13"/>
  </mergeCells>
  <printOptions horizontalCentered="1"/>
  <pageMargins left="0.78740157480314965" right="0.78740157480314965" top="0.74803149606299213" bottom="0.74803149606299213" header="0.31496062992125984" footer="0.31496062992125984"/>
  <pageSetup paperSize="9" scale="9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04C8-9DFA-44A7-97C1-1B3D185C2B71}">
  <sheetPr codeName="Sheet88">
    <tabColor theme="1"/>
    <pageSetUpPr fitToPage="1"/>
  </sheetPr>
  <dimension ref="A1:N47"/>
  <sheetViews>
    <sheetView zoomScale="85" zoomScaleNormal="85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55.28515625" style="70" customWidth="1"/>
    <col min="3" max="3" width="34" style="70" customWidth="1"/>
    <col min="4" max="4" width="22.42578125" style="70" customWidth="1"/>
    <col min="5" max="256" width="9.140625" style="70"/>
    <col min="257" max="257" width="5.7109375" style="70" customWidth="1"/>
    <col min="258" max="258" width="55.28515625" style="70" customWidth="1"/>
    <col min="259" max="259" width="34" style="70" customWidth="1"/>
    <col min="260" max="260" width="30.7109375" style="70" customWidth="1"/>
    <col min="261" max="512" width="9.140625" style="70"/>
    <col min="513" max="513" width="5.7109375" style="70" customWidth="1"/>
    <col min="514" max="514" width="55.28515625" style="70" customWidth="1"/>
    <col min="515" max="515" width="34" style="70" customWidth="1"/>
    <col min="516" max="516" width="30.7109375" style="70" customWidth="1"/>
    <col min="517" max="768" width="9.140625" style="70"/>
    <col min="769" max="769" width="5.7109375" style="70" customWidth="1"/>
    <col min="770" max="770" width="55.28515625" style="70" customWidth="1"/>
    <col min="771" max="771" width="34" style="70" customWidth="1"/>
    <col min="772" max="772" width="30.7109375" style="70" customWidth="1"/>
    <col min="773" max="1024" width="9.140625" style="70"/>
    <col min="1025" max="1025" width="5.7109375" style="70" customWidth="1"/>
    <col min="1026" max="1026" width="55.28515625" style="70" customWidth="1"/>
    <col min="1027" max="1027" width="34" style="70" customWidth="1"/>
    <col min="1028" max="1028" width="30.7109375" style="70" customWidth="1"/>
    <col min="1029" max="1280" width="9.140625" style="70"/>
    <col min="1281" max="1281" width="5.7109375" style="70" customWidth="1"/>
    <col min="1282" max="1282" width="55.28515625" style="70" customWidth="1"/>
    <col min="1283" max="1283" width="34" style="70" customWidth="1"/>
    <col min="1284" max="1284" width="30.7109375" style="70" customWidth="1"/>
    <col min="1285" max="1536" width="9.140625" style="70"/>
    <col min="1537" max="1537" width="5.7109375" style="70" customWidth="1"/>
    <col min="1538" max="1538" width="55.28515625" style="70" customWidth="1"/>
    <col min="1539" max="1539" width="34" style="70" customWidth="1"/>
    <col min="1540" max="1540" width="30.7109375" style="70" customWidth="1"/>
    <col min="1541" max="1792" width="9.140625" style="70"/>
    <col min="1793" max="1793" width="5.7109375" style="70" customWidth="1"/>
    <col min="1794" max="1794" width="55.28515625" style="70" customWidth="1"/>
    <col min="1795" max="1795" width="34" style="70" customWidth="1"/>
    <col min="1796" max="1796" width="30.7109375" style="70" customWidth="1"/>
    <col min="1797" max="2048" width="9.140625" style="70"/>
    <col min="2049" max="2049" width="5.7109375" style="70" customWidth="1"/>
    <col min="2050" max="2050" width="55.28515625" style="70" customWidth="1"/>
    <col min="2051" max="2051" width="34" style="70" customWidth="1"/>
    <col min="2052" max="2052" width="30.7109375" style="70" customWidth="1"/>
    <col min="2053" max="2304" width="9.140625" style="70"/>
    <col min="2305" max="2305" width="5.7109375" style="70" customWidth="1"/>
    <col min="2306" max="2306" width="55.28515625" style="70" customWidth="1"/>
    <col min="2307" max="2307" width="34" style="70" customWidth="1"/>
    <col min="2308" max="2308" width="30.7109375" style="70" customWidth="1"/>
    <col min="2309" max="2560" width="9.140625" style="70"/>
    <col min="2561" max="2561" width="5.7109375" style="70" customWidth="1"/>
    <col min="2562" max="2562" width="55.28515625" style="70" customWidth="1"/>
    <col min="2563" max="2563" width="34" style="70" customWidth="1"/>
    <col min="2564" max="2564" width="30.7109375" style="70" customWidth="1"/>
    <col min="2565" max="2816" width="9.140625" style="70"/>
    <col min="2817" max="2817" width="5.7109375" style="70" customWidth="1"/>
    <col min="2818" max="2818" width="55.28515625" style="70" customWidth="1"/>
    <col min="2819" max="2819" width="34" style="70" customWidth="1"/>
    <col min="2820" max="2820" width="30.7109375" style="70" customWidth="1"/>
    <col min="2821" max="3072" width="9.140625" style="70"/>
    <col min="3073" max="3073" width="5.7109375" style="70" customWidth="1"/>
    <col min="3074" max="3074" width="55.28515625" style="70" customWidth="1"/>
    <col min="3075" max="3075" width="34" style="70" customWidth="1"/>
    <col min="3076" max="3076" width="30.7109375" style="70" customWidth="1"/>
    <col min="3077" max="3328" width="9.140625" style="70"/>
    <col min="3329" max="3329" width="5.7109375" style="70" customWidth="1"/>
    <col min="3330" max="3330" width="55.28515625" style="70" customWidth="1"/>
    <col min="3331" max="3331" width="34" style="70" customWidth="1"/>
    <col min="3332" max="3332" width="30.7109375" style="70" customWidth="1"/>
    <col min="3333" max="3584" width="9.140625" style="70"/>
    <col min="3585" max="3585" width="5.7109375" style="70" customWidth="1"/>
    <col min="3586" max="3586" width="55.28515625" style="70" customWidth="1"/>
    <col min="3587" max="3587" width="34" style="70" customWidth="1"/>
    <col min="3588" max="3588" width="30.7109375" style="70" customWidth="1"/>
    <col min="3589" max="3840" width="9.140625" style="70"/>
    <col min="3841" max="3841" width="5.7109375" style="70" customWidth="1"/>
    <col min="3842" max="3842" width="55.28515625" style="70" customWidth="1"/>
    <col min="3843" max="3843" width="34" style="70" customWidth="1"/>
    <col min="3844" max="3844" width="30.7109375" style="70" customWidth="1"/>
    <col min="3845" max="4096" width="9.140625" style="70"/>
    <col min="4097" max="4097" width="5.7109375" style="70" customWidth="1"/>
    <col min="4098" max="4098" width="55.28515625" style="70" customWidth="1"/>
    <col min="4099" max="4099" width="34" style="70" customWidth="1"/>
    <col min="4100" max="4100" width="30.7109375" style="70" customWidth="1"/>
    <col min="4101" max="4352" width="9.140625" style="70"/>
    <col min="4353" max="4353" width="5.7109375" style="70" customWidth="1"/>
    <col min="4354" max="4354" width="55.28515625" style="70" customWidth="1"/>
    <col min="4355" max="4355" width="34" style="70" customWidth="1"/>
    <col min="4356" max="4356" width="30.7109375" style="70" customWidth="1"/>
    <col min="4357" max="4608" width="9.140625" style="70"/>
    <col min="4609" max="4609" width="5.7109375" style="70" customWidth="1"/>
    <col min="4610" max="4610" width="55.28515625" style="70" customWidth="1"/>
    <col min="4611" max="4611" width="34" style="70" customWidth="1"/>
    <col min="4612" max="4612" width="30.7109375" style="70" customWidth="1"/>
    <col min="4613" max="4864" width="9.140625" style="70"/>
    <col min="4865" max="4865" width="5.7109375" style="70" customWidth="1"/>
    <col min="4866" max="4866" width="55.28515625" style="70" customWidth="1"/>
    <col min="4867" max="4867" width="34" style="70" customWidth="1"/>
    <col min="4868" max="4868" width="30.7109375" style="70" customWidth="1"/>
    <col min="4869" max="5120" width="9.140625" style="70"/>
    <col min="5121" max="5121" width="5.7109375" style="70" customWidth="1"/>
    <col min="5122" max="5122" width="55.28515625" style="70" customWidth="1"/>
    <col min="5123" max="5123" width="34" style="70" customWidth="1"/>
    <col min="5124" max="5124" width="30.7109375" style="70" customWidth="1"/>
    <col min="5125" max="5376" width="9.140625" style="70"/>
    <col min="5377" max="5377" width="5.7109375" style="70" customWidth="1"/>
    <col min="5378" max="5378" width="55.28515625" style="70" customWidth="1"/>
    <col min="5379" max="5379" width="34" style="70" customWidth="1"/>
    <col min="5380" max="5380" width="30.7109375" style="70" customWidth="1"/>
    <col min="5381" max="5632" width="9.140625" style="70"/>
    <col min="5633" max="5633" width="5.7109375" style="70" customWidth="1"/>
    <col min="5634" max="5634" width="55.28515625" style="70" customWidth="1"/>
    <col min="5635" max="5635" width="34" style="70" customWidth="1"/>
    <col min="5636" max="5636" width="30.7109375" style="70" customWidth="1"/>
    <col min="5637" max="5888" width="9.140625" style="70"/>
    <col min="5889" max="5889" width="5.7109375" style="70" customWidth="1"/>
    <col min="5890" max="5890" width="55.28515625" style="70" customWidth="1"/>
    <col min="5891" max="5891" width="34" style="70" customWidth="1"/>
    <col min="5892" max="5892" width="30.7109375" style="70" customWidth="1"/>
    <col min="5893" max="6144" width="9.140625" style="70"/>
    <col min="6145" max="6145" width="5.7109375" style="70" customWidth="1"/>
    <col min="6146" max="6146" width="55.28515625" style="70" customWidth="1"/>
    <col min="6147" max="6147" width="34" style="70" customWidth="1"/>
    <col min="6148" max="6148" width="30.7109375" style="70" customWidth="1"/>
    <col min="6149" max="6400" width="9.140625" style="70"/>
    <col min="6401" max="6401" width="5.7109375" style="70" customWidth="1"/>
    <col min="6402" max="6402" width="55.28515625" style="70" customWidth="1"/>
    <col min="6403" max="6403" width="34" style="70" customWidth="1"/>
    <col min="6404" max="6404" width="30.7109375" style="70" customWidth="1"/>
    <col min="6405" max="6656" width="9.140625" style="70"/>
    <col min="6657" max="6657" width="5.7109375" style="70" customWidth="1"/>
    <col min="6658" max="6658" width="55.28515625" style="70" customWidth="1"/>
    <col min="6659" max="6659" width="34" style="70" customWidth="1"/>
    <col min="6660" max="6660" width="30.7109375" style="70" customWidth="1"/>
    <col min="6661" max="6912" width="9.140625" style="70"/>
    <col min="6913" max="6913" width="5.7109375" style="70" customWidth="1"/>
    <col min="6914" max="6914" width="55.28515625" style="70" customWidth="1"/>
    <col min="6915" max="6915" width="34" style="70" customWidth="1"/>
    <col min="6916" max="6916" width="30.7109375" style="70" customWidth="1"/>
    <col min="6917" max="7168" width="9.140625" style="70"/>
    <col min="7169" max="7169" width="5.7109375" style="70" customWidth="1"/>
    <col min="7170" max="7170" width="55.28515625" style="70" customWidth="1"/>
    <col min="7171" max="7171" width="34" style="70" customWidth="1"/>
    <col min="7172" max="7172" width="30.7109375" style="70" customWidth="1"/>
    <col min="7173" max="7424" width="9.140625" style="70"/>
    <col min="7425" max="7425" width="5.7109375" style="70" customWidth="1"/>
    <col min="7426" max="7426" width="55.28515625" style="70" customWidth="1"/>
    <col min="7427" max="7427" width="34" style="70" customWidth="1"/>
    <col min="7428" max="7428" width="30.7109375" style="70" customWidth="1"/>
    <col min="7429" max="7680" width="9.140625" style="70"/>
    <col min="7681" max="7681" width="5.7109375" style="70" customWidth="1"/>
    <col min="7682" max="7682" width="55.28515625" style="70" customWidth="1"/>
    <col min="7683" max="7683" width="34" style="70" customWidth="1"/>
    <col min="7684" max="7684" width="30.7109375" style="70" customWidth="1"/>
    <col min="7685" max="7936" width="9.140625" style="70"/>
    <col min="7937" max="7937" width="5.7109375" style="70" customWidth="1"/>
    <col min="7938" max="7938" width="55.28515625" style="70" customWidth="1"/>
    <col min="7939" max="7939" width="34" style="70" customWidth="1"/>
    <col min="7940" max="7940" width="30.7109375" style="70" customWidth="1"/>
    <col min="7941" max="8192" width="9.140625" style="70"/>
    <col min="8193" max="8193" width="5.7109375" style="70" customWidth="1"/>
    <col min="8194" max="8194" width="55.28515625" style="70" customWidth="1"/>
    <col min="8195" max="8195" width="34" style="70" customWidth="1"/>
    <col min="8196" max="8196" width="30.7109375" style="70" customWidth="1"/>
    <col min="8197" max="8448" width="9.140625" style="70"/>
    <col min="8449" max="8449" width="5.7109375" style="70" customWidth="1"/>
    <col min="8450" max="8450" width="55.28515625" style="70" customWidth="1"/>
    <col min="8451" max="8451" width="34" style="70" customWidth="1"/>
    <col min="8452" max="8452" width="30.7109375" style="70" customWidth="1"/>
    <col min="8453" max="8704" width="9.140625" style="70"/>
    <col min="8705" max="8705" width="5.7109375" style="70" customWidth="1"/>
    <col min="8706" max="8706" width="55.28515625" style="70" customWidth="1"/>
    <col min="8707" max="8707" width="34" style="70" customWidth="1"/>
    <col min="8708" max="8708" width="30.7109375" style="70" customWidth="1"/>
    <col min="8709" max="8960" width="9.140625" style="70"/>
    <col min="8961" max="8961" width="5.7109375" style="70" customWidth="1"/>
    <col min="8962" max="8962" width="55.28515625" style="70" customWidth="1"/>
    <col min="8963" max="8963" width="34" style="70" customWidth="1"/>
    <col min="8964" max="8964" width="30.7109375" style="70" customWidth="1"/>
    <col min="8965" max="9216" width="9.140625" style="70"/>
    <col min="9217" max="9217" width="5.7109375" style="70" customWidth="1"/>
    <col min="9218" max="9218" width="55.28515625" style="70" customWidth="1"/>
    <col min="9219" max="9219" width="34" style="70" customWidth="1"/>
    <col min="9220" max="9220" width="30.7109375" style="70" customWidth="1"/>
    <col min="9221" max="9472" width="9.140625" style="70"/>
    <col min="9473" max="9473" width="5.7109375" style="70" customWidth="1"/>
    <col min="9474" max="9474" width="55.28515625" style="70" customWidth="1"/>
    <col min="9475" max="9475" width="34" style="70" customWidth="1"/>
    <col min="9476" max="9476" width="30.7109375" style="70" customWidth="1"/>
    <col min="9477" max="9728" width="9.140625" style="70"/>
    <col min="9729" max="9729" width="5.7109375" style="70" customWidth="1"/>
    <col min="9730" max="9730" width="55.28515625" style="70" customWidth="1"/>
    <col min="9731" max="9731" width="34" style="70" customWidth="1"/>
    <col min="9732" max="9732" width="30.7109375" style="70" customWidth="1"/>
    <col min="9733" max="9984" width="9.140625" style="70"/>
    <col min="9985" max="9985" width="5.7109375" style="70" customWidth="1"/>
    <col min="9986" max="9986" width="55.28515625" style="70" customWidth="1"/>
    <col min="9987" max="9987" width="34" style="70" customWidth="1"/>
    <col min="9988" max="9988" width="30.7109375" style="70" customWidth="1"/>
    <col min="9989" max="10240" width="9.140625" style="70"/>
    <col min="10241" max="10241" width="5.7109375" style="70" customWidth="1"/>
    <col min="10242" max="10242" width="55.28515625" style="70" customWidth="1"/>
    <col min="10243" max="10243" width="34" style="70" customWidth="1"/>
    <col min="10244" max="10244" width="30.7109375" style="70" customWidth="1"/>
    <col min="10245" max="10496" width="9.140625" style="70"/>
    <col min="10497" max="10497" width="5.7109375" style="70" customWidth="1"/>
    <col min="10498" max="10498" width="55.28515625" style="70" customWidth="1"/>
    <col min="10499" max="10499" width="34" style="70" customWidth="1"/>
    <col min="10500" max="10500" width="30.7109375" style="70" customWidth="1"/>
    <col min="10501" max="10752" width="9.140625" style="70"/>
    <col min="10753" max="10753" width="5.7109375" style="70" customWidth="1"/>
    <col min="10754" max="10754" width="55.28515625" style="70" customWidth="1"/>
    <col min="10755" max="10755" width="34" style="70" customWidth="1"/>
    <col min="10756" max="10756" width="30.7109375" style="70" customWidth="1"/>
    <col min="10757" max="11008" width="9.140625" style="70"/>
    <col min="11009" max="11009" width="5.7109375" style="70" customWidth="1"/>
    <col min="11010" max="11010" width="55.28515625" style="70" customWidth="1"/>
    <col min="11011" max="11011" width="34" style="70" customWidth="1"/>
    <col min="11012" max="11012" width="30.7109375" style="70" customWidth="1"/>
    <col min="11013" max="11264" width="9.140625" style="70"/>
    <col min="11265" max="11265" width="5.7109375" style="70" customWidth="1"/>
    <col min="11266" max="11266" width="55.28515625" style="70" customWidth="1"/>
    <col min="11267" max="11267" width="34" style="70" customWidth="1"/>
    <col min="11268" max="11268" width="30.7109375" style="70" customWidth="1"/>
    <col min="11269" max="11520" width="9.140625" style="70"/>
    <col min="11521" max="11521" width="5.7109375" style="70" customWidth="1"/>
    <col min="11522" max="11522" width="55.28515625" style="70" customWidth="1"/>
    <col min="11523" max="11523" width="34" style="70" customWidth="1"/>
    <col min="11524" max="11524" width="30.7109375" style="70" customWidth="1"/>
    <col min="11525" max="11776" width="9.140625" style="70"/>
    <col min="11777" max="11777" width="5.7109375" style="70" customWidth="1"/>
    <col min="11778" max="11778" width="55.28515625" style="70" customWidth="1"/>
    <col min="11779" max="11779" width="34" style="70" customWidth="1"/>
    <col min="11780" max="11780" width="30.7109375" style="70" customWidth="1"/>
    <col min="11781" max="12032" width="9.140625" style="70"/>
    <col min="12033" max="12033" width="5.7109375" style="70" customWidth="1"/>
    <col min="12034" max="12034" width="55.28515625" style="70" customWidth="1"/>
    <col min="12035" max="12035" width="34" style="70" customWidth="1"/>
    <col min="12036" max="12036" width="30.7109375" style="70" customWidth="1"/>
    <col min="12037" max="12288" width="9.140625" style="70"/>
    <col min="12289" max="12289" width="5.7109375" style="70" customWidth="1"/>
    <col min="12290" max="12290" width="55.28515625" style="70" customWidth="1"/>
    <col min="12291" max="12291" width="34" style="70" customWidth="1"/>
    <col min="12292" max="12292" width="30.7109375" style="70" customWidth="1"/>
    <col min="12293" max="12544" width="9.140625" style="70"/>
    <col min="12545" max="12545" width="5.7109375" style="70" customWidth="1"/>
    <col min="12546" max="12546" width="55.28515625" style="70" customWidth="1"/>
    <col min="12547" max="12547" width="34" style="70" customWidth="1"/>
    <col min="12548" max="12548" width="30.7109375" style="70" customWidth="1"/>
    <col min="12549" max="12800" width="9.140625" style="70"/>
    <col min="12801" max="12801" width="5.7109375" style="70" customWidth="1"/>
    <col min="12802" max="12802" width="55.28515625" style="70" customWidth="1"/>
    <col min="12803" max="12803" width="34" style="70" customWidth="1"/>
    <col min="12804" max="12804" width="30.7109375" style="70" customWidth="1"/>
    <col min="12805" max="13056" width="9.140625" style="70"/>
    <col min="13057" max="13057" width="5.7109375" style="70" customWidth="1"/>
    <col min="13058" max="13058" width="55.28515625" style="70" customWidth="1"/>
    <col min="13059" max="13059" width="34" style="70" customWidth="1"/>
    <col min="13060" max="13060" width="30.7109375" style="70" customWidth="1"/>
    <col min="13061" max="13312" width="9.140625" style="70"/>
    <col min="13313" max="13313" width="5.7109375" style="70" customWidth="1"/>
    <col min="13314" max="13314" width="55.28515625" style="70" customWidth="1"/>
    <col min="13315" max="13315" width="34" style="70" customWidth="1"/>
    <col min="13316" max="13316" width="30.7109375" style="70" customWidth="1"/>
    <col min="13317" max="13568" width="9.140625" style="70"/>
    <col min="13569" max="13569" width="5.7109375" style="70" customWidth="1"/>
    <col min="13570" max="13570" width="55.28515625" style="70" customWidth="1"/>
    <col min="13571" max="13571" width="34" style="70" customWidth="1"/>
    <col min="13572" max="13572" width="30.7109375" style="70" customWidth="1"/>
    <col min="13573" max="13824" width="9.140625" style="70"/>
    <col min="13825" max="13825" width="5.7109375" style="70" customWidth="1"/>
    <col min="13826" max="13826" width="55.28515625" style="70" customWidth="1"/>
    <col min="13827" max="13827" width="34" style="70" customWidth="1"/>
    <col min="13828" max="13828" width="30.7109375" style="70" customWidth="1"/>
    <col min="13829" max="14080" width="9.140625" style="70"/>
    <col min="14081" max="14081" width="5.7109375" style="70" customWidth="1"/>
    <col min="14082" max="14082" width="55.28515625" style="70" customWidth="1"/>
    <col min="14083" max="14083" width="34" style="70" customWidth="1"/>
    <col min="14084" max="14084" width="30.7109375" style="70" customWidth="1"/>
    <col min="14085" max="14336" width="9.140625" style="70"/>
    <col min="14337" max="14337" width="5.7109375" style="70" customWidth="1"/>
    <col min="14338" max="14338" width="55.28515625" style="70" customWidth="1"/>
    <col min="14339" max="14339" width="34" style="70" customWidth="1"/>
    <col min="14340" max="14340" width="30.7109375" style="70" customWidth="1"/>
    <col min="14341" max="14592" width="9.140625" style="70"/>
    <col min="14593" max="14593" width="5.7109375" style="70" customWidth="1"/>
    <col min="14594" max="14594" width="55.28515625" style="70" customWidth="1"/>
    <col min="14595" max="14595" width="34" style="70" customWidth="1"/>
    <col min="14596" max="14596" width="30.7109375" style="70" customWidth="1"/>
    <col min="14597" max="14848" width="9.140625" style="70"/>
    <col min="14849" max="14849" width="5.7109375" style="70" customWidth="1"/>
    <col min="14850" max="14850" width="55.28515625" style="70" customWidth="1"/>
    <col min="14851" max="14851" width="34" style="70" customWidth="1"/>
    <col min="14852" max="14852" width="30.7109375" style="70" customWidth="1"/>
    <col min="14853" max="15104" width="9.140625" style="70"/>
    <col min="15105" max="15105" width="5.7109375" style="70" customWidth="1"/>
    <col min="15106" max="15106" width="55.28515625" style="70" customWidth="1"/>
    <col min="15107" max="15107" width="34" style="70" customWidth="1"/>
    <col min="15108" max="15108" width="30.7109375" style="70" customWidth="1"/>
    <col min="15109" max="15360" width="9.140625" style="70"/>
    <col min="15361" max="15361" width="5.7109375" style="70" customWidth="1"/>
    <col min="15362" max="15362" width="55.28515625" style="70" customWidth="1"/>
    <col min="15363" max="15363" width="34" style="70" customWidth="1"/>
    <col min="15364" max="15364" width="30.7109375" style="70" customWidth="1"/>
    <col min="15365" max="15616" width="9.140625" style="70"/>
    <col min="15617" max="15617" width="5.7109375" style="70" customWidth="1"/>
    <col min="15618" max="15618" width="55.28515625" style="70" customWidth="1"/>
    <col min="15619" max="15619" width="34" style="70" customWidth="1"/>
    <col min="15620" max="15620" width="30.7109375" style="70" customWidth="1"/>
    <col min="15621" max="15872" width="9.140625" style="70"/>
    <col min="15873" max="15873" width="5.7109375" style="70" customWidth="1"/>
    <col min="15874" max="15874" width="55.28515625" style="70" customWidth="1"/>
    <col min="15875" max="15875" width="34" style="70" customWidth="1"/>
    <col min="15876" max="15876" width="30.7109375" style="70" customWidth="1"/>
    <col min="15877" max="16128" width="9.140625" style="70"/>
    <col min="16129" max="16129" width="5.7109375" style="70" customWidth="1"/>
    <col min="16130" max="16130" width="55.28515625" style="70" customWidth="1"/>
    <col min="16131" max="16131" width="34" style="70" customWidth="1"/>
    <col min="16132" max="16132" width="30.7109375" style="70" customWidth="1"/>
    <col min="16133" max="16384" width="9.140625" style="70"/>
  </cols>
  <sheetData>
    <row r="1" spans="1:14" ht="15.75" x14ac:dyDescent="0.25">
      <c r="A1" s="290" t="s">
        <v>1062</v>
      </c>
    </row>
    <row r="3" spans="1:14" ht="15.75" x14ac:dyDescent="0.25">
      <c r="A3" s="1064" t="s">
        <v>531</v>
      </c>
      <c r="B3" s="1064"/>
      <c r="C3" s="1064"/>
      <c r="D3" s="1064"/>
      <c r="G3" s="105"/>
      <c r="H3" s="105"/>
      <c r="I3" s="105"/>
      <c r="J3" s="105"/>
      <c r="K3" s="105"/>
      <c r="L3" s="105"/>
      <c r="M3" s="105"/>
      <c r="N3" s="105"/>
    </row>
    <row r="4" spans="1:14" ht="15.75" x14ac:dyDescent="0.25">
      <c r="A4" s="217"/>
      <c r="B4" s="589" t="str">
        <f>'1'!E5</f>
        <v>KABUPATEN/KOTA</v>
      </c>
      <c r="C4" s="590">
        <f>'1'!$F$5</f>
        <v>2022</v>
      </c>
      <c r="D4" s="217"/>
    </row>
    <row r="5" spans="1:14" ht="15.75" x14ac:dyDescent="0.25">
      <c r="A5" s="217"/>
      <c r="B5" s="589" t="str">
        <f>'1'!E6</f>
        <v>TAHUN</v>
      </c>
      <c r="C5" s="590" t="str">
        <f>'1'!$F$6</f>
        <v>BANYUMAS</v>
      </c>
      <c r="D5" s="588"/>
    </row>
    <row r="6" spans="1:14" ht="15.75" thickBot="1" x14ac:dyDescent="0.3">
      <c r="A6" s="71"/>
      <c r="B6" s="71"/>
      <c r="C6" s="71"/>
      <c r="D6" s="71"/>
    </row>
    <row r="7" spans="1:14" ht="20.100000000000001" customHeight="1" x14ac:dyDescent="0.25">
      <c r="A7" s="1045" t="s">
        <v>2</v>
      </c>
      <c r="B7" s="1045" t="s">
        <v>532</v>
      </c>
      <c r="C7" s="841" t="s">
        <v>531</v>
      </c>
      <c r="D7" s="841"/>
      <c r="E7" s="80"/>
    </row>
    <row r="8" spans="1:14" ht="20.100000000000001" customHeight="1" x14ac:dyDescent="0.25">
      <c r="A8" s="1046"/>
      <c r="B8" s="1046"/>
      <c r="C8" s="760" t="s">
        <v>533</v>
      </c>
      <c r="D8" s="760" t="s">
        <v>27</v>
      </c>
      <c r="E8" s="80"/>
    </row>
    <row r="9" spans="1:14" s="911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14"/>
    </row>
    <row r="10" spans="1:14" x14ac:dyDescent="0.25">
      <c r="A10" s="561"/>
      <c r="B10" s="576"/>
      <c r="C10" s="557"/>
      <c r="D10" s="129"/>
      <c r="E10" s="80"/>
    </row>
    <row r="11" spans="1:14" ht="24.75" customHeight="1" x14ac:dyDescent="0.25">
      <c r="A11" s="72"/>
      <c r="B11" s="260" t="s">
        <v>534</v>
      </c>
      <c r="C11" s="72"/>
      <c r="D11" s="129"/>
      <c r="E11" s="80"/>
    </row>
    <row r="12" spans="1:14" ht="15" customHeight="1" x14ac:dyDescent="0.25">
      <c r="A12" s="72"/>
      <c r="B12" s="260"/>
      <c r="C12" s="72"/>
      <c r="D12" s="129"/>
      <c r="E12" s="80"/>
    </row>
    <row r="13" spans="1:14" ht="15" customHeight="1" x14ac:dyDescent="0.25">
      <c r="A13" s="72">
        <v>1</v>
      </c>
      <c r="B13" s="72" t="s">
        <v>535</v>
      </c>
      <c r="C13" s="261">
        <f>C14+C15+C16</f>
        <v>0</v>
      </c>
      <c r="D13" s="941" t="e">
        <f>C13/$C$39*100</f>
        <v>#DIV/0!</v>
      </c>
      <c r="E13" s="80"/>
    </row>
    <row r="14" spans="1:14" ht="15" customHeight="1" x14ac:dyDescent="0.25">
      <c r="A14" s="72"/>
      <c r="B14" s="72" t="s">
        <v>536</v>
      </c>
      <c r="C14" s="261"/>
      <c r="D14" s="941"/>
      <c r="E14" s="80"/>
    </row>
    <row r="15" spans="1:14" ht="15" customHeight="1" x14ac:dyDescent="0.25">
      <c r="A15" s="72"/>
      <c r="B15" s="72" t="s">
        <v>537</v>
      </c>
      <c r="C15" s="261"/>
      <c r="D15" s="941"/>
      <c r="E15" s="80"/>
    </row>
    <row r="16" spans="1:14" ht="15" customHeight="1" x14ac:dyDescent="0.25">
      <c r="A16" s="72"/>
      <c r="B16" s="262" t="s">
        <v>538</v>
      </c>
      <c r="C16" s="261">
        <f>C17+C21</f>
        <v>0</v>
      </c>
      <c r="D16" s="941"/>
      <c r="E16" s="80"/>
    </row>
    <row r="17" spans="1:5" ht="15" customHeight="1" x14ac:dyDescent="0.25">
      <c r="A17" s="72"/>
      <c r="B17" s="262" t="s">
        <v>539</v>
      </c>
      <c r="C17" s="261">
        <f>SUM(C18:C20)</f>
        <v>0</v>
      </c>
      <c r="D17" s="941"/>
      <c r="E17" s="80"/>
    </row>
    <row r="18" spans="1:5" ht="15" customHeight="1" x14ac:dyDescent="0.25">
      <c r="A18" s="72"/>
      <c r="B18" s="262" t="s">
        <v>540</v>
      </c>
      <c r="C18" s="261"/>
      <c r="D18" s="941"/>
      <c r="E18" s="80"/>
    </row>
    <row r="19" spans="1:5" ht="15" customHeight="1" x14ac:dyDescent="0.25">
      <c r="A19" s="72"/>
      <c r="B19" s="262" t="s">
        <v>541</v>
      </c>
      <c r="C19" s="261"/>
      <c r="D19" s="941"/>
      <c r="E19" s="80"/>
    </row>
    <row r="20" spans="1:5" ht="15" customHeight="1" x14ac:dyDescent="0.25">
      <c r="A20" s="72"/>
      <c r="B20" s="262" t="s">
        <v>542</v>
      </c>
      <c r="C20" s="261"/>
      <c r="D20" s="941"/>
      <c r="E20" s="80"/>
    </row>
    <row r="21" spans="1:5" ht="15" customHeight="1" x14ac:dyDescent="0.25">
      <c r="A21" s="72"/>
      <c r="B21" s="262" t="s">
        <v>543</v>
      </c>
      <c r="C21" s="261">
        <f>SUM(C22:C24)</f>
        <v>0</v>
      </c>
      <c r="D21" s="941"/>
      <c r="E21" s="80"/>
    </row>
    <row r="22" spans="1:5" ht="15" customHeight="1" x14ac:dyDescent="0.25">
      <c r="A22" s="72"/>
      <c r="B22" s="262" t="s">
        <v>544</v>
      </c>
      <c r="C22" s="261"/>
      <c r="D22" s="941"/>
      <c r="E22" s="80"/>
    </row>
    <row r="23" spans="1:5" ht="15" customHeight="1" x14ac:dyDescent="0.25">
      <c r="A23" s="72"/>
      <c r="B23" s="262" t="s">
        <v>545</v>
      </c>
      <c r="C23" s="261"/>
      <c r="D23" s="941"/>
      <c r="E23" s="80"/>
    </row>
    <row r="24" spans="1:5" ht="15" customHeight="1" x14ac:dyDescent="0.25">
      <c r="A24" s="72"/>
      <c r="B24" s="262" t="s">
        <v>546</v>
      </c>
      <c r="C24" s="261"/>
      <c r="D24" s="941"/>
      <c r="E24" s="80"/>
    </row>
    <row r="25" spans="1:5" ht="15" customHeight="1" x14ac:dyDescent="0.25">
      <c r="A25" s="72">
        <v>2</v>
      </c>
      <c r="B25" s="72" t="s">
        <v>547</v>
      </c>
      <c r="C25" s="261">
        <f>SUM(C26:C28)</f>
        <v>0</v>
      </c>
      <c r="D25" s="941" t="e">
        <f>C25/$C$39*100</f>
        <v>#DIV/0!</v>
      </c>
      <c r="E25" s="80"/>
    </row>
    <row r="26" spans="1:5" ht="15" customHeight="1" x14ac:dyDescent="0.25">
      <c r="A26" s="72"/>
      <c r="B26" s="72" t="s">
        <v>536</v>
      </c>
      <c r="C26" s="261"/>
      <c r="D26" s="941"/>
      <c r="E26" s="80"/>
    </row>
    <row r="27" spans="1:5" ht="15" customHeight="1" x14ac:dyDescent="0.25">
      <c r="A27" s="72"/>
      <c r="B27" s="72" t="s">
        <v>537</v>
      </c>
      <c r="C27" s="261"/>
      <c r="D27" s="941"/>
      <c r="E27" s="80"/>
    </row>
    <row r="28" spans="1:5" ht="15" customHeight="1" x14ac:dyDescent="0.25">
      <c r="A28" s="72"/>
      <c r="B28" s="72" t="s">
        <v>548</v>
      </c>
      <c r="C28" s="261"/>
      <c r="D28" s="941"/>
      <c r="E28" s="80"/>
    </row>
    <row r="29" spans="1:5" ht="15" customHeight="1" x14ac:dyDescent="0.25">
      <c r="A29" s="72"/>
      <c r="B29" s="72"/>
      <c r="C29" s="261"/>
      <c r="D29" s="941"/>
      <c r="E29" s="80"/>
    </row>
    <row r="30" spans="1:5" ht="15" customHeight="1" x14ac:dyDescent="0.25">
      <c r="A30" s="72">
        <v>3</v>
      </c>
      <c r="B30" s="72" t="s">
        <v>549</v>
      </c>
      <c r="C30" s="261">
        <f>SUM(C31:C32)</f>
        <v>0</v>
      </c>
      <c r="D30" s="941" t="e">
        <f>C30/$C$39*100</f>
        <v>#DIV/0!</v>
      </c>
      <c r="E30" s="80"/>
    </row>
    <row r="31" spans="1:5" ht="15" customHeight="1" x14ac:dyDescent="0.25">
      <c r="A31" s="72"/>
      <c r="B31" s="262" t="s">
        <v>550</v>
      </c>
      <c r="C31" s="261"/>
      <c r="D31" s="941"/>
      <c r="E31" s="80"/>
    </row>
    <row r="32" spans="1:5" ht="15" customHeight="1" x14ac:dyDescent="0.25">
      <c r="A32" s="72"/>
      <c r="B32" s="262" t="s">
        <v>551</v>
      </c>
      <c r="C32" s="261"/>
      <c r="D32" s="941"/>
      <c r="E32" s="80"/>
    </row>
    <row r="33" spans="1:5" ht="15" customHeight="1" x14ac:dyDescent="0.25">
      <c r="A33" s="72"/>
      <c r="B33" s="72"/>
      <c r="C33" s="261"/>
      <c r="D33" s="941"/>
      <c r="E33" s="80"/>
    </row>
    <row r="34" spans="1:5" ht="15" customHeight="1" x14ac:dyDescent="0.25">
      <c r="A34" s="72">
        <v>4</v>
      </c>
      <c r="B34" s="72" t="s">
        <v>552</v>
      </c>
      <c r="C34" s="261"/>
      <c r="D34" s="941" t="e">
        <f>C34/$C$39*100</f>
        <v>#DIV/0!</v>
      </c>
      <c r="E34" s="80"/>
    </row>
    <row r="35" spans="1:5" ht="15" customHeight="1" x14ac:dyDescent="0.25">
      <c r="A35" s="72"/>
      <c r="B35" s="72" t="s">
        <v>553</v>
      </c>
      <c r="C35" s="261"/>
      <c r="D35" s="941"/>
      <c r="E35" s="80"/>
    </row>
    <row r="36" spans="1:5" ht="15" customHeight="1" x14ac:dyDescent="0.25">
      <c r="A36" s="72"/>
      <c r="B36" s="72"/>
      <c r="C36" s="261"/>
      <c r="D36" s="941"/>
      <c r="E36" s="80"/>
    </row>
    <row r="37" spans="1:5" ht="15" customHeight="1" x14ac:dyDescent="0.25">
      <c r="A37" s="72">
        <v>5</v>
      </c>
      <c r="B37" s="72" t="s">
        <v>554</v>
      </c>
      <c r="C37" s="261"/>
      <c r="D37" s="941" t="e">
        <f>C37/$C$39*100</f>
        <v>#DIV/0!</v>
      </c>
      <c r="E37" s="80"/>
    </row>
    <row r="38" spans="1:5" x14ac:dyDescent="0.25">
      <c r="A38" s="210"/>
      <c r="B38" s="78"/>
      <c r="C38" s="263"/>
      <c r="D38" s="942"/>
      <c r="E38" s="80"/>
    </row>
    <row r="39" spans="1:5" ht="20.100000000000001" customHeight="1" x14ac:dyDescent="0.25">
      <c r="A39" s="1124" t="s">
        <v>555</v>
      </c>
      <c r="B39" s="1125"/>
      <c r="C39" s="263">
        <f>SUM(C13,C25,C30,C34,C37)</f>
        <v>0</v>
      </c>
      <c r="D39" s="265"/>
      <c r="E39" s="80"/>
    </row>
    <row r="40" spans="1:5" ht="20.100000000000001" customHeight="1" x14ac:dyDescent="0.25">
      <c r="A40" s="1087" t="s">
        <v>556</v>
      </c>
      <c r="B40" s="1089"/>
      <c r="C40" s="266"/>
      <c r="D40" s="265"/>
      <c r="E40" s="80"/>
    </row>
    <row r="41" spans="1:5" ht="20.100000000000001" customHeight="1" x14ac:dyDescent="0.25">
      <c r="A41" s="1126" t="s">
        <v>557</v>
      </c>
      <c r="B41" s="1127"/>
      <c r="C41" s="267"/>
      <c r="D41" s="943" t="e">
        <f>C39/C40*100</f>
        <v>#DIV/0!</v>
      </c>
      <c r="E41" s="80"/>
    </row>
    <row r="42" spans="1:5" ht="20.100000000000001" customHeight="1" thickBot="1" x14ac:dyDescent="0.3">
      <c r="A42" s="1081" t="s">
        <v>558</v>
      </c>
      <c r="B42" s="1090"/>
      <c r="C42" s="940" t="e">
        <f>C39-C15-C27/'2'!E28</f>
        <v>#DIV/0!</v>
      </c>
      <c r="D42" s="239"/>
      <c r="E42" s="80"/>
    </row>
    <row r="44" spans="1:5" x14ac:dyDescent="0.25">
      <c r="A44" s="724" t="s">
        <v>361</v>
      </c>
    </row>
    <row r="46" spans="1:5" x14ac:dyDescent="0.25">
      <c r="B46" s="131"/>
    </row>
    <row r="47" spans="1:5" x14ac:dyDescent="0.2">
      <c r="B47" s="268"/>
    </row>
  </sheetData>
  <mergeCells count="7">
    <mergeCell ref="A42:B42"/>
    <mergeCell ref="A3:D3"/>
    <mergeCell ref="A7:A8"/>
    <mergeCell ref="B7:B8"/>
    <mergeCell ref="A39:B39"/>
    <mergeCell ref="A40:B40"/>
    <mergeCell ref="A41:B41"/>
  </mergeCells>
  <printOptions horizontalCentered="1"/>
  <pageMargins left="1.7" right="0.9" top="1.1499999999999999" bottom="0.9" header="0" footer="0"/>
  <pageSetup paperSize="9" scale="64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AC74-6EAC-4DC4-85E8-0AF9FD6DB7DF}">
  <sheetPr codeName="Sheet5">
    <tabColor rgb="FF002060"/>
    <pageSetUpPr fitToPage="1"/>
  </sheetPr>
  <dimension ref="A1:M57"/>
  <sheetViews>
    <sheetView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1.7109375" style="70" customWidth="1"/>
    <col min="3" max="3" width="19.85546875" style="70" customWidth="1"/>
    <col min="4" max="12" width="15.7109375" style="70" customWidth="1"/>
    <col min="13" max="256" width="9.140625" style="70"/>
    <col min="257" max="257" width="5.7109375" style="70" customWidth="1"/>
    <col min="258" max="258" width="21.7109375" style="70" customWidth="1"/>
    <col min="259" max="259" width="19.85546875" style="70" customWidth="1"/>
    <col min="260" max="268" width="15.7109375" style="70" customWidth="1"/>
    <col min="269" max="512" width="9.140625" style="70"/>
    <col min="513" max="513" width="5.7109375" style="70" customWidth="1"/>
    <col min="514" max="514" width="21.7109375" style="70" customWidth="1"/>
    <col min="515" max="515" width="19.85546875" style="70" customWidth="1"/>
    <col min="516" max="524" width="15.7109375" style="70" customWidth="1"/>
    <col min="525" max="768" width="9.140625" style="70"/>
    <col min="769" max="769" width="5.7109375" style="70" customWidth="1"/>
    <col min="770" max="770" width="21.7109375" style="70" customWidth="1"/>
    <col min="771" max="771" width="19.85546875" style="70" customWidth="1"/>
    <col min="772" max="780" width="15.7109375" style="70" customWidth="1"/>
    <col min="781" max="1024" width="9.140625" style="70"/>
    <col min="1025" max="1025" width="5.7109375" style="70" customWidth="1"/>
    <col min="1026" max="1026" width="21.7109375" style="70" customWidth="1"/>
    <col min="1027" max="1027" width="19.85546875" style="70" customWidth="1"/>
    <col min="1028" max="1036" width="15.7109375" style="70" customWidth="1"/>
    <col min="1037" max="1280" width="9.140625" style="70"/>
    <col min="1281" max="1281" width="5.7109375" style="70" customWidth="1"/>
    <col min="1282" max="1282" width="21.7109375" style="70" customWidth="1"/>
    <col min="1283" max="1283" width="19.85546875" style="70" customWidth="1"/>
    <col min="1284" max="1292" width="15.7109375" style="70" customWidth="1"/>
    <col min="1293" max="1536" width="9.140625" style="70"/>
    <col min="1537" max="1537" width="5.7109375" style="70" customWidth="1"/>
    <col min="1538" max="1538" width="21.7109375" style="70" customWidth="1"/>
    <col min="1539" max="1539" width="19.85546875" style="70" customWidth="1"/>
    <col min="1540" max="1548" width="15.7109375" style="70" customWidth="1"/>
    <col min="1549" max="1792" width="9.140625" style="70"/>
    <col min="1793" max="1793" width="5.7109375" style="70" customWidth="1"/>
    <col min="1794" max="1794" width="21.7109375" style="70" customWidth="1"/>
    <col min="1795" max="1795" width="19.85546875" style="70" customWidth="1"/>
    <col min="1796" max="1804" width="15.7109375" style="70" customWidth="1"/>
    <col min="1805" max="2048" width="9.140625" style="70"/>
    <col min="2049" max="2049" width="5.7109375" style="70" customWidth="1"/>
    <col min="2050" max="2050" width="21.7109375" style="70" customWidth="1"/>
    <col min="2051" max="2051" width="19.85546875" style="70" customWidth="1"/>
    <col min="2052" max="2060" width="15.7109375" style="70" customWidth="1"/>
    <col min="2061" max="2304" width="9.140625" style="70"/>
    <col min="2305" max="2305" width="5.7109375" style="70" customWidth="1"/>
    <col min="2306" max="2306" width="21.7109375" style="70" customWidth="1"/>
    <col min="2307" max="2307" width="19.85546875" style="70" customWidth="1"/>
    <col min="2308" max="2316" width="15.7109375" style="70" customWidth="1"/>
    <col min="2317" max="2560" width="9.140625" style="70"/>
    <col min="2561" max="2561" width="5.7109375" style="70" customWidth="1"/>
    <col min="2562" max="2562" width="21.7109375" style="70" customWidth="1"/>
    <col min="2563" max="2563" width="19.85546875" style="70" customWidth="1"/>
    <col min="2564" max="2572" width="15.7109375" style="70" customWidth="1"/>
    <col min="2573" max="2816" width="9.140625" style="70"/>
    <col min="2817" max="2817" width="5.7109375" style="70" customWidth="1"/>
    <col min="2818" max="2818" width="21.7109375" style="70" customWidth="1"/>
    <col min="2819" max="2819" width="19.85546875" style="70" customWidth="1"/>
    <col min="2820" max="2828" width="15.7109375" style="70" customWidth="1"/>
    <col min="2829" max="3072" width="9.140625" style="70"/>
    <col min="3073" max="3073" width="5.7109375" style="70" customWidth="1"/>
    <col min="3074" max="3074" width="21.7109375" style="70" customWidth="1"/>
    <col min="3075" max="3075" width="19.85546875" style="70" customWidth="1"/>
    <col min="3076" max="3084" width="15.7109375" style="70" customWidth="1"/>
    <col min="3085" max="3328" width="9.140625" style="70"/>
    <col min="3329" max="3329" width="5.7109375" style="70" customWidth="1"/>
    <col min="3330" max="3330" width="21.7109375" style="70" customWidth="1"/>
    <col min="3331" max="3331" width="19.85546875" style="70" customWidth="1"/>
    <col min="3332" max="3340" width="15.7109375" style="70" customWidth="1"/>
    <col min="3341" max="3584" width="9.140625" style="70"/>
    <col min="3585" max="3585" width="5.7109375" style="70" customWidth="1"/>
    <col min="3586" max="3586" width="21.7109375" style="70" customWidth="1"/>
    <col min="3587" max="3587" width="19.85546875" style="70" customWidth="1"/>
    <col min="3588" max="3596" width="15.7109375" style="70" customWidth="1"/>
    <col min="3597" max="3840" width="9.140625" style="70"/>
    <col min="3841" max="3841" width="5.7109375" style="70" customWidth="1"/>
    <col min="3842" max="3842" width="21.7109375" style="70" customWidth="1"/>
    <col min="3843" max="3843" width="19.85546875" style="70" customWidth="1"/>
    <col min="3844" max="3852" width="15.7109375" style="70" customWidth="1"/>
    <col min="3853" max="4096" width="9.140625" style="70"/>
    <col min="4097" max="4097" width="5.7109375" style="70" customWidth="1"/>
    <col min="4098" max="4098" width="21.7109375" style="70" customWidth="1"/>
    <col min="4099" max="4099" width="19.85546875" style="70" customWidth="1"/>
    <col min="4100" max="4108" width="15.7109375" style="70" customWidth="1"/>
    <col min="4109" max="4352" width="9.140625" style="70"/>
    <col min="4353" max="4353" width="5.7109375" style="70" customWidth="1"/>
    <col min="4354" max="4354" width="21.7109375" style="70" customWidth="1"/>
    <col min="4355" max="4355" width="19.85546875" style="70" customWidth="1"/>
    <col min="4356" max="4364" width="15.7109375" style="70" customWidth="1"/>
    <col min="4365" max="4608" width="9.140625" style="70"/>
    <col min="4609" max="4609" width="5.7109375" style="70" customWidth="1"/>
    <col min="4610" max="4610" width="21.7109375" style="70" customWidth="1"/>
    <col min="4611" max="4611" width="19.85546875" style="70" customWidth="1"/>
    <col min="4612" max="4620" width="15.7109375" style="70" customWidth="1"/>
    <col min="4621" max="4864" width="9.140625" style="70"/>
    <col min="4865" max="4865" width="5.7109375" style="70" customWidth="1"/>
    <col min="4866" max="4866" width="21.7109375" style="70" customWidth="1"/>
    <col min="4867" max="4867" width="19.85546875" style="70" customWidth="1"/>
    <col min="4868" max="4876" width="15.7109375" style="70" customWidth="1"/>
    <col min="4877" max="5120" width="9.140625" style="70"/>
    <col min="5121" max="5121" width="5.7109375" style="70" customWidth="1"/>
    <col min="5122" max="5122" width="21.7109375" style="70" customWidth="1"/>
    <col min="5123" max="5123" width="19.85546875" style="70" customWidth="1"/>
    <col min="5124" max="5132" width="15.7109375" style="70" customWidth="1"/>
    <col min="5133" max="5376" width="9.140625" style="70"/>
    <col min="5377" max="5377" width="5.7109375" style="70" customWidth="1"/>
    <col min="5378" max="5378" width="21.7109375" style="70" customWidth="1"/>
    <col min="5379" max="5379" width="19.85546875" style="70" customWidth="1"/>
    <col min="5380" max="5388" width="15.7109375" style="70" customWidth="1"/>
    <col min="5389" max="5632" width="9.140625" style="70"/>
    <col min="5633" max="5633" width="5.7109375" style="70" customWidth="1"/>
    <col min="5634" max="5634" width="21.7109375" style="70" customWidth="1"/>
    <col min="5635" max="5635" width="19.85546875" style="70" customWidth="1"/>
    <col min="5636" max="5644" width="15.7109375" style="70" customWidth="1"/>
    <col min="5645" max="5888" width="9.140625" style="70"/>
    <col min="5889" max="5889" width="5.7109375" style="70" customWidth="1"/>
    <col min="5890" max="5890" width="21.7109375" style="70" customWidth="1"/>
    <col min="5891" max="5891" width="19.85546875" style="70" customWidth="1"/>
    <col min="5892" max="5900" width="15.7109375" style="70" customWidth="1"/>
    <col min="5901" max="6144" width="9.140625" style="70"/>
    <col min="6145" max="6145" width="5.7109375" style="70" customWidth="1"/>
    <col min="6146" max="6146" width="21.7109375" style="70" customWidth="1"/>
    <col min="6147" max="6147" width="19.85546875" style="70" customWidth="1"/>
    <col min="6148" max="6156" width="15.7109375" style="70" customWidth="1"/>
    <col min="6157" max="6400" width="9.140625" style="70"/>
    <col min="6401" max="6401" width="5.7109375" style="70" customWidth="1"/>
    <col min="6402" max="6402" width="21.7109375" style="70" customWidth="1"/>
    <col min="6403" max="6403" width="19.85546875" style="70" customWidth="1"/>
    <col min="6404" max="6412" width="15.7109375" style="70" customWidth="1"/>
    <col min="6413" max="6656" width="9.140625" style="70"/>
    <col min="6657" max="6657" width="5.7109375" style="70" customWidth="1"/>
    <col min="6658" max="6658" width="21.7109375" style="70" customWidth="1"/>
    <col min="6659" max="6659" width="19.85546875" style="70" customWidth="1"/>
    <col min="6660" max="6668" width="15.7109375" style="70" customWidth="1"/>
    <col min="6669" max="6912" width="9.140625" style="70"/>
    <col min="6913" max="6913" width="5.7109375" style="70" customWidth="1"/>
    <col min="6914" max="6914" width="21.7109375" style="70" customWidth="1"/>
    <col min="6915" max="6915" width="19.85546875" style="70" customWidth="1"/>
    <col min="6916" max="6924" width="15.7109375" style="70" customWidth="1"/>
    <col min="6925" max="7168" width="9.140625" style="70"/>
    <col min="7169" max="7169" width="5.7109375" style="70" customWidth="1"/>
    <col min="7170" max="7170" width="21.7109375" style="70" customWidth="1"/>
    <col min="7171" max="7171" width="19.85546875" style="70" customWidth="1"/>
    <col min="7172" max="7180" width="15.7109375" style="70" customWidth="1"/>
    <col min="7181" max="7424" width="9.140625" style="70"/>
    <col min="7425" max="7425" width="5.7109375" style="70" customWidth="1"/>
    <col min="7426" max="7426" width="21.7109375" style="70" customWidth="1"/>
    <col min="7427" max="7427" width="19.85546875" style="70" customWidth="1"/>
    <col min="7428" max="7436" width="15.7109375" style="70" customWidth="1"/>
    <col min="7437" max="7680" width="9.140625" style="70"/>
    <col min="7681" max="7681" width="5.7109375" style="70" customWidth="1"/>
    <col min="7682" max="7682" width="21.7109375" style="70" customWidth="1"/>
    <col min="7683" max="7683" width="19.85546875" style="70" customWidth="1"/>
    <col min="7684" max="7692" width="15.7109375" style="70" customWidth="1"/>
    <col min="7693" max="7936" width="9.140625" style="70"/>
    <col min="7937" max="7937" width="5.7109375" style="70" customWidth="1"/>
    <col min="7938" max="7938" width="21.7109375" style="70" customWidth="1"/>
    <col min="7939" max="7939" width="19.85546875" style="70" customWidth="1"/>
    <col min="7940" max="7948" width="15.7109375" style="70" customWidth="1"/>
    <col min="7949" max="8192" width="9.140625" style="70"/>
    <col min="8193" max="8193" width="5.7109375" style="70" customWidth="1"/>
    <col min="8194" max="8194" width="21.7109375" style="70" customWidth="1"/>
    <col min="8195" max="8195" width="19.85546875" style="70" customWidth="1"/>
    <col min="8196" max="8204" width="15.7109375" style="70" customWidth="1"/>
    <col min="8205" max="8448" width="9.140625" style="70"/>
    <col min="8449" max="8449" width="5.7109375" style="70" customWidth="1"/>
    <col min="8450" max="8450" width="21.7109375" style="70" customWidth="1"/>
    <col min="8451" max="8451" width="19.85546875" style="70" customWidth="1"/>
    <col min="8452" max="8460" width="15.7109375" style="70" customWidth="1"/>
    <col min="8461" max="8704" width="9.140625" style="70"/>
    <col min="8705" max="8705" width="5.7109375" style="70" customWidth="1"/>
    <col min="8706" max="8706" width="21.7109375" style="70" customWidth="1"/>
    <col min="8707" max="8707" width="19.85546875" style="70" customWidth="1"/>
    <col min="8708" max="8716" width="15.7109375" style="70" customWidth="1"/>
    <col min="8717" max="8960" width="9.140625" style="70"/>
    <col min="8961" max="8961" width="5.7109375" style="70" customWidth="1"/>
    <col min="8962" max="8962" width="21.7109375" style="70" customWidth="1"/>
    <col min="8963" max="8963" width="19.85546875" style="70" customWidth="1"/>
    <col min="8964" max="8972" width="15.7109375" style="70" customWidth="1"/>
    <col min="8973" max="9216" width="9.140625" style="70"/>
    <col min="9217" max="9217" width="5.7109375" style="70" customWidth="1"/>
    <col min="9218" max="9218" width="21.7109375" style="70" customWidth="1"/>
    <col min="9219" max="9219" width="19.85546875" style="70" customWidth="1"/>
    <col min="9220" max="9228" width="15.7109375" style="70" customWidth="1"/>
    <col min="9229" max="9472" width="9.140625" style="70"/>
    <col min="9473" max="9473" width="5.7109375" style="70" customWidth="1"/>
    <col min="9474" max="9474" width="21.7109375" style="70" customWidth="1"/>
    <col min="9475" max="9475" width="19.85546875" style="70" customWidth="1"/>
    <col min="9476" max="9484" width="15.7109375" style="70" customWidth="1"/>
    <col min="9485" max="9728" width="9.140625" style="70"/>
    <col min="9729" max="9729" width="5.7109375" style="70" customWidth="1"/>
    <col min="9730" max="9730" width="21.7109375" style="70" customWidth="1"/>
    <col min="9731" max="9731" width="19.85546875" style="70" customWidth="1"/>
    <col min="9732" max="9740" width="15.7109375" style="70" customWidth="1"/>
    <col min="9741" max="9984" width="9.140625" style="70"/>
    <col min="9985" max="9985" width="5.7109375" style="70" customWidth="1"/>
    <col min="9986" max="9986" width="21.7109375" style="70" customWidth="1"/>
    <col min="9987" max="9987" width="19.85546875" style="70" customWidth="1"/>
    <col min="9988" max="9996" width="15.7109375" style="70" customWidth="1"/>
    <col min="9997" max="10240" width="9.140625" style="70"/>
    <col min="10241" max="10241" width="5.7109375" style="70" customWidth="1"/>
    <col min="10242" max="10242" width="21.7109375" style="70" customWidth="1"/>
    <col min="10243" max="10243" width="19.85546875" style="70" customWidth="1"/>
    <col min="10244" max="10252" width="15.7109375" style="70" customWidth="1"/>
    <col min="10253" max="10496" width="9.140625" style="70"/>
    <col min="10497" max="10497" width="5.7109375" style="70" customWidth="1"/>
    <col min="10498" max="10498" width="21.7109375" style="70" customWidth="1"/>
    <col min="10499" max="10499" width="19.85546875" style="70" customWidth="1"/>
    <col min="10500" max="10508" width="15.7109375" style="70" customWidth="1"/>
    <col min="10509" max="10752" width="9.140625" style="70"/>
    <col min="10753" max="10753" width="5.7109375" style="70" customWidth="1"/>
    <col min="10754" max="10754" width="21.7109375" style="70" customWidth="1"/>
    <col min="10755" max="10755" width="19.85546875" style="70" customWidth="1"/>
    <col min="10756" max="10764" width="15.7109375" style="70" customWidth="1"/>
    <col min="10765" max="11008" width="9.140625" style="70"/>
    <col min="11009" max="11009" width="5.7109375" style="70" customWidth="1"/>
    <col min="11010" max="11010" width="21.7109375" style="70" customWidth="1"/>
    <col min="11011" max="11011" width="19.85546875" style="70" customWidth="1"/>
    <col min="11012" max="11020" width="15.7109375" style="70" customWidth="1"/>
    <col min="11021" max="11264" width="9.140625" style="70"/>
    <col min="11265" max="11265" width="5.7109375" style="70" customWidth="1"/>
    <col min="11266" max="11266" width="21.7109375" style="70" customWidth="1"/>
    <col min="11267" max="11267" width="19.85546875" style="70" customWidth="1"/>
    <col min="11268" max="11276" width="15.7109375" style="70" customWidth="1"/>
    <col min="11277" max="11520" width="9.140625" style="70"/>
    <col min="11521" max="11521" width="5.7109375" style="70" customWidth="1"/>
    <col min="11522" max="11522" width="21.7109375" style="70" customWidth="1"/>
    <col min="11523" max="11523" width="19.85546875" style="70" customWidth="1"/>
    <col min="11524" max="11532" width="15.7109375" style="70" customWidth="1"/>
    <col min="11533" max="11776" width="9.140625" style="70"/>
    <col min="11777" max="11777" width="5.7109375" style="70" customWidth="1"/>
    <col min="11778" max="11778" width="21.7109375" style="70" customWidth="1"/>
    <col min="11779" max="11779" width="19.85546875" style="70" customWidth="1"/>
    <col min="11780" max="11788" width="15.7109375" style="70" customWidth="1"/>
    <col min="11789" max="12032" width="9.140625" style="70"/>
    <col min="12033" max="12033" width="5.7109375" style="70" customWidth="1"/>
    <col min="12034" max="12034" width="21.7109375" style="70" customWidth="1"/>
    <col min="12035" max="12035" width="19.85546875" style="70" customWidth="1"/>
    <col min="12036" max="12044" width="15.7109375" style="70" customWidth="1"/>
    <col min="12045" max="12288" width="9.140625" style="70"/>
    <col min="12289" max="12289" width="5.7109375" style="70" customWidth="1"/>
    <col min="12290" max="12290" width="21.7109375" style="70" customWidth="1"/>
    <col min="12291" max="12291" width="19.85546875" style="70" customWidth="1"/>
    <col min="12292" max="12300" width="15.7109375" style="70" customWidth="1"/>
    <col min="12301" max="12544" width="9.140625" style="70"/>
    <col min="12545" max="12545" width="5.7109375" style="70" customWidth="1"/>
    <col min="12546" max="12546" width="21.7109375" style="70" customWidth="1"/>
    <col min="12547" max="12547" width="19.85546875" style="70" customWidth="1"/>
    <col min="12548" max="12556" width="15.7109375" style="70" customWidth="1"/>
    <col min="12557" max="12800" width="9.140625" style="70"/>
    <col min="12801" max="12801" width="5.7109375" style="70" customWidth="1"/>
    <col min="12802" max="12802" width="21.7109375" style="70" customWidth="1"/>
    <col min="12803" max="12803" width="19.85546875" style="70" customWidth="1"/>
    <col min="12804" max="12812" width="15.7109375" style="70" customWidth="1"/>
    <col min="12813" max="13056" width="9.140625" style="70"/>
    <col min="13057" max="13057" width="5.7109375" style="70" customWidth="1"/>
    <col min="13058" max="13058" width="21.7109375" style="70" customWidth="1"/>
    <col min="13059" max="13059" width="19.85546875" style="70" customWidth="1"/>
    <col min="13060" max="13068" width="15.7109375" style="70" customWidth="1"/>
    <col min="13069" max="13312" width="9.140625" style="70"/>
    <col min="13313" max="13313" width="5.7109375" style="70" customWidth="1"/>
    <col min="13314" max="13314" width="21.7109375" style="70" customWidth="1"/>
    <col min="13315" max="13315" width="19.85546875" style="70" customWidth="1"/>
    <col min="13316" max="13324" width="15.7109375" style="70" customWidth="1"/>
    <col min="13325" max="13568" width="9.140625" style="70"/>
    <col min="13569" max="13569" width="5.7109375" style="70" customWidth="1"/>
    <col min="13570" max="13570" width="21.7109375" style="70" customWidth="1"/>
    <col min="13571" max="13571" width="19.85546875" style="70" customWidth="1"/>
    <col min="13572" max="13580" width="15.7109375" style="70" customWidth="1"/>
    <col min="13581" max="13824" width="9.140625" style="70"/>
    <col min="13825" max="13825" width="5.7109375" style="70" customWidth="1"/>
    <col min="13826" max="13826" width="21.7109375" style="70" customWidth="1"/>
    <col min="13827" max="13827" width="19.85546875" style="70" customWidth="1"/>
    <col min="13828" max="13836" width="15.7109375" style="70" customWidth="1"/>
    <col min="13837" max="14080" width="9.140625" style="70"/>
    <col min="14081" max="14081" width="5.7109375" style="70" customWidth="1"/>
    <col min="14082" max="14082" width="21.7109375" style="70" customWidth="1"/>
    <col min="14083" max="14083" width="19.85546875" style="70" customWidth="1"/>
    <col min="14084" max="14092" width="15.7109375" style="70" customWidth="1"/>
    <col min="14093" max="14336" width="9.140625" style="70"/>
    <col min="14337" max="14337" width="5.7109375" style="70" customWidth="1"/>
    <col min="14338" max="14338" width="21.7109375" style="70" customWidth="1"/>
    <col min="14339" max="14339" width="19.85546875" style="70" customWidth="1"/>
    <col min="14340" max="14348" width="15.7109375" style="70" customWidth="1"/>
    <col min="14349" max="14592" width="9.140625" style="70"/>
    <col min="14593" max="14593" width="5.7109375" style="70" customWidth="1"/>
    <col min="14594" max="14594" width="21.7109375" style="70" customWidth="1"/>
    <col min="14595" max="14595" width="19.85546875" style="70" customWidth="1"/>
    <col min="14596" max="14604" width="15.7109375" style="70" customWidth="1"/>
    <col min="14605" max="14848" width="9.140625" style="70"/>
    <col min="14849" max="14849" width="5.7109375" style="70" customWidth="1"/>
    <col min="14850" max="14850" width="21.7109375" style="70" customWidth="1"/>
    <col min="14851" max="14851" width="19.85546875" style="70" customWidth="1"/>
    <col min="14852" max="14860" width="15.7109375" style="70" customWidth="1"/>
    <col min="14861" max="15104" width="9.140625" style="70"/>
    <col min="15105" max="15105" width="5.7109375" style="70" customWidth="1"/>
    <col min="15106" max="15106" width="21.7109375" style="70" customWidth="1"/>
    <col min="15107" max="15107" width="19.85546875" style="70" customWidth="1"/>
    <col min="15108" max="15116" width="15.7109375" style="70" customWidth="1"/>
    <col min="15117" max="15360" width="9.140625" style="70"/>
    <col min="15361" max="15361" width="5.7109375" style="70" customWidth="1"/>
    <col min="15362" max="15362" width="21.7109375" style="70" customWidth="1"/>
    <col min="15363" max="15363" width="19.85546875" style="70" customWidth="1"/>
    <col min="15364" max="15372" width="15.7109375" style="70" customWidth="1"/>
    <col min="15373" max="15616" width="9.140625" style="70"/>
    <col min="15617" max="15617" width="5.7109375" style="70" customWidth="1"/>
    <col min="15618" max="15618" width="21.7109375" style="70" customWidth="1"/>
    <col min="15619" max="15619" width="19.85546875" style="70" customWidth="1"/>
    <col min="15620" max="15628" width="15.7109375" style="70" customWidth="1"/>
    <col min="15629" max="15872" width="9.140625" style="70"/>
    <col min="15873" max="15873" width="5.7109375" style="70" customWidth="1"/>
    <col min="15874" max="15874" width="21.7109375" style="70" customWidth="1"/>
    <col min="15875" max="15875" width="19.85546875" style="70" customWidth="1"/>
    <col min="15876" max="15884" width="15.7109375" style="70" customWidth="1"/>
    <col min="15885" max="16128" width="9.140625" style="70"/>
    <col min="16129" max="16129" width="5.7109375" style="70" customWidth="1"/>
    <col min="16130" max="16130" width="21.7109375" style="70" customWidth="1"/>
    <col min="16131" max="16131" width="19.85546875" style="70" customWidth="1"/>
    <col min="16132" max="16140" width="15.7109375" style="70" customWidth="1"/>
    <col min="16141" max="16384" width="9.140625" style="70"/>
  </cols>
  <sheetData>
    <row r="1" spans="1:13" ht="15.75" x14ac:dyDescent="0.25">
      <c r="A1" s="217" t="s">
        <v>571</v>
      </c>
    </row>
    <row r="2" spans="1:13" x14ac:dyDescent="0.25">
      <c r="A2" s="70" t="s">
        <v>316</v>
      </c>
    </row>
    <row r="3" spans="1:13" ht="15.75" x14ac:dyDescent="0.25">
      <c r="A3" s="1064" t="s">
        <v>559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</row>
    <row r="4" spans="1:13" ht="15.75" x14ac:dyDescent="0.25">
      <c r="A4" s="217"/>
      <c r="B4" s="217"/>
      <c r="C4" s="217"/>
      <c r="D4" s="217"/>
      <c r="E4" s="217"/>
      <c r="F4" s="589" t="str">
        <f>'1'!E5</f>
        <v>KABUPATEN/KOTA</v>
      </c>
      <c r="G4" s="590">
        <f>'1'!$F$5</f>
        <v>2022</v>
      </c>
      <c r="H4" s="217"/>
      <c r="I4" s="217"/>
      <c r="J4" s="217"/>
      <c r="K4" s="217"/>
      <c r="L4" s="217"/>
    </row>
    <row r="5" spans="1:13" ht="15.75" x14ac:dyDescent="0.25">
      <c r="A5" s="217"/>
      <c r="B5" s="217"/>
      <c r="C5" s="217"/>
      <c r="D5" s="217"/>
      <c r="E5" s="217"/>
      <c r="F5" s="589" t="str">
        <f>'1'!E6</f>
        <v>TAHUN</v>
      </c>
      <c r="G5" s="590" t="str">
        <f>'1'!$F$6</f>
        <v>BANYUMAS</v>
      </c>
      <c r="H5" s="217"/>
      <c r="I5" s="217"/>
      <c r="J5" s="217"/>
      <c r="K5" s="589"/>
      <c r="L5" s="589"/>
    </row>
    <row r="6" spans="1:13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20.100000000000001" customHeight="1" x14ac:dyDescent="0.25">
      <c r="A7" s="1040" t="s">
        <v>2</v>
      </c>
      <c r="B7" s="1040" t="s">
        <v>254</v>
      </c>
      <c r="C7" s="1045" t="s">
        <v>560</v>
      </c>
      <c r="D7" s="1042" t="s">
        <v>561</v>
      </c>
      <c r="E7" s="1043"/>
      <c r="F7" s="1043"/>
      <c r="G7" s="1043"/>
      <c r="H7" s="1043"/>
      <c r="I7" s="1043"/>
      <c r="J7" s="1043"/>
      <c r="K7" s="1043"/>
      <c r="L7" s="1044"/>
      <c r="M7" s="80"/>
    </row>
    <row r="8" spans="1:13" ht="21" customHeight="1" x14ac:dyDescent="0.25">
      <c r="A8" s="1040"/>
      <c r="B8" s="1040"/>
      <c r="C8" s="1045"/>
      <c r="D8" s="1116" t="s">
        <v>562</v>
      </c>
      <c r="E8" s="1116"/>
      <c r="F8" s="1116"/>
      <c r="G8" s="1116" t="s">
        <v>563</v>
      </c>
      <c r="H8" s="1116"/>
      <c r="I8" s="1116"/>
      <c r="J8" s="1116" t="s">
        <v>564</v>
      </c>
      <c r="K8" s="1116"/>
      <c r="L8" s="1116"/>
      <c r="M8" s="80"/>
    </row>
    <row r="9" spans="1:13" ht="15" customHeight="1" x14ac:dyDescent="0.25">
      <c r="A9" s="1040"/>
      <c r="B9" s="1040"/>
      <c r="C9" s="1045"/>
      <c r="D9" s="1116" t="s">
        <v>565</v>
      </c>
      <c r="E9" s="1120" t="s">
        <v>566</v>
      </c>
      <c r="F9" s="1120" t="s">
        <v>567</v>
      </c>
      <c r="G9" s="1116" t="s">
        <v>565</v>
      </c>
      <c r="H9" s="1120" t="s">
        <v>566</v>
      </c>
      <c r="I9" s="1120" t="s">
        <v>567</v>
      </c>
      <c r="J9" s="1116" t="s">
        <v>565</v>
      </c>
      <c r="K9" s="1120" t="s">
        <v>566</v>
      </c>
      <c r="L9" s="1120" t="s">
        <v>567</v>
      </c>
      <c r="M9" s="80"/>
    </row>
    <row r="10" spans="1:13" ht="15.75" customHeight="1" x14ac:dyDescent="0.25">
      <c r="A10" s="1041"/>
      <c r="B10" s="1041"/>
      <c r="C10" s="1046"/>
      <c r="D10" s="1116"/>
      <c r="E10" s="1120"/>
      <c r="F10" s="1120"/>
      <c r="G10" s="1116"/>
      <c r="H10" s="1120"/>
      <c r="I10" s="1120"/>
      <c r="J10" s="1116"/>
      <c r="K10" s="1120"/>
      <c r="L10" s="1120"/>
      <c r="M10" s="80"/>
    </row>
    <row r="11" spans="1:13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14"/>
    </row>
    <row r="12" spans="1:13" ht="20.100000000000001" customHeight="1" x14ac:dyDescent="0.25">
      <c r="A12" s="561">
        <v>1</v>
      </c>
      <c r="B12" s="170" t="str">
        <f>'9'!B9</f>
        <v>Lumbir</v>
      </c>
      <c r="C12" s="170" t="str">
        <f>'9'!C9</f>
        <v>Lumbir</v>
      </c>
      <c r="D12" s="269"/>
      <c r="E12" s="269"/>
      <c r="F12" s="269">
        <f>SUM(D12:E12)</f>
        <v>0</v>
      </c>
      <c r="G12" s="269"/>
      <c r="H12" s="269"/>
      <c r="I12" s="269">
        <f t="shared" ref="I12:I20" si="0">SUM(G12:H12)</f>
        <v>0</v>
      </c>
      <c r="J12" s="269">
        <f>D12+G12</f>
        <v>0</v>
      </c>
      <c r="K12" s="269">
        <f t="shared" ref="K12:K31" si="1">E12+H12</f>
        <v>0</v>
      </c>
      <c r="L12" s="269">
        <f t="shared" ref="L12:L20" si="2">SUM(J12:K12)</f>
        <v>0</v>
      </c>
      <c r="M12" s="80"/>
    </row>
    <row r="13" spans="1:13" ht="20.100000000000001" customHeight="1" x14ac:dyDescent="0.25">
      <c r="A13" s="557">
        <v>2</v>
      </c>
      <c r="B13" s="72" t="str">
        <f>'9'!B10</f>
        <v>Wangon</v>
      </c>
      <c r="C13" s="72" t="str">
        <f>'9'!C10</f>
        <v>Wangon I</v>
      </c>
      <c r="D13" s="269"/>
      <c r="E13" s="269"/>
      <c r="F13" s="269">
        <f t="shared" ref="F13:F31" si="3">SUM(D13:E13)</f>
        <v>0</v>
      </c>
      <c r="G13" s="269"/>
      <c r="H13" s="269"/>
      <c r="I13" s="269">
        <f t="shared" si="0"/>
        <v>0</v>
      </c>
      <c r="J13" s="269">
        <f t="shared" ref="J13:J31" si="4">D13+G13</f>
        <v>0</v>
      </c>
      <c r="K13" s="269">
        <f t="shared" si="1"/>
        <v>0</v>
      </c>
      <c r="L13" s="269">
        <f t="shared" si="2"/>
        <v>0</v>
      </c>
      <c r="M13" s="80"/>
    </row>
    <row r="14" spans="1:13" ht="20.100000000000001" customHeight="1" x14ac:dyDescent="0.25">
      <c r="A14" s="557"/>
      <c r="B14" s="72"/>
      <c r="C14" s="72" t="str">
        <f>'9'!C11</f>
        <v>Wangon II</v>
      </c>
      <c r="D14" s="269"/>
      <c r="E14" s="269"/>
      <c r="F14" s="269">
        <f>SUM(D14:E14)</f>
        <v>0</v>
      </c>
      <c r="G14" s="269"/>
      <c r="H14" s="269"/>
      <c r="I14" s="269">
        <f t="shared" si="0"/>
        <v>0</v>
      </c>
      <c r="J14" s="269">
        <f t="shared" si="4"/>
        <v>0</v>
      </c>
      <c r="K14" s="269">
        <f>E14+H14</f>
        <v>0</v>
      </c>
      <c r="L14" s="269">
        <f t="shared" si="2"/>
        <v>0</v>
      </c>
      <c r="M14" s="80"/>
    </row>
    <row r="15" spans="1:13" ht="20.100000000000001" customHeight="1" x14ac:dyDescent="0.25">
      <c r="A15" s="557">
        <v>3</v>
      </c>
      <c r="B15" s="72" t="str">
        <f>'9'!B12</f>
        <v>Jatilawang</v>
      </c>
      <c r="C15" s="72" t="str">
        <f>'9'!C12</f>
        <v>Jatilawang</v>
      </c>
      <c r="D15" s="269"/>
      <c r="E15" s="269"/>
      <c r="F15" s="269">
        <f t="shared" si="3"/>
        <v>0</v>
      </c>
      <c r="G15" s="269"/>
      <c r="H15" s="269"/>
      <c r="I15" s="269">
        <f t="shared" si="0"/>
        <v>0</v>
      </c>
      <c r="J15" s="269">
        <f t="shared" si="4"/>
        <v>0</v>
      </c>
      <c r="K15" s="269">
        <f t="shared" si="1"/>
        <v>0</v>
      </c>
      <c r="L15" s="269">
        <f t="shared" si="2"/>
        <v>0</v>
      </c>
      <c r="M15" s="80"/>
    </row>
    <row r="16" spans="1:13" ht="20.100000000000001" customHeight="1" x14ac:dyDescent="0.25">
      <c r="A16" s="557">
        <v>4</v>
      </c>
      <c r="B16" s="72" t="str">
        <f>'9'!B13</f>
        <v>Rawalo</v>
      </c>
      <c r="C16" s="72" t="str">
        <f>'9'!C13</f>
        <v>Rawalo</v>
      </c>
      <c r="D16" s="269"/>
      <c r="E16" s="269"/>
      <c r="F16" s="269">
        <f t="shared" si="3"/>
        <v>0</v>
      </c>
      <c r="G16" s="269"/>
      <c r="H16" s="269"/>
      <c r="I16" s="269">
        <f>SUM(G16:H16)</f>
        <v>0</v>
      </c>
      <c r="J16" s="269">
        <f t="shared" si="4"/>
        <v>0</v>
      </c>
      <c r="K16" s="269">
        <f t="shared" si="1"/>
        <v>0</v>
      </c>
      <c r="L16" s="269">
        <f t="shared" si="2"/>
        <v>0</v>
      </c>
      <c r="M16" s="80"/>
    </row>
    <row r="17" spans="1:13" ht="20.100000000000001" customHeight="1" x14ac:dyDescent="0.25">
      <c r="A17" s="557">
        <v>5</v>
      </c>
      <c r="B17" s="72" t="str">
        <f>'9'!B14</f>
        <v>Kebasen</v>
      </c>
      <c r="C17" s="72" t="str">
        <f>'9'!C14</f>
        <v>Kebasen</v>
      </c>
      <c r="D17" s="269"/>
      <c r="E17" s="269"/>
      <c r="F17" s="269">
        <f t="shared" si="3"/>
        <v>0</v>
      </c>
      <c r="G17" s="269"/>
      <c r="H17" s="269"/>
      <c r="I17" s="269">
        <f t="shared" si="0"/>
        <v>0</v>
      </c>
      <c r="J17" s="269">
        <f t="shared" si="4"/>
        <v>0</v>
      </c>
      <c r="K17" s="269">
        <f t="shared" si="1"/>
        <v>0</v>
      </c>
      <c r="L17" s="269">
        <f>SUM(J17:K17)</f>
        <v>0</v>
      </c>
      <c r="M17" s="80"/>
    </row>
    <row r="18" spans="1:13" ht="20.100000000000001" customHeight="1" x14ac:dyDescent="0.25">
      <c r="A18" s="557">
        <v>6</v>
      </c>
      <c r="B18" s="72" t="str">
        <f>'9'!B15</f>
        <v>Kemranjen</v>
      </c>
      <c r="C18" s="72" t="str">
        <f>'9'!C15</f>
        <v>Kemranjen I</v>
      </c>
      <c r="D18" s="269"/>
      <c r="E18" s="269"/>
      <c r="F18" s="269">
        <f t="shared" si="3"/>
        <v>0</v>
      </c>
      <c r="G18" s="269"/>
      <c r="H18" s="269"/>
      <c r="I18" s="269">
        <f t="shared" si="0"/>
        <v>0</v>
      </c>
      <c r="J18" s="269">
        <f t="shared" si="4"/>
        <v>0</v>
      </c>
      <c r="K18" s="269">
        <f t="shared" si="1"/>
        <v>0</v>
      </c>
      <c r="L18" s="269">
        <f t="shared" si="2"/>
        <v>0</v>
      </c>
      <c r="M18" s="80"/>
    </row>
    <row r="19" spans="1:13" ht="20.100000000000001" customHeight="1" x14ac:dyDescent="0.25">
      <c r="A19" s="557"/>
      <c r="B19" s="72"/>
      <c r="C19" s="72" t="str">
        <f>'9'!C16</f>
        <v>Kemranjen II</v>
      </c>
      <c r="D19" s="269"/>
      <c r="E19" s="269"/>
      <c r="F19" s="269">
        <f t="shared" si="3"/>
        <v>0</v>
      </c>
      <c r="G19" s="269"/>
      <c r="H19" s="269"/>
      <c r="I19" s="269">
        <f t="shared" si="0"/>
        <v>0</v>
      </c>
      <c r="J19" s="269">
        <f t="shared" si="4"/>
        <v>0</v>
      </c>
      <c r="K19" s="269">
        <f t="shared" si="1"/>
        <v>0</v>
      </c>
      <c r="L19" s="269">
        <f>SUM(J19:K19)</f>
        <v>0</v>
      </c>
      <c r="M19" s="80"/>
    </row>
    <row r="20" spans="1:13" ht="20.100000000000001" customHeight="1" x14ac:dyDescent="0.25">
      <c r="A20" s="557">
        <v>7</v>
      </c>
      <c r="B20" s="72" t="str">
        <f>'9'!B17</f>
        <v>Sumpiuh</v>
      </c>
      <c r="C20" s="72" t="str">
        <f>'9'!C17</f>
        <v>Sumpiuh I</v>
      </c>
      <c r="D20" s="269"/>
      <c r="E20" s="269"/>
      <c r="F20" s="269">
        <f t="shared" si="3"/>
        <v>0</v>
      </c>
      <c r="G20" s="269"/>
      <c r="H20" s="269"/>
      <c r="I20" s="269">
        <f t="shared" si="0"/>
        <v>0</v>
      </c>
      <c r="J20" s="269">
        <f t="shared" si="4"/>
        <v>0</v>
      </c>
      <c r="K20" s="269">
        <f t="shared" si="1"/>
        <v>0</v>
      </c>
      <c r="L20" s="269">
        <f t="shared" si="2"/>
        <v>0</v>
      </c>
      <c r="M20" s="80"/>
    </row>
    <row r="21" spans="1:13" ht="20.100000000000001" customHeight="1" x14ac:dyDescent="0.25">
      <c r="A21" s="557"/>
      <c r="B21" s="72"/>
      <c r="C21" s="72" t="str">
        <f>'9'!C18</f>
        <v>Sumpiuh II</v>
      </c>
      <c r="D21" s="269"/>
      <c r="E21" s="269"/>
      <c r="F21" s="269">
        <f t="shared" si="3"/>
        <v>0</v>
      </c>
      <c r="G21" s="269"/>
      <c r="H21" s="269"/>
      <c r="I21" s="269">
        <f t="shared" ref="I21:I31" si="5">SUM(G21:H21)</f>
        <v>0</v>
      </c>
      <c r="J21" s="269">
        <f t="shared" si="4"/>
        <v>0</v>
      </c>
      <c r="K21" s="269">
        <f t="shared" si="1"/>
        <v>0</v>
      </c>
      <c r="L21" s="269">
        <f t="shared" ref="L21:L31" si="6">SUM(J21:K21)</f>
        <v>0</v>
      </c>
      <c r="M21" s="80"/>
    </row>
    <row r="22" spans="1:13" ht="20.100000000000001" customHeight="1" x14ac:dyDescent="0.25">
      <c r="A22" s="557">
        <v>8</v>
      </c>
      <c r="B22" s="72" t="str">
        <f>'9'!B19</f>
        <v>Tambak</v>
      </c>
      <c r="C22" s="72" t="str">
        <f>'9'!C19</f>
        <v>Tambak I</v>
      </c>
      <c r="D22" s="269"/>
      <c r="E22" s="269"/>
      <c r="F22" s="269">
        <f t="shared" si="3"/>
        <v>0</v>
      </c>
      <c r="G22" s="269"/>
      <c r="H22" s="269"/>
      <c r="I22" s="269">
        <f t="shared" si="5"/>
        <v>0</v>
      </c>
      <c r="J22" s="269">
        <f t="shared" si="4"/>
        <v>0</v>
      </c>
      <c r="K22" s="269">
        <f t="shared" si="1"/>
        <v>0</v>
      </c>
      <c r="L22" s="269">
        <f t="shared" si="6"/>
        <v>0</v>
      </c>
      <c r="M22" s="80"/>
    </row>
    <row r="23" spans="1:13" ht="20.100000000000001" customHeight="1" x14ac:dyDescent="0.25">
      <c r="A23" s="557"/>
      <c r="B23" s="72"/>
      <c r="C23" s="72" t="str">
        <f>'9'!C20</f>
        <v>Tambak II</v>
      </c>
      <c r="D23" s="269"/>
      <c r="E23" s="269"/>
      <c r="F23" s="269">
        <f t="shared" si="3"/>
        <v>0</v>
      </c>
      <c r="G23" s="269"/>
      <c r="H23" s="269"/>
      <c r="I23" s="269">
        <f t="shared" si="5"/>
        <v>0</v>
      </c>
      <c r="J23" s="269">
        <f t="shared" si="4"/>
        <v>0</v>
      </c>
      <c r="K23" s="269">
        <f t="shared" si="1"/>
        <v>0</v>
      </c>
      <c r="L23" s="269">
        <f t="shared" si="6"/>
        <v>0</v>
      </c>
      <c r="M23" s="80"/>
    </row>
    <row r="24" spans="1:13" ht="20.100000000000001" customHeight="1" x14ac:dyDescent="0.25">
      <c r="A24" s="557">
        <v>9</v>
      </c>
      <c r="B24" s="72" t="str">
        <f>'9'!B21</f>
        <v>Somagede</v>
      </c>
      <c r="C24" s="72" t="str">
        <f>'9'!C21</f>
        <v>Somagede</v>
      </c>
      <c r="D24" s="269"/>
      <c r="E24" s="269"/>
      <c r="F24" s="269">
        <f t="shared" si="3"/>
        <v>0</v>
      </c>
      <c r="G24" s="269"/>
      <c r="H24" s="269"/>
      <c r="I24" s="269">
        <f t="shared" si="5"/>
        <v>0</v>
      </c>
      <c r="J24" s="269">
        <f t="shared" si="4"/>
        <v>0</v>
      </c>
      <c r="K24" s="269">
        <f t="shared" si="1"/>
        <v>0</v>
      </c>
      <c r="L24" s="269">
        <f t="shared" si="6"/>
        <v>0</v>
      </c>
      <c r="M24" s="80"/>
    </row>
    <row r="25" spans="1:13" ht="20.100000000000001" customHeight="1" x14ac:dyDescent="0.25">
      <c r="A25" s="557">
        <v>10</v>
      </c>
      <c r="B25" s="72" t="str">
        <f>'9'!B22</f>
        <v>Kalibagor</v>
      </c>
      <c r="C25" s="72" t="str">
        <f>'9'!C22</f>
        <v>Kalibagor</v>
      </c>
      <c r="D25" s="269"/>
      <c r="E25" s="269"/>
      <c r="F25" s="269">
        <f t="shared" si="3"/>
        <v>0</v>
      </c>
      <c r="G25" s="269"/>
      <c r="H25" s="269"/>
      <c r="I25" s="269">
        <f t="shared" si="5"/>
        <v>0</v>
      </c>
      <c r="J25" s="269">
        <f t="shared" si="4"/>
        <v>0</v>
      </c>
      <c r="K25" s="269">
        <f t="shared" si="1"/>
        <v>0</v>
      </c>
      <c r="L25" s="269">
        <f t="shared" si="6"/>
        <v>0</v>
      </c>
      <c r="M25" s="80"/>
    </row>
    <row r="26" spans="1:13" ht="20.100000000000001" customHeight="1" x14ac:dyDescent="0.25">
      <c r="A26" s="557">
        <v>11</v>
      </c>
      <c r="B26" s="72" t="str">
        <f>'9'!B23</f>
        <v>Banyumas</v>
      </c>
      <c r="C26" s="72" t="str">
        <f>'9'!C23</f>
        <v>Banyumas</v>
      </c>
      <c r="D26" s="269"/>
      <c r="E26" s="269"/>
      <c r="F26" s="269">
        <f t="shared" si="3"/>
        <v>0</v>
      </c>
      <c r="G26" s="269"/>
      <c r="H26" s="269"/>
      <c r="I26" s="269">
        <f t="shared" si="5"/>
        <v>0</v>
      </c>
      <c r="J26" s="269">
        <f t="shared" si="4"/>
        <v>0</v>
      </c>
      <c r="K26" s="269">
        <f t="shared" si="1"/>
        <v>0</v>
      </c>
      <c r="L26" s="269">
        <f t="shared" si="6"/>
        <v>0</v>
      </c>
      <c r="M26" s="80"/>
    </row>
    <row r="27" spans="1:13" ht="20.100000000000001" customHeight="1" x14ac:dyDescent="0.25">
      <c r="A27" s="557">
        <v>12</v>
      </c>
      <c r="B27" s="72" t="str">
        <f>'9'!B24</f>
        <v>Patikraja</v>
      </c>
      <c r="C27" s="72" t="str">
        <f>'9'!C24</f>
        <v>Patikraja</v>
      </c>
      <c r="D27" s="269"/>
      <c r="E27" s="269"/>
      <c r="F27" s="269">
        <f t="shared" si="3"/>
        <v>0</v>
      </c>
      <c r="G27" s="269"/>
      <c r="H27" s="269"/>
      <c r="I27" s="269">
        <f t="shared" si="5"/>
        <v>0</v>
      </c>
      <c r="J27" s="269">
        <f t="shared" si="4"/>
        <v>0</v>
      </c>
      <c r="K27" s="269">
        <f t="shared" si="1"/>
        <v>0</v>
      </c>
      <c r="L27" s="269">
        <f t="shared" si="6"/>
        <v>0</v>
      </c>
      <c r="M27" s="80"/>
    </row>
    <row r="28" spans="1:13" ht="20.100000000000001" customHeight="1" x14ac:dyDescent="0.25">
      <c r="A28" s="557">
        <v>13</v>
      </c>
      <c r="B28" s="72" t="str">
        <f>'9'!B25</f>
        <v>Purwojati</v>
      </c>
      <c r="C28" s="72" t="str">
        <f>'9'!C25</f>
        <v>Purwojati</v>
      </c>
      <c r="D28" s="269"/>
      <c r="E28" s="269"/>
      <c r="F28" s="269">
        <f t="shared" si="3"/>
        <v>0</v>
      </c>
      <c r="G28" s="269"/>
      <c r="H28" s="269"/>
      <c r="I28" s="269">
        <f t="shared" si="5"/>
        <v>0</v>
      </c>
      <c r="J28" s="269">
        <f t="shared" si="4"/>
        <v>0</v>
      </c>
      <c r="K28" s="269">
        <f t="shared" si="1"/>
        <v>0</v>
      </c>
      <c r="L28" s="269">
        <f t="shared" si="6"/>
        <v>0</v>
      </c>
      <c r="M28" s="80"/>
    </row>
    <row r="29" spans="1:13" ht="20.100000000000001" customHeight="1" x14ac:dyDescent="0.25">
      <c r="A29" s="557">
        <v>14</v>
      </c>
      <c r="B29" s="72" t="str">
        <f>'9'!B26</f>
        <v>Ajibarang</v>
      </c>
      <c r="C29" s="72" t="str">
        <f>'9'!C26</f>
        <v>Ajibarang I</v>
      </c>
      <c r="D29" s="269"/>
      <c r="E29" s="269"/>
      <c r="F29" s="269">
        <f t="shared" si="3"/>
        <v>0</v>
      </c>
      <c r="G29" s="269"/>
      <c r="H29" s="269"/>
      <c r="I29" s="269">
        <f t="shared" si="5"/>
        <v>0</v>
      </c>
      <c r="J29" s="269">
        <f t="shared" si="4"/>
        <v>0</v>
      </c>
      <c r="K29" s="269">
        <f t="shared" si="1"/>
        <v>0</v>
      </c>
      <c r="L29" s="269">
        <f t="shared" si="6"/>
        <v>0</v>
      </c>
      <c r="M29" s="80"/>
    </row>
    <row r="30" spans="1:13" ht="20.100000000000001" customHeight="1" x14ac:dyDescent="0.25">
      <c r="A30" s="557"/>
      <c r="B30" s="72"/>
      <c r="C30" s="72" t="str">
        <f>'9'!C27</f>
        <v>Ajibarang II</v>
      </c>
      <c r="D30" s="269"/>
      <c r="E30" s="269"/>
      <c r="F30" s="269">
        <f t="shared" si="3"/>
        <v>0</v>
      </c>
      <c r="G30" s="269"/>
      <c r="H30" s="269"/>
      <c r="I30" s="269">
        <f t="shared" si="5"/>
        <v>0</v>
      </c>
      <c r="J30" s="269">
        <f t="shared" si="4"/>
        <v>0</v>
      </c>
      <c r="K30" s="269">
        <f t="shared" si="1"/>
        <v>0</v>
      </c>
      <c r="L30" s="269">
        <f t="shared" si="6"/>
        <v>0</v>
      </c>
      <c r="M30" s="80"/>
    </row>
    <row r="31" spans="1:13" ht="20.100000000000001" customHeight="1" x14ac:dyDescent="0.25">
      <c r="A31" s="557">
        <v>15</v>
      </c>
      <c r="B31" s="72" t="str">
        <f>'9'!B28</f>
        <v>Gumelar</v>
      </c>
      <c r="C31" s="72" t="str">
        <f>'9'!C28</f>
        <v>Gumelar</v>
      </c>
      <c r="D31" s="269"/>
      <c r="E31" s="269"/>
      <c r="F31" s="269">
        <f t="shared" si="3"/>
        <v>0</v>
      </c>
      <c r="G31" s="269"/>
      <c r="H31" s="269"/>
      <c r="I31" s="269">
        <f t="shared" si="5"/>
        <v>0</v>
      </c>
      <c r="J31" s="269">
        <f t="shared" si="4"/>
        <v>0</v>
      </c>
      <c r="K31" s="269">
        <f t="shared" si="1"/>
        <v>0</v>
      </c>
      <c r="L31" s="269">
        <f t="shared" si="6"/>
        <v>0</v>
      </c>
      <c r="M31" s="80"/>
    </row>
    <row r="32" spans="1:13" ht="20.100000000000001" customHeight="1" x14ac:dyDescent="0.25">
      <c r="A32" s="557">
        <v>16</v>
      </c>
      <c r="B32" s="72" t="str">
        <f>'9'!B29</f>
        <v>Pekuncen</v>
      </c>
      <c r="C32" s="72" t="str">
        <f>'9'!C29</f>
        <v>Pekuncen I</v>
      </c>
      <c r="D32" s="269"/>
      <c r="E32" s="269"/>
      <c r="F32" s="269">
        <f t="shared" ref="F32:F51" si="7">SUM(D32:E32)</f>
        <v>0</v>
      </c>
      <c r="G32" s="269"/>
      <c r="H32" s="269"/>
      <c r="I32" s="269">
        <f t="shared" ref="I32:I51" si="8">SUM(G32:H32)</f>
        <v>0</v>
      </c>
      <c r="J32" s="269">
        <f t="shared" ref="J32:J51" si="9">D32+G32</f>
        <v>0</v>
      </c>
      <c r="K32" s="269">
        <f t="shared" ref="K32:K51" si="10">E32+H32</f>
        <v>0</v>
      </c>
      <c r="L32" s="269">
        <f t="shared" ref="L32:L51" si="11">SUM(J32:K32)</f>
        <v>0</v>
      </c>
      <c r="M32" s="80"/>
    </row>
    <row r="33" spans="1:13" ht="20.100000000000001" customHeight="1" x14ac:dyDescent="0.25">
      <c r="A33" s="557"/>
      <c r="B33" s="72"/>
      <c r="C33" s="72" t="str">
        <f>'9'!C30</f>
        <v>Pekuncen II</v>
      </c>
      <c r="D33" s="269"/>
      <c r="E33" s="269"/>
      <c r="F33" s="269">
        <f t="shared" si="7"/>
        <v>0</v>
      </c>
      <c r="G33" s="269"/>
      <c r="H33" s="269"/>
      <c r="I33" s="269">
        <f t="shared" si="8"/>
        <v>0</v>
      </c>
      <c r="J33" s="269">
        <f t="shared" si="9"/>
        <v>0</v>
      </c>
      <c r="K33" s="269">
        <f t="shared" si="10"/>
        <v>0</v>
      </c>
      <c r="L33" s="269">
        <f t="shared" si="11"/>
        <v>0</v>
      </c>
      <c r="M33" s="80"/>
    </row>
    <row r="34" spans="1:13" ht="20.100000000000001" customHeight="1" x14ac:dyDescent="0.25">
      <c r="A34" s="557">
        <v>17</v>
      </c>
      <c r="B34" s="72" t="str">
        <f>'9'!B31</f>
        <v>Cilongok</v>
      </c>
      <c r="C34" s="72" t="str">
        <f>'9'!C31</f>
        <v>Cilongok I</v>
      </c>
      <c r="D34" s="269"/>
      <c r="E34" s="269"/>
      <c r="F34" s="269">
        <f t="shared" si="7"/>
        <v>0</v>
      </c>
      <c r="G34" s="269"/>
      <c r="H34" s="269"/>
      <c r="I34" s="269">
        <f t="shared" si="8"/>
        <v>0</v>
      </c>
      <c r="J34" s="269">
        <f t="shared" si="9"/>
        <v>0</v>
      </c>
      <c r="K34" s="269">
        <f t="shared" si="10"/>
        <v>0</v>
      </c>
      <c r="L34" s="269">
        <f t="shared" si="11"/>
        <v>0</v>
      </c>
      <c r="M34" s="80"/>
    </row>
    <row r="35" spans="1:13" ht="20.100000000000001" customHeight="1" x14ac:dyDescent="0.25">
      <c r="A35" s="557"/>
      <c r="B35" s="72"/>
      <c r="C35" s="72" t="str">
        <f>'9'!C32</f>
        <v>Cilongok II</v>
      </c>
      <c r="D35" s="269"/>
      <c r="E35" s="269"/>
      <c r="F35" s="269">
        <f t="shared" si="7"/>
        <v>0</v>
      </c>
      <c r="G35" s="269"/>
      <c r="H35" s="269"/>
      <c r="I35" s="269">
        <f t="shared" si="8"/>
        <v>0</v>
      </c>
      <c r="J35" s="269">
        <f t="shared" si="9"/>
        <v>0</v>
      </c>
      <c r="K35" s="269">
        <f t="shared" si="10"/>
        <v>0</v>
      </c>
      <c r="L35" s="269">
        <f t="shared" si="11"/>
        <v>0</v>
      </c>
      <c r="M35" s="80"/>
    </row>
    <row r="36" spans="1:13" ht="20.100000000000001" customHeight="1" x14ac:dyDescent="0.25">
      <c r="A36" s="557">
        <v>18</v>
      </c>
      <c r="B36" s="72" t="str">
        <f>'9'!B33</f>
        <v>Karanglewas</v>
      </c>
      <c r="C36" s="72" t="str">
        <f>'9'!C33</f>
        <v>Karanglewas</v>
      </c>
      <c r="D36" s="269"/>
      <c r="E36" s="269"/>
      <c r="F36" s="269">
        <f t="shared" si="7"/>
        <v>0</v>
      </c>
      <c r="G36" s="269"/>
      <c r="H36" s="269"/>
      <c r="I36" s="269">
        <f t="shared" si="8"/>
        <v>0</v>
      </c>
      <c r="J36" s="269">
        <f t="shared" si="9"/>
        <v>0</v>
      </c>
      <c r="K36" s="269">
        <f t="shared" si="10"/>
        <v>0</v>
      </c>
      <c r="L36" s="269">
        <f t="shared" si="11"/>
        <v>0</v>
      </c>
      <c r="M36" s="80"/>
    </row>
    <row r="37" spans="1:13" ht="20.100000000000001" customHeight="1" x14ac:dyDescent="0.25">
      <c r="A37" s="557">
        <v>19</v>
      </c>
      <c r="B37" s="72" t="str">
        <f>'9'!B34</f>
        <v>Purwokerto Barat</v>
      </c>
      <c r="C37" s="72" t="str">
        <f>'9'!C34</f>
        <v>Purwokerto Barat</v>
      </c>
      <c r="D37" s="269"/>
      <c r="E37" s="269"/>
      <c r="F37" s="269">
        <f t="shared" si="7"/>
        <v>0</v>
      </c>
      <c r="G37" s="269"/>
      <c r="H37" s="269"/>
      <c r="I37" s="269">
        <f t="shared" si="8"/>
        <v>0</v>
      </c>
      <c r="J37" s="269">
        <f t="shared" si="9"/>
        <v>0</v>
      </c>
      <c r="K37" s="269">
        <f t="shared" si="10"/>
        <v>0</v>
      </c>
      <c r="L37" s="269">
        <f t="shared" si="11"/>
        <v>0</v>
      </c>
      <c r="M37" s="80"/>
    </row>
    <row r="38" spans="1:13" ht="20.100000000000001" customHeight="1" x14ac:dyDescent="0.25">
      <c r="A38" s="557">
        <v>20</v>
      </c>
      <c r="B38" s="72" t="str">
        <f>'9'!B35</f>
        <v>Purwokerto Timur</v>
      </c>
      <c r="C38" s="72" t="str">
        <f>'9'!C35</f>
        <v>Purwokerto Timur I</v>
      </c>
      <c r="D38" s="269"/>
      <c r="E38" s="269"/>
      <c r="F38" s="269">
        <f t="shared" si="7"/>
        <v>0</v>
      </c>
      <c r="G38" s="269"/>
      <c r="H38" s="269"/>
      <c r="I38" s="269">
        <f t="shared" si="8"/>
        <v>0</v>
      </c>
      <c r="J38" s="269">
        <f t="shared" si="9"/>
        <v>0</v>
      </c>
      <c r="K38" s="269">
        <f t="shared" si="10"/>
        <v>0</v>
      </c>
      <c r="L38" s="269">
        <f t="shared" si="11"/>
        <v>0</v>
      </c>
      <c r="M38" s="80"/>
    </row>
    <row r="39" spans="1:13" ht="20.100000000000001" customHeight="1" x14ac:dyDescent="0.25">
      <c r="A39" s="557"/>
      <c r="B39" s="72"/>
      <c r="C39" s="72" t="str">
        <f>'9'!C36</f>
        <v>Purwokerto Timur II</v>
      </c>
      <c r="D39" s="269"/>
      <c r="E39" s="269"/>
      <c r="F39" s="269">
        <f t="shared" si="7"/>
        <v>0</v>
      </c>
      <c r="G39" s="269"/>
      <c r="H39" s="269"/>
      <c r="I39" s="269">
        <f t="shared" si="8"/>
        <v>0</v>
      </c>
      <c r="J39" s="269">
        <f t="shared" si="9"/>
        <v>0</v>
      </c>
      <c r="K39" s="269">
        <f t="shared" si="10"/>
        <v>0</v>
      </c>
      <c r="L39" s="269">
        <f t="shared" si="11"/>
        <v>0</v>
      </c>
      <c r="M39" s="80"/>
    </row>
    <row r="40" spans="1:13" ht="20.100000000000001" customHeight="1" x14ac:dyDescent="0.25">
      <c r="A40" s="557">
        <v>21</v>
      </c>
      <c r="B40" s="72" t="str">
        <f>'9'!B37</f>
        <v>Purwokerto Utara</v>
      </c>
      <c r="C40" s="72" t="str">
        <f>'9'!C37</f>
        <v>Purwokerto Utara I</v>
      </c>
      <c r="D40" s="269"/>
      <c r="E40" s="269"/>
      <c r="F40" s="269">
        <f t="shared" si="7"/>
        <v>0</v>
      </c>
      <c r="G40" s="269"/>
      <c r="H40" s="269"/>
      <c r="I40" s="269">
        <f t="shared" si="8"/>
        <v>0</v>
      </c>
      <c r="J40" s="269">
        <f t="shared" si="9"/>
        <v>0</v>
      </c>
      <c r="K40" s="269">
        <f t="shared" si="10"/>
        <v>0</v>
      </c>
      <c r="L40" s="269">
        <f t="shared" si="11"/>
        <v>0</v>
      </c>
      <c r="M40" s="80"/>
    </row>
    <row r="41" spans="1:13" ht="20.100000000000001" customHeight="1" x14ac:dyDescent="0.25">
      <c r="A41" s="557"/>
      <c r="B41" s="72"/>
      <c r="C41" s="72" t="str">
        <f>'9'!C38</f>
        <v>Purwokerto Utara II</v>
      </c>
      <c r="D41" s="269"/>
      <c r="E41" s="269"/>
      <c r="F41" s="269">
        <f t="shared" si="7"/>
        <v>0</v>
      </c>
      <c r="G41" s="269"/>
      <c r="H41" s="269"/>
      <c r="I41" s="269">
        <f t="shared" si="8"/>
        <v>0</v>
      </c>
      <c r="J41" s="269">
        <f t="shared" si="9"/>
        <v>0</v>
      </c>
      <c r="K41" s="269">
        <f t="shared" si="10"/>
        <v>0</v>
      </c>
      <c r="L41" s="269">
        <f t="shared" si="11"/>
        <v>0</v>
      </c>
      <c r="M41" s="80"/>
    </row>
    <row r="42" spans="1:13" ht="20.100000000000001" customHeight="1" x14ac:dyDescent="0.25">
      <c r="A42" s="557">
        <v>22</v>
      </c>
      <c r="B42" s="72" t="str">
        <f>'9'!B39</f>
        <v>Purwokerto Selatan</v>
      </c>
      <c r="C42" s="72" t="str">
        <f>'9'!C39</f>
        <v>Purwokerto Selatan</v>
      </c>
      <c r="D42" s="269"/>
      <c r="E42" s="269"/>
      <c r="F42" s="269">
        <f t="shared" si="7"/>
        <v>0</v>
      </c>
      <c r="G42" s="269"/>
      <c r="H42" s="269"/>
      <c r="I42" s="269">
        <f t="shared" si="8"/>
        <v>0</v>
      </c>
      <c r="J42" s="269">
        <f t="shared" si="9"/>
        <v>0</v>
      </c>
      <c r="K42" s="269">
        <f t="shared" si="10"/>
        <v>0</v>
      </c>
      <c r="L42" s="269">
        <f t="shared" si="11"/>
        <v>0</v>
      </c>
      <c r="M42" s="80"/>
    </row>
    <row r="43" spans="1:13" ht="20.100000000000001" customHeight="1" x14ac:dyDescent="0.25">
      <c r="A43" s="557">
        <v>23</v>
      </c>
      <c r="B43" s="72" t="str">
        <f>'9'!B40</f>
        <v>Sokaraja</v>
      </c>
      <c r="C43" s="72" t="str">
        <f>'9'!C40</f>
        <v>Sokaraja I</v>
      </c>
      <c r="D43" s="269"/>
      <c r="E43" s="269"/>
      <c r="F43" s="269">
        <f t="shared" si="7"/>
        <v>0</v>
      </c>
      <c r="G43" s="269"/>
      <c r="H43" s="269"/>
      <c r="I43" s="269">
        <f t="shared" si="8"/>
        <v>0</v>
      </c>
      <c r="J43" s="269">
        <f t="shared" si="9"/>
        <v>0</v>
      </c>
      <c r="K43" s="269">
        <f t="shared" si="10"/>
        <v>0</v>
      </c>
      <c r="L43" s="269">
        <f t="shared" si="11"/>
        <v>0</v>
      </c>
      <c r="M43" s="80"/>
    </row>
    <row r="44" spans="1:13" ht="20.100000000000001" customHeight="1" x14ac:dyDescent="0.25">
      <c r="A44" s="557"/>
      <c r="B44" s="72"/>
      <c r="C44" s="72" t="str">
        <f>'9'!C41</f>
        <v>Sokaraja II</v>
      </c>
      <c r="D44" s="269"/>
      <c r="E44" s="269"/>
      <c r="F44" s="269">
        <f t="shared" si="7"/>
        <v>0</v>
      </c>
      <c r="G44" s="269"/>
      <c r="H44" s="269"/>
      <c r="I44" s="269">
        <f t="shared" si="8"/>
        <v>0</v>
      </c>
      <c r="J44" s="269">
        <f t="shared" si="9"/>
        <v>0</v>
      </c>
      <c r="K44" s="269">
        <f t="shared" si="10"/>
        <v>0</v>
      </c>
      <c r="L44" s="269">
        <f t="shared" si="11"/>
        <v>0</v>
      </c>
      <c r="M44" s="80"/>
    </row>
    <row r="45" spans="1:13" ht="20.100000000000001" customHeight="1" x14ac:dyDescent="0.25">
      <c r="A45" s="557">
        <v>24</v>
      </c>
      <c r="B45" s="72" t="str">
        <f>'9'!B42</f>
        <v>Kembaran</v>
      </c>
      <c r="C45" s="72" t="str">
        <f>'9'!C42</f>
        <v>Kembaran I</v>
      </c>
      <c r="D45" s="269"/>
      <c r="E45" s="269"/>
      <c r="F45" s="269">
        <f t="shared" si="7"/>
        <v>0</v>
      </c>
      <c r="G45" s="269"/>
      <c r="H45" s="269"/>
      <c r="I45" s="269">
        <f t="shared" si="8"/>
        <v>0</v>
      </c>
      <c r="J45" s="269">
        <f t="shared" si="9"/>
        <v>0</v>
      </c>
      <c r="K45" s="269">
        <f t="shared" si="10"/>
        <v>0</v>
      </c>
      <c r="L45" s="269">
        <f t="shared" si="11"/>
        <v>0</v>
      </c>
      <c r="M45" s="80"/>
    </row>
    <row r="46" spans="1:13" ht="20.100000000000001" customHeight="1" x14ac:dyDescent="0.25">
      <c r="A46" s="557"/>
      <c r="B46" s="72"/>
      <c r="C46" s="72" t="str">
        <f>'9'!C43</f>
        <v>Kembaran II</v>
      </c>
      <c r="D46" s="269"/>
      <c r="E46" s="269"/>
      <c r="F46" s="269">
        <f t="shared" si="7"/>
        <v>0</v>
      </c>
      <c r="G46" s="269"/>
      <c r="H46" s="269"/>
      <c r="I46" s="269">
        <f t="shared" si="8"/>
        <v>0</v>
      </c>
      <c r="J46" s="269">
        <f t="shared" si="9"/>
        <v>0</v>
      </c>
      <c r="K46" s="269">
        <f t="shared" si="10"/>
        <v>0</v>
      </c>
      <c r="L46" s="269">
        <f t="shared" si="11"/>
        <v>0</v>
      </c>
      <c r="M46" s="80"/>
    </row>
    <row r="47" spans="1:13" ht="20.100000000000001" customHeight="1" x14ac:dyDescent="0.25">
      <c r="A47" s="557">
        <v>25</v>
      </c>
      <c r="B47" s="72" t="str">
        <f>'9'!B44</f>
        <v>Sumbang</v>
      </c>
      <c r="C47" s="72" t="str">
        <f>'9'!C44</f>
        <v>Sumbang I</v>
      </c>
      <c r="D47" s="269"/>
      <c r="E47" s="269"/>
      <c r="F47" s="269">
        <f t="shared" si="7"/>
        <v>0</v>
      </c>
      <c r="G47" s="269"/>
      <c r="H47" s="269"/>
      <c r="I47" s="269">
        <f t="shared" si="8"/>
        <v>0</v>
      </c>
      <c r="J47" s="269">
        <f t="shared" si="9"/>
        <v>0</v>
      </c>
      <c r="K47" s="269">
        <f t="shared" si="10"/>
        <v>0</v>
      </c>
      <c r="L47" s="269">
        <f t="shared" si="11"/>
        <v>0</v>
      </c>
      <c r="M47" s="80"/>
    </row>
    <row r="48" spans="1:13" ht="20.100000000000001" customHeight="1" x14ac:dyDescent="0.25">
      <c r="A48" s="557"/>
      <c r="B48" s="72"/>
      <c r="C48" s="72" t="str">
        <f>'9'!C45</f>
        <v>Sumbang II</v>
      </c>
      <c r="D48" s="269"/>
      <c r="E48" s="269"/>
      <c r="F48" s="269">
        <f t="shared" si="7"/>
        <v>0</v>
      </c>
      <c r="G48" s="269"/>
      <c r="H48" s="269"/>
      <c r="I48" s="269">
        <f t="shared" si="8"/>
        <v>0</v>
      </c>
      <c r="J48" s="269">
        <f t="shared" si="9"/>
        <v>0</v>
      </c>
      <c r="K48" s="269">
        <f t="shared" si="10"/>
        <v>0</v>
      </c>
      <c r="L48" s="269">
        <f t="shared" si="11"/>
        <v>0</v>
      </c>
      <c r="M48" s="80"/>
    </row>
    <row r="49" spans="1:13" ht="20.100000000000001" customHeight="1" x14ac:dyDescent="0.25">
      <c r="A49" s="557">
        <v>26</v>
      </c>
      <c r="B49" s="72" t="str">
        <f>'9'!B46</f>
        <v>Baturraden</v>
      </c>
      <c r="C49" s="72" t="str">
        <f>'9'!C46</f>
        <v>Baturraden I</v>
      </c>
      <c r="D49" s="269"/>
      <c r="E49" s="269"/>
      <c r="F49" s="269">
        <f t="shared" si="7"/>
        <v>0</v>
      </c>
      <c r="G49" s="269"/>
      <c r="H49" s="269"/>
      <c r="I49" s="269">
        <f t="shared" si="8"/>
        <v>0</v>
      </c>
      <c r="J49" s="269">
        <f t="shared" si="9"/>
        <v>0</v>
      </c>
      <c r="K49" s="269">
        <f t="shared" si="10"/>
        <v>0</v>
      </c>
      <c r="L49" s="269">
        <f t="shared" si="11"/>
        <v>0</v>
      </c>
      <c r="M49" s="80"/>
    </row>
    <row r="50" spans="1:13" ht="20.100000000000001" customHeight="1" x14ac:dyDescent="0.25">
      <c r="A50" s="557"/>
      <c r="B50" s="72"/>
      <c r="C50" s="72" t="str">
        <f>'9'!C47</f>
        <v>Baturraden II</v>
      </c>
      <c r="D50" s="269"/>
      <c r="E50" s="269"/>
      <c r="F50" s="269">
        <f t="shared" si="7"/>
        <v>0</v>
      </c>
      <c r="G50" s="269"/>
      <c r="H50" s="269"/>
      <c r="I50" s="269">
        <f t="shared" si="8"/>
        <v>0</v>
      </c>
      <c r="J50" s="269">
        <f t="shared" si="9"/>
        <v>0</v>
      </c>
      <c r="K50" s="269">
        <f t="shared" si="10"/>
        <v>0</v>
      </c>
      <c r="L50" s="269">
        <f t="shared" si="11"/>
        <v>0</v>
      </c>
      <c r="M50" s="80"/>
    </row>
    <row r="51" spans="1:13" ht="20.100000000000001" customHeight="1" x14ac:dyDescent="0.25">
      <c r="A51" s="557">
        <v>27</v>
      </c>
      <c r="B51" s="72" t="str">
        <f>'9'!B48</f>
        <v>Kedungbanteng</v>
      </c>
      <c r="C51" s="72" t="str">
        <f>'9'!C48</f>
        <v>Kedungbanteng</v>
      </c>
      <c r="D51" s="269"/>
      <c r="E51" s="269"/>
      <c r="F51" s="269">
        <f t="shared" si="7"/>
        <v>0</v>
      </c>
      <c r="G51" s="269"/>
      <c r="H51" s="269"/>
      <c r="I51" s="269">
        <f t="shared" si="8"/>
        <v>0</v>
      </c>
      <c r="J51" s="269">
        <f t="shared" si="9"/>
        <v>0</v>
      </c>
      <c r="K51" s="269">
        <f t="shared" si="10"/>
        <v>0</v>
      </c>
      <c r="L51" s="269">
        <f t="shared" si="11"/>
        <v>0</v>
      </c>
      <c r="M51" s="80"/>
    </row>
    <row r="52" spans="1:13" ht="20.100000000000001" customHeight="1" x14ac:dyDescent="0.25">
      <c r="A52" s="557"/>
      <c r="B52" s="72"/>
      <c r="C52" s="72"/>
      <c r="D52" s="269"/>
      <c r="E52" s="269"/>
      <c r="F52" s="269"/>
      <c r="G52" s="269"/>
      <c r="H52" s="269"/>
      <c r="I52" s="269"/>
      <c r="J52" s="269"/>
      <c r="K52" s="269"/>
      <c r="L52" s="269"/>
      <c r="M52" s="80"/>
    </row>
    <row r="53" spans="1:13" ht="20.100000000000001" customHeight="1" x14ac:dyDescent="0.25">
      <c r="A53" s="132" t="s">
        <v>488</v>
      </c>
      <c r="B53" s="132"/>
      <c r="C53" s="132"/>
      <c r="D53" s="270">
        <f>SUM(D12:D52)</f>
        <v>0</v>
      </c>
      <c r="E53" s="270">
        <f t="shared" ref="E53:L53" si="12">SUM(E12:E52)</f>
        <v>0</v>
      </c>
      <c r="F53" s="270">
        <f t="shared" si="12"/>
        <v>0</v>
      </c>
      <c r="G53" s="270">
        <f t="shared" si="12"/>
        <v>0</v>
      </c>
      <c r="H53" s="270">
        <f t="shared" si="12"/>
        <v>0</v>
      </c>
      <c r="I53" s="270">
        <f t="shared" si="12"/>
        <v>0</v>
      </c>
      <c r="J53" s="270">
        <f t="shared" si="12"/>
        <v>0</v>
      </c>
      <c r="K53" s="270">
        <f t="shared" si="12"/>
        <v>0</v>
      </c>
      <c r="L53" s="270">
        <f t="shared" si="12"/>
        <v>0</v>
      </c>
      <c r="M53" s="80"/>
    </row>
    <row r="54" spans="1:13" ht="20.100000000000001" customHeight="1" thickBot="1" x14ac:dyDescent="0.3">
      <c r="A54" s="1128" t="s">
        <v>568</v>
      </c>
      <c r="B54" s="1129"/>
      <c r="C54" s="1129"/>
      <c r="D54" s="1130"/>
      <c r="E54" s="271" t="e">
        <f>E53/F53*1000</f>
        <v>#DIV/0!</v>
      </c>
      <c r="F54" s="272"/>
      <c r="G54" s="273"/>
      <c r="H54" s="271" t="e">
        <f>H53/I53*1000</f>
        <v>#DIV/0!</v>
      </c>
      <c r="I54" s="272"/>
      <c r="J54" s="273"/>
      <c r="K54" s="271" t="e">
        <f>K53/L53*1000</f>
        <v>#DIV/0!</v>
      </c>
      <c r="L54" s="274"/>
      <c r="M54" s="80"/>
    </row>
    <row r="55" spans="1:13" ht="20.100000000000001" customHeight="1" x14ac:dyDescent="0.25">
      <c r="D55" s="275"/>
      <c r="E55" s="275"/>
      <c r="F55" s="275"/>
      <c r="G55" s="275"/>
      <c r="H55" s="275"/>
      <c r="I55" s="275"/>
      <c r="J55" s="275"/>
      <c r="K55" s="275"/>
      <c r="L55" s="275"/>
    </row>
    <row r="56" spans="1:13" s="724" customFormat="1" ht="12.75" x14ac:dyDescent="0.25">
      <c r="A56" s="724" t="s">
        <v>569</v>
      </c>
    </row>
    <row r="57" spans="1:13" s="724" customFormat="1" ht="12.75" x14ac:dyDescent="0.25">
      <c r="A57" s="724" t="s">
        <v>570</v>
      </c>
    </row>
  </sheetData>
  <mergeCells count="18">
    <mergeCell ref="A54:D54"/>
    <mergeCell ref="F9:F10"/>
    <mergeCell ref="G9:G10"/>
    <mergeCell ref="H9:H10"/>
    <mergeCell ref="I9:I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  <mergeCell ref="L9:L10"/>
    <mergeCell ref="J9:J10"/>
    <mergeCell ref="K9:K10"/>
  </mergeCells>
  <printOptions horizontalCentered="1" verticalCentered="1"/>
  <pageMargins left="1.0236220472440944" right="0.9055118110236221" top="0.94488188976377963" bottom="0.74803149606299213" header="0" footer="0"/>
  <pageSetup paperSize="9" scale="6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D527-A14E-46FE-AC0C-A7C004943C75}">
  <sheetPr codeName="Sheet21">
    <tabColor rgb="FF002060"/>
    <pageSetUpPr fitToPage="1"/>
  </sheetPr>
  <dimension ref="A1:J60"/>
  <sheetViews>
    <sheetView topLeftCell="A25" zoomScale="70" zoomScaleNormal="70" workbookViewId="0">
      <selection activeCell="V4" sqref="V4"/>
    </sheetView>
  </sheetViews>
  <sheetFormatPr defaultColWidth="9.140625" defaultRowHeight="15" x14ac:dyDescent="0.25"/>
  <cols>
    <col min="1" max="1" width="5.5703125" style="596" customWidth="1"/>
    <col min="2" max="3" width="21.5703125" style="596" customWidth="1"/>
    <col min="4" max="4" width="19.28515625" style="596" customWidth="1"/>
    <col min="5" max="5" width="35.85546875" style="596" bestFit="1" customWidth="1"/>
    <col min="6" max="6" width="40.5703125" style="596" bestFit="1" customWidth="1"/>
    <col min="7" max="7" width="35.7109375" style="596" bestFit="1" customWidth="1"/>
    <col min="8" max="8" width="28" style="596" bestFit="1" customWidth="1"/>
    <col min="9" max="244" width="9.140625" style="596"/>
    <col min="245" max="245" width="5.5703125" style="596" customWidth="1"/>
    <col min="246" max="247" width="21.5703125" style="596" customWidth="1"/>
    <col min="248" max="248" width="16.5703125" style="596" customWidth="1"/>
    <col min="249" max="264" width="10.5703125" style="596" customWidth="1"/>
    <col min="265" max="500" width="9.140625" style="596"/>
    <col min="501" max="501" width="5.5703125" style="596" customWidth="1"/>
    <col min="502" max="503" width="21.5703125" style="596" customWidth="1"/>
    <col min="504" max="504" width="16.5703125" style="596" customWidth="1"/>
    <col min="505" max="520" width="10.5703125" style="596" customWidth="1"/>
    <col min="521" max="756" width="9.140625" style="596"/>
    <col min="757" max="757" width="5.5703125" style="596" customWidth="1"/>
    <col min="758" max="759" width="21.5703125" style="596" customWidth="1"/>
    <col min="760" max="760" width="16.5703125" style="596" customWidth="1"/>
    <col min="761" max="776" width="10.5703125" style="596" customWidth="1"/>
    <col min="777" max="1012" width="9.140625" style="596"/>
    <col min="1013" max="1013" width="5.5703125" style="596" customWidth="1"/>
    <col min="1014" max="1015" width="21.5703125" style="596" customWidth="1"/>
    <col min="1016" max="1016" width="16.5703125" style="596" customWidth="1"/>
    <col min="1017" max="1032" width="10.5703125" style="596" customWidth="1"/>
    <col min="1033" max="1268" width="9.140625" style="596"/>
    <col min="1269" max="1269" width="5.5703125" style="596" customWidth="1"/>
    <col min="1270" max="1271" width="21.5703125" style="596" customWidth="1"/>
    <col min="1272" max="1272" width="16.5703125" style="596" customWidth="1"/>
    <col min="1273" max="1288" width="10.5703125" style="596" customWidth="1"/>
    <col min="1289" max="1524" width="9.140625" style="596"/>
    <col min="1525" max="1525" width="5.5703125" style="596" customWidth="1"/>
    <col min="1526" max="1527" width="21.5703125" style="596" customWidth="1"/>
    <col min="1528" max="1528" width="16.5703125" style="596" customWidth="1"/>
    <col min="1529" max="1544" width="10.5703125" style="596" customWidth="1"/>
    <col min="1545" max="1780" width="9.140625" style="596"/>
    <col min="1781" max="1781" width="5.5703125" style="596" customWidth="1"/>
    <col min="1782" max="1783" width="21.5703125" style="596" customWidth="1"/>
    <col min="1784" max="1784" width="16.5703125" style="596" customWidth="1"/>
    <col min="1785" max="1800" width="10.5703125" style="596" customWidth="1"/>
    <col min="1801" max="2036" width="9.140625" style="596"/>
    <col min="2037" max="2037" width="5.5703125" style="596" customWidth="1"/>
    <col min="2038" max="2039" width="21.5703125" style="596" customWidth="1"/>
    <col min="2040" max="2040" width="16.5703125" style="596" customWidth="1"/>
    <col min="2041" max="2056" width="10.5703125" style="596" customWidth="1"/>
    <col min="2057" max="2292" width="9.140625" style="596"/>
    <col min="2293" max="2293" width="5.5703125" style="596" customWidth="1"/>
    <col min="2294" max="2295" width="21.5703125" style="596" customWidth="1"/>
    <col min="2296" max="2296" width="16.5703125" style="596" customWidth="1"/>
    <col min="2297" max="2312" width="10.5703125" style="596" customWidth="1"/>
    <col min="2313" max="2548" width="9.140625" style="596"/>
    <col min="2549" max="2549" width="5.5703125" style="596" customWidth="1"/>
    <col min="2550" max="2551" width="21.5703125" style="596" customWidth="1"/>
    <col min="2552" max="2552" width="16.5703125" style="596" customWidth="1"/>
    <col min="2553" max="2568" width="10.5703125" style="596" customWidth="1"/>
    <col min="2569" max="2804" width="9.140625" style="596"/>
    <col min="2805" max="2805" width="5.5703125" style="596" customWidth="1"/>
    <col min="2806" max="2807" width="21.5703125" style="596" customWidth="1"/>
    <col min="2808" max="2808" width="16.5703125" style="596" customWidth="1"/>
    <col min="2809" max="2824" width="10.5703125" style="596" customWidth="1"/>
    <col min="2825" max="3060" width="9.140625" style="596"/>
    <col min="3061" max="3061" width="5.5703125" style="596" customWidth="1"/>
    <col min="3062" max="3063" width="21.5703125" style="596" customWidth="1"/>
    <col min="3064" max="3064" width="16.5703125" style="596" customWidth="1"/>
    <col min="3065" max="3080" width="10.5703125" style="596" customWidth="1"/>
    <col min="3081" max="3316" width="9.140625" style="596"/>
    <col min="3317" max="3317" width="5.5703125" style="596" customWidth="1"/>
    <col min="3318" max="3319" width="21.5703125" style="596" customWidth="1"/>
    <col min="3320" max="3320" width="16.5703125" style="596" customWidth="1"/>
    <col min="3321" max="3336" width="10.5703125" style="596" customWidth="1"/>
    <col min="3337" max="3572" width="9.140625" style="596"/>
    <col min="3573" max="3573" width="5.5703125" style="596" customWidth="1"/>
    <col min="3574" max="3575" width="21.5703125" style="596" customWidth="1"/>
    <col min="3576" max="3576" width="16.5703125" style="596" customWidth="1"/>
    <col min="3577" max="3592" width="10.5703125" style="596" customWidth="1"/>
    <col min="3593" max="3828" width="9.140625" style="596"/>
    <col min="3829" max="3829" width="5.5703125" style="596" customWidth="1"/>
    <col min="3830" max="3831" width="21.5703125" style="596" customWidth="1"/>
    <col min="3832" max="3832" width="16.5703125" style="596" customWidth="1"/>
    <col min="3833" max="3848" width="10.5703125" style="596" customWidth="1"/>
    <col min="3849" max="4084" width="9.140625" style="596"/>
    <col min="4085" max="4085" width="5.5703125" style="596" customWidth="1"/>
    <col min="4086" max="4087" width="21.5703125" style="596" customWidth="1"/>
    <col min="4088" max="4088" width="16.5703125" style="596" customWidth="1"/>
    <col min="4089" max="4104" width="10.5703125" style="596" customWidth="1"/>
    <col min="4105" max="4340" width="9.140625" style="596"/>
    <col min="4341" max="4341" width="5.5703125" style="596" customWidth="1"/>
    <col min="4342" max="4343" width="21.5703125" style="596" customWidth="1"/>
    <col min="4344" max="4344" width="16.5703125" style="596" customWidth="1"/>
    <col min="4345" max="4360" width="10.5703125" style="596" customWidth="1"/>
    <col min="4361" max="4596" width="9.140625" style="596"/>
    <col min="4597" max="4597" width="5.5703125" style="596" customWidth="1"/>
    <col min="4598" max="4599" width="21.5703125" style="596" customWidth="1"/>
    <col min="4600" max="4600" width="16.5703125" style="596" customWidth="1"/>
    <col min="4601" max="4616" width="10.5703125" style="596" customWidth="1"/>
    <col min="4617" max="4852" width="9.140625" style="596"/>
    <col min="4853" max="4853" width="5.5703125" style="596" customWidth="1"/>
    <col min="4854" max="4855" width="21.5703125" style="596" customWidth="1"/>
    <col min="4856" max="4856" width="16.5703125" style="596" customWidth="1"/>
    <col min="4857" max="4872" width="10.5703125" style="596" customWidth="1"/>
    <col min="4873" max="5108" width="9.140625" style="596"/>
    <col min="5109" max="5109" width="5.5703125" style="596" customWidth="1"/>
    <col min="5110" max="5111" width="21.5703125" style="596" customWidth="1"/>
    <col min="5112" max="5112" width="16.5703125" style="596" customWidth="1"/>
    <col min="5113" max="5128" width="10.5703125" style="596" customWidth="1"/>
    <col min="5129" max="5364" width="9.140625" style="596"/>
    <col min="5365" max="5365" width="5.5703125" style="596" customWidth="1"/>
    <col min="5366" max="5367" width="21.5703125" style="596" customWidth="1"/>
    <col min="5368" max="5368" width="16.5703125" style="596" customWidth="1"/>
    <col min="5369" max="5384" width="10.5703125" style="596" customWidth="1"/>
    <col min="5385" max="5620" width="9.140625" style="596"/>
    <col min="5621" max="5621" width="5.5703125" style="596" customWidth="1"/>
    <col min="5622" max="5623" width="21.5703125" style="596" customWidth="1"/>
    <col min="5624" max="5624" width="16.5703125" style="596" customWidth="1"/>
    <col min="5625" max="5640" width="10.5703125" style="596" customWidth="1"/>
    <col min="5641" max="5876" width="9.140625" style="596"/>
    <col min="5877" max="5877" width="5.5703125" style="596" customWidth="1"/>
    <col min="5878" max="5879" width="21.5703125" style="596" customWidth="1"/>
    <col min="5880" max="5880" width="16.5703125" style="596" customWidth="1"/>
    <col min="5881" max="5896" width="10.5703125" style="596" customWidth="1"/>
    <col min="5897" max="6132" width="9.140625" style="596"/>
    <col min="6133" max="6133" width="5.5703125" style="596" customWidth="1"/>
    <col min="6134" max="6135" width="21.5703125" style="596" customWidth="1"/>
    <col min="6136" max="6136" width="16.5703125" style="596" customWidth="1"/>
    <col min="6137" max="6152" width="10.5703125" style="596" customWidth="1"/>
    <col min="6153" max="6388" width="9.140625" style="596"/>
    <col min="6389" max="6389" width="5.5703125" style="596" customWidth="1"/>
    <col min="6390" max="6391" width="21.5703125" style="596" customWidth="1"/>
    <col min="6392" max="6392" width="16.5703125" style="596" customWidth="1"/>
    <col min="6393" max="6408" width="10.5703125" style="596" customWidth="1"/>
    <col min="6409" max="6644" width="9.140625" style="596"/>
    <col min="6645" max="6645" width="5.5703125" style="596" customWidth="1"/>
    <col min="6646" max="6647" width="21.5703125" style="596" customWidth="1"/>
    <col min="6648" max="6648" width="16.5703125" style="596" customWidth="1"/>
    <col min="6649" max="6664" width="10.5703125" style="596" customWidth="1"/>
    <col min="6665" max="6900" width="9.140625" style="596"/>
    <col min="6901" max="6901" width="5.5703125" style="596" customWidth="1"/>
    <col min="6902" max="6903" width="21.5703125" style="596" customWidth="1"/>
    <col min="6904" max="6904" width="16.5703125" style="596" customWidth="1"/>
    <col min="6905" max="6920" width="10.5703125" style="596" customWidth="1"/>
    <col min="6921" max="7156" width="9.140625" style="596"/>
    <col min="7157" max="7157" width="5.5703125" style="596" customWidth="1"/>
    <col min="7158" max="7159" width="21.5703125" style="596" customWidth="1"/>
    <col min="7160" max="7160" width="16.5703125" style="596" customWidth="1"/>
    <col min="7161" max="7176" width="10.5703125" style="596" customWidth="1"/>
    <col min="7177" max="7412" width="9.140625" style="596"/>
    <col min="7413" max="7413" width="5.5703125" style="596" customWidth="1"/>
    <col min="7414" max="7415" width="21.5703125" style="596" customWidth="1"/>
    <col min="7416" max="7416" width="16.5703125" style="596" customWidth="1"/>
    <col min="7417" max="7432" width="10.5703125" style="596" customWidth="1"/>
    <col min="7433" max="7668" width="9.140625" style="596"/>
    <col min="7669" max="7669" width="5.5703125" style="596" customWidth="1"/>
    <col min="7670" max="7671" width="21.5703125" style="596" customWidth="1"/>
    <col min="7672" max="7672" width="16.5703125" style="596" customWidth="1"/>
    <col min="7673" max="7688" width="10.5703125" style="596" customWidth="1"/>
    <col min="7689" max="7924" width="9.140625" style="596"/>
    <col min="7925" max="7925" width="5.5703125" style="596" customWidth="1"/>
    <col min="7926" max="7927" width="21.5703125" style="596" customWidth="1"/>
    <col min="7928" max="7928" width="16.5703125" style="596" customWidth="1"/>
    <col min="7929" max="7944" width="10.5703125" style="596" customWidth="1"/>
    <col min="7945" max="8180" width="9.140625" style="596"/>
    <col min="8181" max="8181" width="5.5703125" style="596" customWidth="1"/>
    <col min="8182" max="8183" width="21.5703125" style="596" customWidth="1"/>
    <col min="8184" max="8184" width="16.5703125" style="596" customWidth="1"/>
    <col min="8185" max="8200" width="10.5703125" style="596" customWidth="1"/>
    <col min="8201" max="8436" width="9.140625" style="596"/>
    <col min="8437" max="8437" width="5.5703125" style="596" customWidth="1"/>
    <col min="8438" max="8439" width="21.5703125" style="596" customWidth="1"/>
    <col min="8440" max="8440" width="16.5703125" style="596" customWidth="1"/>
    <col min="8441" max="8456" width="10.5703125" style="596" customWidth="1"/>
    <col min="8457" max="8692" width="9.140625" style="596"/>
    <col min="8693" max="8693" width="5.5703125" style="596" customWidth="1"/>
    <col min="8694" max="8695" width="21.5703125" style="596" customWidth="1"/>
    <col min="8696" max="8696" width="16.5703125" style="596" customWidth="1"/>
    <col min="8697" max="8712" width="10.5703125" style="596" customWidth="1"/>
    <col min="8713" max="8948" width="9.140625" style="596"/>
    <col min="8949" max="8949" width="5.5703125" style="596" customWidth="1"/>
    <col min="8950" max="8951" width="21.5703125" style="596" customWidth="1"/>
    <col min="8952" max="8952" width="16.5703125" style="596" customWidth="1"/>
    <col min="8953" max="8968" width="10.5703125" style="596" customWidth="1"/>
    <col min="8969" max="9204" width="9.140625" style="596"/>
    <col min="9205" max="9205" width="5.5703125" style="596" customWidth="1"/>
    <col min="9206" max="9207" width="21.5703125" style="596" customWidth="1"/>
    <col min="9208" max="9208" width="16.5703125" style="596" customWidth="1"/>
    <col min="9209" max="9224" width="10.5703125" style="596" customWidth="1"/>
    <col min="9225" max="9460" width="9.140625" style="596"/>
    <col min="9461" max="9461" width="5.5703125" style="596" customWidth="1"/>
    <col min="9462" max="9463" width="21.5703125" style="596" customWidth="1"/>
    <col min="9464" max="9464" width="16.5703125" style="596" customWidth="1"/>
    <col min="9465" max="9480" width="10.5703125" style="596" customWidth="1"/>
    <col min="9481" max="9716" width="9.140625" style="596"/>
    <col min="9717" max="9717" width="5.5703125" style="596" customWidth="1"/>
    <col min="9718" max="9719" width="21.5703125" style="596" customWidth="1"/>
    <col min="9720" max="9720" width="16.5703125" style="596" customWidth="1"/>
    <col min="9721" max="9736" width="10.5703125" style="596" customWidth="1"/>
    <col min="9737" max="9972" width="9.140625" style="596"/>
    <col min="9973" max="9973" width="5.5703125" style="596" customWidth="1"/>
    <col min="9974" max="9975" width="21.5703125" style="596" customWidth="1"/>
    <col min="9976" max="9976" width="16.5703125" style="596" customWidth="1"/>
    <col min="9977" max="9992" width="10.5703125" style="596" customWidth="1"/>
    <col min="9993" max="10228" width="9.140625" style="596"/>
    <col min="10229" max="10229" width="5.5703125" style="596" customWidth="1"/>
    <col min="10230" max="10231" width="21.5703125" style="596" customWidth="1"/>
    <col min="10232" max="10232" width="16.5703125" style="596" customWidth="1"/>
    <col min="10233" max="10248" width="10.5703125" style="596" customWidth="1"/>
    <col min="10249" max="10484" width="9.140625" style="596"/>
    <col min="10485" max="10485" width="5.5703125" style="596" customWidth="1"/>
    <col min="10486" max="10487" width="21.5703125" style="596" customWidth="1"/>
    <col min="10488" max="10488" width="16.5703125" style="596" customWidth="1"/>
    <col min="10489" max="10504" width="10.5703125" style="596" customWidth="1"/>
    <col min="10505" max="10740" width="9.140625" style="596"/>
    <col min="10741" max="10741" width="5.5703125" style="596" customWidth="1"/>
    <col min="10742" max="10743" width="21.5703125" style="596" customWidth="1"/>
    <col min="10744" max="10744" width="16.5703125" style="596" customWidth="1"/>
    <col min="10745" max="10760" width="10.5703125" style="596" customWidth="1"/>
    <col min="10761" max="10996" width="9.140625" style="596"/>
    <col min="10997" max="10997" width="5.5703125" style="596" customWidth="1"/>
    <col min="10998" max="10999" width="21.5703125" style="596" customWidth="1"/>
    <col min="11000" max="11000" width="16.5703125" style="596" customWidth="1"/>
    <col min="11001" max="11016" width="10.5703125" style="596" customWidth="1"/>
    <col min="11017" max="11252" width="9.140625" style="596"/>
    <col min="11253" max="11253" width="5.5703125" style="596" customWidth="1"/>
    <col min="11254" max="11255" width="21.5703125" style="596" customWidth="1"/>
    <col min="11256" max="11256" width="16.5703125" style="596" customWidth="1"/>
    <col min="11257" max="11272" width="10.5703125" style="596" customWidth="1"/>
    <col min="11273" max="11508" width="9.140625" style="596"/>
    <col min="11509" max="11509" width="5.5703125" style="596" customWidth="1"/>
    <col min="11510" max="11511" width="21.5703125" style="596" customWidth="1"/>
    <col min="11512" max="11512" width="16.5703125" style="596" customWidth="1"/>
    <col min="11513" max="11528" width="10.5703125" style="596" customWidth="1"/>
    <col min="11529" max="11764" width="9.140625" style="596"/>
    <col min="11765" max="11765" width="5.5703125" style="596" customWidth="1"/>
    <col min="11766" max="11767" width="21.5703125" style="596" customWidth="1"/>
    <col min="11768" max="11768" width="16.5703125" style="596" customWidth="1"/>
    <col min="11769" max="11784" width="10.5703125" style="596" customWidth="1"/>
    <col min="11785" max="12020" width="9.140625" style="596"/>
    <col min="12021" max="12021" width="5.5703125" style="596" customWidth="1"/>
    <col min="12022" max="12023" width="21.5703125" style="596" customWidth="1"/>
    <col min="12024" max="12024" width="16.5703125" style="596" customWidth="1"/>
    <col min="12025" max="12040" width="10.5703125" style="596" customWidth="1"/>
    <col min="12041" max="12276" width="9.140625" style="596"/>
    <col min="12277" max="12277" width="5.5703125" style="596" customWidth="1"/>
    <col min="12278" max="12279" width="21.5703125" style="596" customWidth="1"/>
    <col min="12280" max="12280" width="16.5703125" style="596" customWidth="1"/>
    <col min="12281" max="12296" width="10.5703125" style="596" customWidth="1"/>
    <col min="12297" max="12532" width="9.140625" style="596"/>
    <col min="12533" max="12533" width="5.5703125" style="596" customWidth="1"/>
    <col min="12534" max="12535" width="21.5703125" style="596" customWidth="1"/>
    <col min="12536" max="12536" width="16.5703125" style="596" customWidth="1"/>
    <col min="12537" max="12552" width="10.5703125" style="596" customWidth="1"/>
    <col min="12553" max="12788" width="9.140625" style="596"/>
    <col min="12789" max="12789" width="5.5703125" style="596" customWidth="1"/>
    <col min="12790" max="12791" width="21.5703125" style="596" customWidth="1"/>
    <col min="12792" max="12792" width="16.5703125" style="596" customWidth="1"/>
    <col min="12793" max="12808" width="10.5703125" style="596" customWidth="1"/>
    <col min="12809" max="13044" width="9.140625" style="596"/>
    <col min="13045" max="13045" width="5.5703125" style="596" customWidth="1"/>
    <col min="13046" max="13047" width="21.5703125" style="596" customWidth="1"/>
    <col min="13048" max="13048" width="16.5703125" style="596" customWidth="1"/>
    <col min="13049" max="13064" width="10.5703125" style="596" customWidth="1"/>
    <col min="13065" max="13300" width="9.140625" style="596"/>
    <col min="13301" max="13301" width="5.5703125" style="596" customWidth="1"/>
    <col min="13302" max="13303" width="21.5703125" style="596" customWidth="1"/>
    <col min="13304" max="13304" width="16.5703125" style="596" customWidth="1"/>
    <col min="13305" max="13320" width="10.5703125" style="596" customWidth="1"/>
    <col min="13321" max="13556" width="9.140625" style="596"/>
    <col min="13557" max="13557" width="5.5703125" style="596" customWidth="1"/>
    <col min="13558" max="13559" width="21.5703125" style="596" customWidth="1"/>
    <col min="13560" max="13560" width="16.5703125" style="596" customWidth="1"/>
    <col min="13561" max="13576" width="10.5703125" style="596" customWidth="1"/>
    <col min="13577" max="13812" width="9.140625" style="596"/>
    <col min="13813" max="13813" width="5.5703125" style="596" customWidth="1"/>
    <col min="13814" max="13815" width="21.5703125" style="596" customWidth="1"/>
    <col min="13816" max="13816" width="16.5703125" style="596" customWidth="1"/>
    <col min="13817" max="13832" width="10.5703125" style="596" customWidth="1"/>
    <col min="13833" max="14068" width="9.140625" style="596"/>
    <col min="14069" max="14069" width="5.5703125" style="596" customWidth="1"/>
    <col min="14070" max="14071" width="21.5703125" style="596" customWidth="1"/>
    <col min="14072" max="14072" width="16.5703125" style="596" customWidth="1"/>
    <col min="14073" max="14088" width="10.5703125" style="596" customWidth="1"/>
    <col min="14089" max="14324" width="9.140625" style="596"/>
    <col min="14325" max="14325" width="5.5703125" style="596" customWidth="1"/>
    <col min="14326" max="14327" width="21.5703125" style="596" customWidth="1"/>
    <col min="14328" max="14328" width="16.5703125" style="596" customWidth="1"/>
    <col min="14329" max="14344" width="10.5703125" style="596" customWidth="1"/>
    <col min="14345" max="14580" width="9.140625" style="596"/>
    <col min="14581" max="14581" width="5.5703125" style="596" customWidth="1"/>
    <col min="14582" max="14583" width="21.5703125" style="596" customWidth="1"/>
    <col min="14584" max="14584" width="16.5703125" style="596" customWidth="1"/>
    <col min="14585" max="14600" width="10.5703125" style="596" customWidth="1"/>
    <col min="14601" max="14836" width="9.140625" style="596"/>
    <col min="14837" max="14837" width="5.5703125" style="596" customWidth="1"/>
    <col min="14838" max="14839" width="21.5703125" style="596" customWidth="1"/>
    <col min="14840" max="14840" width="16.5703125" style="596" customWidth="1"/>
    <col min="14841" max="14856" width="10.5703125" style="596" customWidth="1"/>
    <col min="14857" max="15092" width="9.140625" style="596"/>
    <col min="15093" max="15093" width="5.5703125" style="596" customWidth="1"/>
    <col min="15094" max="15095" width="21.5703125" style="596" customWidth="1"/>
    <col min="15096" max="15096" width="16.5703125" style="596" customWidth="1"/>
    <col min="15097" max="15112" width="10.5703125" style="596" customWidth="1"/>
    <col min="15113" max="15348" width="9.140625" style="596"/>
    <col min="15349" max="15349" width="5.5703125" style="596" customWidth="1"/>
    <col min="15350" max="15351" width="21.5703125" style="596" customWidth="1"/>
    <col min="15352" max="15352" width="16.5703125" style="596" customWidth="1"/>
    <col min="15353" max="15368" width="10.5703125" style="596" customWidth="1"/>
    <col min="15369" max="15604" width="9.140625" style="596"/>
    <col min="15605" max="15605" width="5.5703125" style="596" customWidth="1"/>
    <col min="15606" max="15607" width="21.5703125" style="596" customWidth="1"/>
    <col min="15608" max="15608" width="16.5703125" style="596" customWidth="1"/>
    <col min="15609" max="15624" width="10.5703125" style="596" customWidth="1"/>
    <col min="15625" max="15860" width="9.140625" style="596"/>
    <col min="15861" max="15861" width="5.5703125" style="596" customWidth="1"/>
    <col min="15862" max="15863" width="21.5703125" style="596" customWidth="1"/>
    <col min="15864" max="15864" width="16.5703125" style="596" customWidth="1"/>
    <col min="15865" max="15880" width="10.5703125" style="596" customWidth="1"/>
    <col min="15881" max="16116" width="9.140625" style="596"/>
    <col min="16117" max="16117" width="5.5703125" style="596" customWidth="1"/>
    <col min="16118" max="16119" width="21.5703125" style="596" customWidth="1"/>
    <col min="16120" max="16120" width="16.5703125" style="596" customWidth="1"/>
    <col min="16121" max="16136" width="10.5703125" style="596" customWidth="1"/>
    <col min="16137" max="16384" width="9.140625" style="596"/>
  </cols>
  <sheetData>
    <row r="1" spans="1:10" ht="15.75" x14ac:dyDescent="0.25">
      <c r="A1" s="833" t="s">
        <v>582</v>
      </c>
    </row>
    <row r="3" spans="1:10" s="597" customFormat="1" ht="16.5" x14ac:dyDescent="0.25">
      <c r="A3" s="829" t="s">
        <v>1030</v>
      </c>
      <c r="B3" s="829"/>
      <c r="C3" s="829"/>
      <c r="D3" s="829"/>
      <c r="E3" s="829"/>
      <c r="F3" s="829"/>
      <c r="G3" s="829"/>
      <c r="H3" s="829"/>
    </row>
    <row r="4" spans="1:10" s="597" customFormat="1" ht="16.5" x14ac:dyDescent="0.25">
      <c r="A4" s="828"/>
      <c r="B4" s="828"/>
      <c r="C4" s="828"/>
      <c r="D4" s="828"/>
      <c r="E4" s="589" t="str">
        <f>'1'!E5</f>
        <v>KABUPATEN/KOTA</v>
      </c>
      <c r="F4" s="590">
        <f>'1'!$F$5</f>
        <v>2022</v>
      </c>
      <c r="G4" s="828"/>
      <c r="H4" s="829"/>
    </row>
    <row r="5" spans="1:10" s="597" customFormat="1" ht="16.5" x14ac:dyDescent="0.25">
      <c r="A5" s="828"/>
      <c r="B5" s="828"/>
      <c r="C5" s="828"/>
      <c r="D5" s="828"/>
      <c r="E5" s="589" t="str">
        <f>'1'!E6</f>
        <v>TAHUN</v>
      </c>
      <c r="F5" s="590" t="str">
        <f>'1'!$F$6</f>
        <v>BANYUMAS</v>
      </c>
      <c r="G5" s="828"/>
      <c r="H5" s="829"/>
    </row>
    <row r="6" spans="1:10" ht="15.75" thickBot="1" x14ac:dyDescent="0.3">
      <c r="A6" s="598"/>
      <c r="B6" s="598"/>
      <c r="C6" s="598"/>
      <c r="D6" s="598"/>
      <c r="E6" s="598"/>
      <c r="F6" s="598"/>
      <c r="G6" s="598"/>
      <c r="H6" s="598"/>
    </row>
    <row r="7" spans="1:10" ht="20.100000000000001" customHeight="1" thickBot="1" x14ac:dyDescent="0.3">
      <c r="A7" s="1137" t="s">
        <v>2</v>
      </c>
      <c r="B7" s="1139" t="s">
        <v>254</v>
      </c>
      <c r="C7" s="1137" t="s">
        <v>409</v>
      </c>
      <c r="D7" s="1141" t="s">
        <v>572</v>
      </c>
      <c r="E7" s="1131" t="s">
        <v>573</v>
      </c>
      <c r="F7" s="1132"/>
      <c r="G7" s="1132"/>
      <c r="H7" s="1133"/>
    </row>
    <row r="8" spans="1:10" ht="19.5" customHeight="1" x14ac:dyDescent="0.25">
      <c r="A8" s="1138"/>
      <c r="B8" s="1140"/>
      <c r="C8" s="1138"/>
      <c r="D8" s="1142"/>
      <c r="E8" s="838" t="s">
        <v>574</v>
      </c>
      <c r="F8" s="838" t="s">
        <v>575</v>
      </c>
      <c r="G8" s="839" t="s">
        <v>576</v>
      </c>
      <c r="H8" s="840" t="s">
        <v>577</v>
      </c>
    </row>
    <row r="9" spans="1:10" x14ac:dyDescent="0.25">
      <c r="A9" s="832">
        <v>1</v>
      </c>
      <c r="B9" s="832">
        <v>2</v>
      </c>
      <c r="C9" s="832">
        <v>3</v>
      </c>
      <c r="D9" s="832">
        <v>4</v>
      </c>
      <c r="E9" s="832">
        <v>5</v>
      </c>
      <c r="F9" s="832">
        <v>6</v>
      </c>
      <c r="G9" s="832">
        <v>7</v>
      </c>
      <c r="H9" s="832">
        <v>8</v>
      </c>
      <c r="I9" s="598"/>
      <c r="J9" s="598"/>
    </row>
    <row r="10" spans="1:10" ht="20.100000000000001" customHeight="1" x14ac:dyDescent="0.25">
      <c r="A10" s="561">
        <v>1</v>
      </c>
      <c r="B10" s="170" t="str">
        <f>'9'!B9</f>
        <v>Lumbir</v>
      </c>
      <c r="C10" s="170" t="str">
        <f>'9'!C9</f>
        <v>Lumbir</v>
      </c>
      <c r="D10" s="601">
        <f>'21'!J12</f>
        <v>0</v>
      </c>
      <c r="E10" s="602"/>
      <c r="F10" s="602"/>
      <c r="G10" s="602"/>
      <c r="H10" s="603">
        <f>SUM(E10:G10)</f>
        <v>0</v>
      </c>
    </row>
    <row r="11" spans="1:10" ht="20.100000000000001" customHeight="1" x14ac:dyDescent="0.25">
      <c r="A11" s="557">
        <v>2</v>
      </c>
      <c r="B11" s="72" t="str">
        <f>'9'!B10</f>
        <v>Wangon</v>
      </c>
      <c r="C11" s="72" t="str">
        <f>'9'!C10</f>
        <v>Wangon I</v>
      </c>
      <c r="D11" s="601">
        <f>'21'!J13</f>
        <v>0</v>
      </c>
      <c r="E11" s="602"/>
      <c r="F11" s="602"/>
      <c r="G11" s="602"/>
      <c r="H11" s="603">
        <f t="shared" ref="H11:H29" si="0">SUM(E11:G11)</f>
        <v>0</v>
      </c>
    </row>
    <row r="12" spans="1:10" ht="20.100000000000001" customHeight="1" x14ac:dyDescent="0.25">
      <c r="A12" s="557"/>
      <c r="B12" s="72"/>
      <c r="C12" s="72" t="str">
        <f>'9'!C11</f>
        <v>Wangon II</v>
      </c>
      <c r="D12" s="601">
        <f>'21'!J14</f>
        <v>0</v>
      </c>
      <c r="E12" s="602"/>
      <c r="F12" s="602"/>
      <c r="G12" s="602"/>
      <c r="H12" s="603">
        <f t="shared" si="0"/>
        <v>0</v>
      </c>
    </row>
    <row r="13" spans="1:10" ht="20.100000000000001" customHeight="1" x14ac:dyDescent="0.25">
      <c r="A13" s="557">
        <v>3</v>
      </c>
      <c r="B13" s="72" t="str">
        <f>'9'!B12</f>
        <v>Jatilawang</v>
      </c>
      <c r="C13" s="72" t="str">
        <f>'9'!C12</f>
        <v>Jatilawang</v>
      </c>
      <c r="D13" s="601">
        <f>'21'!J15</f>
        <v>0</v>
      </c>
      <c r="E13" s="602"/>
      <c r="F13" s="602"/>
      <c r="G13" s="602"/>
      <c r="H13" s="603">
        <f t="shared" si="0"/>
        <v>0</v>
      </c>
    </row>
    <row r="14" spans="1:10" ht="20.100000000000001" customHeight="1" x14ac:dyDescent="0.25">
      <c r="A14" s="557">
        <v>4</v>
      </c>
      <c r="B14" s="72" t="str">
        <f>'9'!B13</f>
        <v>Rawalo</v>
      </c>
      <c r="C14" s="72" t="str">
        <f>'9'!C13</f>
        <v>Rawalo</v>
      </c>
      <c r="D14" s="601">
        <f>'21'!J16</f>
        <v>0</v>
      </c>
      <c r="E14" s="602"/>
      <c r="F14" s="602"/>
      <c r="G14" s="602"/>
      <c r="H14" s="603">
        <f t="shared" si="0"/>
        <v>0</v>
      </c>
    </row>
    <row r="15" spans="1:10" ht="20.100000000000001" customHeight="1" x14ac:dyDescent="0.25">
      <c r="A15" s="557">
        <v>5</v>
      </c>
      <c r="B15" s="72" t="str">
        <f>'9'!B14</f>
        <v>Kebasen</v>
      </c>
      <c r="C15" s="72" t="str">
        <f>'9'!C14</f>
        <v>Kebasen</v>
      </c>
      <c r="D15" s="601">
        <f>'21'!J17</f>
        <v>0</v>
      </c>
      <c r="E15" s="602"/>
      <c r="F15" s="602"/>
      <c r="G15" s="602"/>
      <c r="H15" s="603">
        <f t="shared" si="0"/>
        <v>0</v>
      </c>
    </row>
    <row r="16" spans="1:10" ht="20.100000000000001" customHeight="1" x14ac:dyDescent="0.25">
      <c r="A16" s="557">
        <v>6</v>
      </c>
      <c r="B16" s="72" t="str">
        <f>'9'!B15</f>
        <v>Kemranjen</v>
      </c>
      <c r="C16" s="72" t="str">
        <f>'9'!C15</f>
        <v>Kemranjen I</v>
      </c>
      <c r="D16" s="601">
        <f>'21'!J18</f>
        <v>0</v>
      </c>
      <c r="E16" s="602"/>
      <c r="F16" s="602"/>
      <c r="G16" s="602"/>
      <c r="H16" s="603">
        <f t="shared" si="0"/>
        <v>0</v>
      </c>
    </row>
    <row r="17" spans="1:8" ht="20.100000000000001" customHeight="1" x14ac:dyDescent="0.25">
      <c r="A17" s="557"/>
      <c r="B17" s="72"/>
      <c r="C17" s="72" t="str">
        <f>'9'!C16</f>
        <v>Kemranjen II</v>
      </c>
      <c r="D17" s="601">
        <f>'21'!J19</f>
        <v>0</v>
      </c>
      <c r="E17" s="602"/>
      <c r="F17" s="602"/>
      <c r="G17" s="602"/>
      <c r="H17" s="603">
        <f t="shared" si="0"/>
        <v>0</v>
      </c>
    </row>
    <row r="18" spans="1:8" ht="20.100000000000001" customHeight="1" x14ac:dyDescent="0.25">
      <c r="A18" s="557">
        <v>7</v>
      </c>
      <c r="B18" s="72" t="str">
        <f>'9'!B17</f>
        <v>Sumpiuh</v>
      </c>
      <c r="C18" s="72" t="str">
        <f>'9'!C17</f>
        <v>Sumpiuh I</v>
      </c>
      <c r="D18" s="601">
        <f>'21'!J20</f>
        <v>0</v>
      </c>
      <c r="E18" s="602"/>
      <c r="F18" s="602"/>
      <c r="G18" s="602"/>
      <c r="H18" s="603">
        <f t="shared" si="0"/>
        <v>0</v>
      </c>
    </row>
    <row r="19" spans="1:8" ht="20.100000000000001" customHeight="1" x14ac:dyDescent="0.25">
      <c r="A19" s="557"/>
      <c r="B19" s="72"/>
      <c r="C19" s="72" t="str">
        <f>'9'!C18</f>
        <v>Sumpiuh II</v>
      </c>
      <c r="D19" s="601">
        <f>'21'!J21</f>
        <v>0</v>
      </c>
      <c r="E19" s="602"/>
      <c r="F19" s="602"/>
      <c r="G19" s="602"/>
      <c r="H19" s="603">
        <f t="shared" si="0"/>
        <v>0</v>
      </c>
    </row>
    <row r="20" spans="1:8" ht="20.100000000000001" customHeight="1" x14ac:dyDescent="0.25">
      <c r="A20" s="557">
        <v>8</v>
      </c>
      <c r="B20" s="72" t="str">
        <f>'9'!B19</f>
        <v>Tambak</v>
      </c>
      <c r="C20" s="72" t="str">
        <f>'9'!C19</f>
        <v>Tambak I</v>
      </c>
      <c r="D20" s="601">
        <f>'21'!J22</f>
        <v>0</v>
      </c>
      <c r="E20" s="602"/>
      <c r="F20" s="602"/>
      <c r="G20" s="602"/>
      <c r="H20" s="603">
        <f t="shared" si="0"/>
        <v>0</v>
      </c>
    </row>
    <row r="21" spans="1:8" ht="20.100000000000001" customHeight="1" x14ac:dyDescent="0.25">
      <c r="A21" s="557"/>
      <c r="B21" s="72"/>
      <c r="C21" s="72" t="str">
        <f>'9'!C20</f>
        <v>Tambak II</v>
      </c>
      <c r="D21" s="601">
        <f>'21'!J23</f>
        <v>0</v>
      </c>
      <c r="E21" s="602"/>
      <c r="F21" s="602"/>
      <c r="G21" s="602"/>
      <c r="H21" s="603">
        <f t="shared" si="0"/>
        <v>0</v>
      </c>
    </row>
    <row r="22" spans="1:8" ht="20.100000000000001" customHeight="1" x14ac:dyDescent="0.25">
      <c r="A22" s="557">
        <v>9</v>
      </c>
      <c r="B22" s="72" t="str">
        <f>'9'!B21</f>
        <v>Somagede</v>
      </c>
      <c r="C22" s="72" t="str">
        <f>'9'!C21</f>
        <v>Somagede</v>
      </c>
      <c r="D22" s="601">
        <f>'21'!J24</f>
        <v>0</v>
      </c>
      <c r="E22" s="602"/>
      <c r="F22" s="602"/>
      <c r="G22" s="602"/>
      <c r="H22" s="603">
        <f t="shared" si="0"/>
        <v>0</v>
      </c>
    </row>
    <row r="23" spans="1:8" ht="20.100000000000001" customHeight="1" x14ac:dyDescent="0.25">
      <c r="A23" s="557">
        <v>10</v>
      </c>
      <c r="B23" s="72" t="str">
        <f>'9'!B22</f>
        <v>Kalibagor</v>
      </c>
      <c r="C23" s="72" t="str">
        <f>'9'!C22</f>
        <v>Kalibagor</v>
      </c>
      <c r="D23" s="601">
        <f>'21'!J25</f>
        <v>0</v>
      </c>
      <c r="E23" s="602"/>
      <c r="F23" s="602"/>
      <c r="G23" s="602"/>
      <c r="H23" s="603">
        <f t="shared" si="0"/>
        <v>0</v>
      </c>
    </row>
    <row r="24" spans="1:8" ht="20.100000000000001" customHeight="1" x14ac:dyDescent="0.25">
      <c r="A24" s="557">
        <v>11</v>
      </c>
      <c r="B24" s="72" t="str">
        <f>'9'!B23</f>
        <v>Banyumas</v>
      </c>
      <c r="C24" s="72" t="str">
        <f>'9'!C23</f>
        <v>Banyumas</v>
      </c>
      <c r="D24" s="601">
        <f>'21'!J26</f>
        <v>0</v>
      </c>
      <c r="E24" s="602"/>
      <c r="F24" s="602"/>
      <c r="G24" s="602"/>
      <c r="H24" s="603">
        <f t="shared" si="0"/>
        <v>0</v>
      </c>
    </row>
    <row r="25" spans="1:8" ht="20.100000000000001" customHeight="1" x14ac:dyDescent="0.25">
      <c r="A25" s="557">
        <v>12</v>
      </c>
      <c r="B25" s="72" t="str">
        <f>'9'!B24</f>
        <v>Patikraja</v>
      </c>
      <c r="C25" s="72" t="str">
        <f>'9'!C24</f>
        <v>Patikraja</v>
      </c>
      <c r="D25" s="601">
        <f>'21'!J27</f>
        <v>0</v>
      </c>
      <c r="E25" s="602"/>
      <c r="F25" s="602"/>
      <c r="G25" s="602"/>
      <c r="H25" s="603">
        <f t="shared" si="0"/>
        <v>0</v>
      </c>
    </row>
    <row r="26" spans="1:8" ht="20.100000000000001" customHeight="1" x14ac:dyDescent="0.25">
      <c r="A26" s="557">
        <v>13</v>
      </c>
      <c r="B26" s="72" t="str">
        <f>'9'!B25</f>
        <v>Purwojati</v>
      </c>
      <c r="C26" s="72" t="str">
        <f>'9'!C25</f>
        <v>Purwojati</v>
      </c>
      <c r="D26" s="601">
        <f>'21'!J28</f>
        <v>0</v>
      </c>
      <c r="E26" s="602"/>
      <c r="F26" s="602"/>
      <c r="G26" s="602"/>
      <c r="H26" s="603">
        <f t="shared" si="0"/>
        <v>0</v>
      </c>
    </row>
    <row r="27" spans="1:8" ht="20.100000000000001" customHeight="1" x14ac:dyDescent="0.25">
      <c r="A27" s="557">
        <v>14</v>
      </c>
      <c r="B27" s="72" t="str">
        <f>'9'!B26</f>
        <v>Ajibarang</v>
      </c>
      <c r="C27" s="72" t="str">
        <f>'9'!C26</f>
        <v>Ajibarang I</v>
      </c>
      <c r="D27" s="601">
        <f>'21'!J29</f>
        <v>0</v>
      </c>
      <c r="E27" s="602"/>
      <c r="F27" s="602"/>
      <c r="G27" s="602"/>
      <c r="H27" s="603">
        <f t="shared" si="0"/>
        <v>0</v>
      </c>
    </row>
    <row r="28" spans="1:8" ht="20.100000000000001" customHeight="1" x14ac:dyDescent="0.25">
      <c r="A28" s="557"/>
      <c r="B28" s="72"/>
      <c r="C28" s="72" t="str">
        <f>'9'!C27</f>
        <v>Ajibarang II</v>
      </c>
      <c r="D28" s="601">
        <f>'21'!J30</f>
        <v>0</v>
      </c>
      <c r="E28" s="602"/>
      <c r="F28" s="602"/>
      <c r="G28" s="602"/>
      <c r="H28" s="603">
        <f t="shared" si="0"/>
        <v>0</v>
      </c>
    </row>
    <row r="29" spans="1:8" ht="20.100000000000001" customHeight="1" x14ac:dyDescent="0.25">
      <c r="A29" s="557">
        <v>15</v>
      </c>
      <c r="B29" s="72" t="str">
        <f>'9'!B28</f>
        <v>Gumelar</v>
      </c>
      <c r="C29" s="72" t="str">
        <f>'9'!C28</f>
        <v>Gumelar</v>
      </c>
      <c r="D29" s="601">
        <f>'21'!J31</f>
        <v>0</v>
      </c>
      <c r="E29" s="602"/>
      <c r="F29" s="602"/>
      <c r="G29" s="602"/>
      <c r="H29" s="603">
        <f t="shared" si="0"/>
        <v>0</v>
      </c>
    </row>
    <row r="30" spans="1:8" ht="20.100000000000001" customHeight="1" x14ac:dyDescent="0.25">
      <c r="A30" s="557">
        <v>16</v>
      </c>
      <c r="B30" s="72" t="str">
        <f>'9'!B29</f>
        <v>Pekuncen</v>
      </c>
      <c r="C30" s="72" t="str">
        <f>'9'!C29</f>
        <v>Pekuncen I</v>
      </c>
      <c r="D30" s="601">
        <f>'21'!J32</f>
        <v>0</v>
      </c>
      <c r="E30" s="602"/>
      <c r="F30" s="602"/>
      <c r="G30" s="602"/>
      <c r="H30" s="603">
        <f t="shared" ref="H30:H49" si="1">SUM(E30:G30)</f>
        <v>0</v>
      </c>
    </row>
    <row r="31" spans="1:8" ht="20.100000000000001" customHeight="1" x14ac:dyDescent="0.25">
      <c r="A31" s="557"/>
      <c r="B31" s="72"/>
      <c r="C31" s="72" t="str">
        <f>'9'!C30</f>
        <v>Pekuncen II</v>
      </c>
      <c r="D31" s="601">
        <f>'21'!J33</f>
        <v>0</v>
      </c>
      <c r="E31" s="602"/>
      <c r="F31" s="602"/>
      <c r="G31" s="602"/>
      <c r="H31" s="603">
        <f t="shared" si="1"/>
        <v>0</v>
      </c>
    </row>
    <row r="32" spans="1:8" ht="20.100000000000001" customHeight="1" x14ac:dyDescent="0.25">
      <c r="A32" s="557">
        <v>17</v>
      </c>
      <c r="B32" s="72" t="str">
        <f>'9'!B31</f>
        <v>Cilongok</v>
      </c>
      <c r="C32" s="72" t="str">
        <f>'9'!C31</f>
        <v>Cilongok I</v>
      </c>
      <c r="D32" s="601">
        <f>'21'!J34</f>
        <v>0</v>
      </c>
      <c r="E32" s="602"/>
      <c r="F32" s="602"/>
      <c r="G32" s="602"/>
      <c r="H32" s="603">
        <f t="shared" si="1"/>
        <v>0</v>
      </c>
    </row>
    <row r="33" spans="1:8" ht="20.100000000000001" customHeight="1" x14ac:dyDescent="0.25">
      <c r="A33" s="557"/>
      <c r="B33" s="72"/>
      <c r="C33" s="72" t="str">
        <f>'9'!C32</f>
        <v>Cilongok II</v>
      </c>
      <c r="D33" s="601">
        <f>'21'!J35</f>
        <v>0</v>
      </c>
      <c r="E33" s="602"/>
      <c r="F33" s="602"/>
      <c r="G33" s="602"/>
      <c r="H33" s="603">
        <f t="shared" si="1"/>
        <v>0</v>
      </c>
    </row>
    <row r="34" spans="1:8" ht="20.100000000000001" customHeight="1" x14ac:dyDescent="0.25">
      <c r="A34" s="557">
        <v>18</v>
      </c>
      <c r="B34" s="72" t="str">
        <f>'9'!B33</f>
        <v>Karanglewas</v>
      </c>
      <c r="C34" s="72" t="str">
        <f>'9'!C33</f>
        <v>Karanglewas</v>
      </c>
      <c r="D34" s="601">
        <f>'21'!J36</f>
        <v>0</v>
      </c>
      <c r="E34" s="602"/>
      <c r="F34" s="602"/>
      <c r="G34" s="602"/>
      <c r="H34" s="603">
        <f t="shared" si="1"/>
        <v>0</v>
      </c>
    </row>
    <row r="35" spans="1:8" ht="20.100000000000001" customHeight="1" x14ac:dyDescent="0.25">
      <c r="A35" s="557">
        <v>19</v>
      </c>
      <c r="B35" s="72" t="str">
        <f>'9'!B34</f>
        <v>Purwokerto Barat</v>
      </c>
      <c r="C35" s="72" t="str">
        <f>'9'!C34</f>
        <v>Purwokerto Barat</v>
      </c>
      <c r="D35" s="601">
        <f>'21'!J37</f>
        <v>0</v>
      </c>
      <c r="E35" s="602"/>
      <c r="F35" s="602"/>
      <c r="G35" s="602"/>
      <c r="H35" s="603">
        <f t="shared" si="1"/>
        <v>0</v>
      </c>
    </row>
    <row r="36" spans="1:8" ht="20.100000000000001" customHeight="1" x14ac:dyDescent="0.25">
      <c r="A36" s="557">
        <v>20</v>
      </c>
      <c r="B36" s="72" t="str">
        <f>'9'!B35</f>
        <v>Purwokerto Timur</v>
      </c>
      <c r="C36" s="72" t="str">
        <f>'9'!C35</f>
        <v>Purwokerto Timur I</v>
      </c>
      <c r="D36" s="601">
        <f>'21'!J38</f>
        <v>0</v>
      </c>
      <c r="E36" s="602"/>
      <c r="F36" s="602"/>
      <c r="G36" s="602"/>
      <c r="H36" s="603">
        <f t="shared" si="1"/>
        <v>0</v>
      </c>
    </row>
    <row r="37" spans="1:8" ht="20.100000000000001" customHeight="1" x14ac:dyDescent="0.25">
      <c r="A37" s="557"/>
      <c r="B37" s="72"/>
      <c r="C37" s="72" t="str">
        <f>'9'!C36</f>
        <v>Purwokerto Timur II</v>
      </c>
      <c r="D37" s="601">
        <f>'21'!J39</f>
        <v>0</v>
      </c>
      <c r="E37" s="602"/>
      <c r="F37" s="602"/>
      <c r="G37" s="602"/>
      <c r="H37" s="603">
        <f t="shared" si="1"/>
        <v>0</v>
      </c>
    </row>
    <row r="38" spans="1:8" ht="20.100000000000001" customHeight="1" x14ac:dyDescent="0.25">
      <c r="A38" s="557">
        <v>21</v>
      </c>
      <c r="B38" s="72" t="str">
        <f>'9'!B37</f>
        <v>Purwokerto Utara</v>
      </c>
      <c r="C38" s="72" t="str">
        <f>'9'!C37</f>
        <v>Purwokerto Utara I</v>
      </c>
      <c r="D38" s="601">
        <f>'21'!J40</f>
        <v>0</v>
      </c>
      <c r="E38" s="602"/>
      <c r="F38" s="602"/>
      <c r="G38" s="602"/>
      <c r="H38" s="603">
        <f t="shared" si="1"/>
        <v>0</v>
      </c>
    </row>
    <row r="39" spans="1:8" ht="20.100000000000001" customHeight="1" x14ac:dyDescent="0.25">
      <c r="A39" s="557"/>
      <c r="B39" s="72"/>
      <c r="C39" s="72" t="str">
        <f>'9'!C38</f>
        <v>Purwokerto Utara II</v>
      </c>
      <c r="D39" s="601">
        <f>'21'!J41</f>
        <v>0</v>
      </c>
      <c r="E39" s="602"/>
      <c r="F39" s="602"/>
      <c r="G39" s="602"/>
      <c r="H39" s="603">
        <f t="shared" si="1"/>
        <v>0</v>
      </c>
    </row>
    <row r="40" spans="1:8" ht="20.100000000000001" customHeight="1" x14ac:dyDescent="0.25">
      <c r="A40" s="557">
        <v>22</v>
      </c>
      <c r="B40" s="72" t="str">
        <f>'9'!B39</f>
        <v>Purwokerto Selatan</v>
      </c>
      <c r="C40" s="72" t="str">
        <f>'9'!C39</f>
        <v>Purwokerto Selatan</v>
      </c>
      <c r="D40" s="601">
        <f>'21'!J42</f>
        <v>0</v>
      </c>
      <c r="E40" s="602"/>
      <c r="F40" s="602"/>
      <c r="G40" s="602"/>
      <c r="H40" s="603">
        <f t="shared" si="1"/>
        <v>0</v>
      </c>
    </row>
    <row r="41" spans="1:8" ht="20.100000000000001" customHeight="1" x14ac:dyDescent="0.25">
      <c r="A41" s="557">
        <v>23</v>
      </c>
      <c r="B41" s="72" t="str">
        <f>'9'!B40</f>
        <v>Sokaraja</v>
      </c>
      <c r="C41" s="72" t="str">
        <f>'9'!C40</f>
        <v>Sokaraja I</v>
      </c>
      <c r="D41" s="601">
        <f>'21'!J43</f>
        <v>0</v>
      </c>
      <c r="E41" s="602"/>
      <c r="F41" s="602"/>
      <c r="G41" s="602"/>
      <c r="H41" s="603">
        <f t="shared" si="1"/>
        <v>0</v>
      </c>
    </row>
    <row r="42" spans="1:8" ht="20.100000000000001" customHeight="1" x14ac:dyDescent="0.25">
      <c r="A42" s="557"/>
      <c r="B42" s="72"/>
      <c r="C42" s="72" t="str">
        <f>'9'!C41</f>
        <v>Sokaraja II</v>
      </c>
      <c r="D42" s="601">
        <f>'21'!J44</f>
        <v>0</v>
      </c>
      <c r="E42" s="602"/>
      <c r="F42" s="602"/>
      <c r="G42" s="602"/>
      <c r="H42" s="603">
        <f t="shared" si="1"/>
        <v>0</v>
      </c>
    </row>
    <row r="43" spans="1:8" ht="20.100000000000001" customHeight="1" x14ac:dyDescent="0.25">
      <c r="A43" s="557">
        <v>24</v>
      </c>
      <c r="B43" s="72" t="str">
        <f>'9'!B42</f>
        <v>Kembaran</v>
      </c>
      <c r="C43" s="72" t="str">
        <f>'9'!C42</f>
        <v>Kembaran I</v>
      </c>
      <c r="D43" s="601">
        <f>'21'!J45</f>
        <v>0</v>
      </c>
      <c r="E43" s="602"/>
      <c r="F43" s="602"/>
      <c r="G43" s="602"/>
      <c r="H43" s="603">
        <f t="shared" si="1"/>
        <v>0</v>
      </c>
    </row>
    <row r="44" spans="1:8" ht="20.100000000000001" customHeight="1" x14ac:dyDescent="0.25">
      <c r="A44" s="557"/>
      <c r="B44" s="72"/>
      <c r="C44" s="72" t="str">
        <f>'9'!C43</f>
        <v>Kembaran II</v>
      </c>
      <c r="D44" s="601">
        <f>'21'!J46</f>
        <v>0</v>
      </c>
      <c r="E44" s="602"/>
      <c r="F44" s="602"/>
      <c r="G44" s="602"/>
      <c r="H44" s="603">
        <f t="shared" si="1"/>
        <v>0</v>
      </c>
    </row>
    <row r="45" spans="1:8" ht="20.100000000000001" customHeight="1" x14ac:dyDescent="0.25">
      <c r="A45" s="557">
        <v>25</v>
      </c>
      <c r="B45" s="72" t="str">
        <f>'9'!B44</f>
        <v>Sumbang</v>
      </c>
      <c r="C45" s="72" t="str">
        <f>'9'!C44</f>
        <v>Sumbang I</v>
      </c>
      <c r="D45" s="601">
        <f>'21'!J47</f>
        <v>0</v>
      </c>
      <c r="E45" s="602"/>
      <c r="F45" s="602"/>
      <c r="G45" s="602"/>
      <c r="H45" s="603">
        <f t="shared" si="1"/>
        <v>0</v>
      </c>
    </row>
    <row r="46" spans="1:8" ht="20.100000000000001" customHeight="1" x14ac:dyDescent="0.25">
      <c r="A46" s="557"/>
      <c r="B46" s="72"/>
      <c r="C46" s="72" t="str">
        <f>'9'!C45</f>
        <v>Sumbang II</v>
      </c>
      <c r="D46" s="601">
        <f>'21'!J48</f>
        <v>0</v>
      </c>
      <c r="E46" s="602"/>
      <c r="F46" s="602"/>
      <c r="G46" s="602"/>
      <c r="H46" s="603">
        <f t="shared" si="1"/>
        <v>0</v>
      </c>
    </row>
    <row r="47" spans="1:8" ht="20.100000000000001" customHeight="1" x14ac:dyDescent="0.25">
      <c r="A47" s="557">
        <v>26</v>
      </c>
      <c r="B47" s="72" t="str">
        <f>'9'!B46</f>
        <v>Baturraden</v>
      </c>
      <c r="C47" s="72" t="str">
        <f>'9'!C46</f>
        <v>Baturraden I</v>
      </c>
      <c r="D47" s="601">
        <f>'21'!J49</f>
        <v>0</v>
      </c>
      <c r="E47" s="602"/>
      <c r="F47" s="602"/>
      <c r="G47" s="602"/>
      <c r="H47" s="603">
        <f t="shared" si="1"/>
        <v>0</v>
      </c>
    </row>
    <row r="48" spans="1:8" ht="20.100000000000001" customHeight="1" x14ac:dyDescent="0.25">
      <c r="A48" s="557"/>
      <c r="B48" s="72"/>
      <c r="C48" s="72" t="str">
        <f>'9'!C47</f>
        <v>Baturraden II</v>
      </c>
      <c r="D48" s="601">
        <f>'21'!J50</f>
        <v>0</v>
      </c>
      <c r="E48" s="602"/>
      <c r="F48" s="602"/>
      <c r="G48" s="602"/>
      <c r="H48" s="603">
        <f t="shared" si="1"/>
        <v>0</v>
      </c>
    </row>
    <row r="49" spans="1:8" ht="20.100000000000001" customHeight="1" x14ac:dyDescent="0.25">
      <c r="A49" s="557">
        <v>27</v>
      </c>
      <c r="B49" s="72" t="str">
        <f>'9'!B48</f>
        <v>Kedungbanteng</v>
      </c>
      <c r="C49" s="72" t="str">
        <f>'9'!C48</f>
        <v>Kedungbanteng</v>
      </c>
      <c r="D49" s="601">
        <f>'21'!J51</f>
        <v>0</v>
      </c>
      <c r="E49" s="602"/>
      <c r="F49" s="602"/>
      <c r="G49" s="602"/>
      <c r="H49" s="603">
        <f t="shared" si="1"/>
        <v>0</v>
      </c>
    </row>
    <row r="50" spans="1:8" ht="20.100000000000001" customHeight="1" x14ac:dyDescent="0.25">
      <c r="A50" s="604"/>
      <c r="B50" s="600"/>
      <c r="C50" s="600"/>
      <c r="D50" s="601"/>
      <c r="E50" s="602"/>
      <c r="F50" s="602"/>
      <c r="G50" s="602"/>
      <c r="H50" s="603"/>
    </row>
    <row r="51" spans="1:8" ht="20.100000000000001" customHeight="1" x14ac:dyDescent="0.25">
      <c r="A51" s="604"/>
      <c r="B51" s="600"/>
      <c r="C51" s="600"/>
      <c r="D51" s="601"/>
      <c r="E51" s="602"/>
      <c r="F51" s="602"/>
      <c r="G51" s="602"/>
      <c r="H51" s="603"/>
    </row>
    <row r="52" spans="1:8" ht="20.100000000000001" customHeight="1" x14ac:dyDescent="0.25">
      <c r="A52" s="604"/>
      <c r="B52" s="600"/>
      <c r="C52" s="600"/>
      <c r="D52" s="601"/>
      <c r="E52" s="602"/>
      <c r="F52" s="602"/>
      <c r="G52" s="602"/>
      <c r="H52" s="603"/>
    </row>
    <row r="53" spans="1:8" ht="20.100000000000001" customHeight="1" x14ac:dyDescent="0.25">
      <c r="A53" s="599"/>
      <c r="B53" s="600"/>
      <c r="C53" s="600"/>
      <c r="D53" s="601"/>
      <c r="E53" s="602"/>
      <c r="F53" s="602"/>
      <c r="G53" s="602"/>
      <c r="H53" s="603"/>
    </row>
    <row r="54" spans="1:8" ht="20.100000000000001" customHeight="1" x14ac:dyDescent="0.25">
      <c r="A54" s="1134" t="s">
        <v>488</v>
      </c>
      <c r="B54" s="1135"/>
      <c r="C54" s="1136"/>
      <c r="D54" s="605">
        <f>SUM(D10:D53)</f>
        <v>0</v>
      </c>
      <c r="E54" s="606">
        <f>SUM(E10:E53)</f>
        <v>0</v>
      </c>
      <c r="F54" s="606">
        <f t="shared" ref="F54:H54" si="2">SUM(F10:F53)</f>
        <v>0</v>
      </c>
      <c r="G54" s="606">
        <f t="shared" si="2"/>
        <v>0</v>
      </c>
      <c r="H54" s="606">
        <f t="shared" si="2"/>
        <v>0</v>
      </c>
    </row>
    <row r="55" spans="1:8" ht="20.100000000000001" customHeight="1" thickBot="1" x14ac:dyDescent="0.3">
      <c r="A55" s="607" t="s">
        <v>578</v>
      </c>
      <c r="B55" s="608"/>
      <c r="C55" s="609"/>
      <c r="D55" s="610"/>
      <c r="E55" s="611"/>
      <c r="F55" s="611"/>
      <c r="G55" s="611"/>
      <c r="H55" s="944" t="e">
        <f>(H54/'21'!J53)*100000</f>
        <v>#DIV/0!</v>
      </c>
    </row>
    <row r="56" spans="1:8" x14ac:dyDescent="0.25">
      <c r="B56" s="598"/>
      <c r="C56" s="598"/>
      <c r="D56" s="598"/>
    </row>
    <row r="57" spans="1:8" x14ac:dyDescent="0.25">
      <c r="A57" s="612" t="s">
        <v>569</v>
      </c>
      <c r="B57" s="612"/>
    </row>
    <row r="58" spans="1:8" x14ac:dyDescent="0.25">
      <c r="A58" s="612" t="s">
        <v>579</v>
      </c>
      <c r="B58" s="612"/>
      <c r="E58" s="596" t="s">
        <v>316</v>
      </c>
    </row>
    <row r="59" spans="1:8" x14ac:dyDescent="0.25">
      <c r="A59" s="612"/>
      <c r="B59" s="613" t="s">
        <v>580</v>
      </c>
      <c r="D59" s="614"/>
      <c r="E59" s="614"/>
      <c r="F59" s="614"/>
      <c r="G59" s="614"/>
      <c r="H59" s="614"/>
    </row>
    <row r="60" spans="1:8" x14ac:dyDescent="0.25">
      <c r="A60" s="612"/>
      <c r="B60" s="615" t="s">
        <v>581</v>
      </c>
    </row>
  </sheetData>
  <mergeCells count="6">
    <mergeCell ref="E7:H7"/>
    <mergeCell ref="A54:C54"/>
    <mergeCell ref="A7:A8"/>
    <mergeCell ref="B7:B8"/>
    <mergeCell ref="C7:C8"/>
    <mergeCell ref="D7:D8"/>
  </mergeCells>
  <printOptions horizontalCentered="1"/>
  <pageMargins left="0.94" right="0.64" top="1.08" bottom="0.9" header="0" footer="0"/>
  <pageSetup paperSize="9" scale="6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EC83-7204-4106-B95D-5EBD5E6561DA}">
  <sheetPr codeName="Sheet22">
    <tabColor rgb="FF002060"/>
    <pageSetUpPr fitToPage="1"/>
  </sheetPr>
  <dimension ref="A1:M55"/>
  <sheetViews>
    <sheetView zoomScale="70" zoomScaleNormal="70" workbookViewId="0">
      <selection activeCell="V4" sqref="V4"/>
    </sheetView>
  </sheetViews>
  <sheetFormatPr defaultColWidth="10.5703125" defaultRowHeight="15" x14ac:dyDescent="0.25"/>
  <cols>
    <col min="1" max="1" width="5.5703125" style="596" customWidth="1"/>
    <col min="2" max="3" width="21.5703125" style="596" customWidth="1"/>
    <col min="4" max="4" width="17.140625" style="596" customWidth="1"/>
    <col min="5" max="5" width="16.42578125" style="596" customWidth="1"/>
    <col min="6" max="6" width="15.7109375" style="596" customWidth="1"/>
    <col min="7" max="7" width="17.140625" style="596" customWidth="1"/>
    <col min="8" max="8" width="17" style="596" customWidth="1"/>
    <col min="9" max="9" width="27.7109375" style="596" customWidth="1"/>
    <col min="10" max="10" width="15" style="596" customWidth="1"/>
    <col min="11" max="11" width="17" style="596" customWidth="1"/>
    <col min="12" max="12" width="16.140625" style="596" customWidth="1"/>
    <col min="13" max="13" width="18.140625" style="596" customWidth="1"/>
    <col min="14" max="14" width="24.85546875" style="596" customWidth="1"/>
    <col min="15" max="15" width="14.42578125" style="596" customWidth="1"/>
    <col min="16" max="246" width="9.140625" style="596" customWidth="1"/>
    <col min="247" max="247" width="5.5703125" style="596" customWidth="1"/>
    <col min="248" max="249" width="21.5703125" style="596" customWidth="1"/>
    <col min="250" max="250" width="16.5703125" style="596" customWidth="1"/>
    <col min="251" max="259" width="10.5703125" style="596"/>
    <col min="260" max="260" width="5.5703125" style="596" customWidth="1"/>
    <col min="261" max="262" width="21.5703125" style="596" customWidth="1"/>
    <col min="263" max="268" width="18.5703125" style="596" customWidth="1"/>
    <col min="269" max="269" width="9.140625" style="596" customWidth="1"/>
    <col min="270" max="270" width="24.85546875" style="596" customWidth="1"/>
    <col min="271" max="271" width="14.42578125" style="596" customWidth="1"/>
    <col min="272" max="502" width="9.140625" style="596" customWidth="1"/>
    <col min="503" max="503" width="5.5703125" style="596" customWidth="1"/>
    <col min="504" max="505" width="21.5703125" style="596" customWidth="1"/>
    <col min="506" max="506" width="16.5703125" style="596" customWidth="1"/>
    <col min="507" max="515" width="10.5703125" style="596"/>
    <col min="516" max="516" width="5.5703125" style="596" customWidth="1"/>
    <col min="517" max="518" width="21.5703125" style="596" customWidth="1"/>
    <col min="519" max="524" width="18.5703125" style="596" customWidth="1"/>
    <col min="525" max="525" width="9.140625" style="596" customWidth="1"/>
    <col min="526" max="526" width="24.85546875" style="596" customWidth="1"/>
    <col min="527" max="527" width="14.42578125" style="596" customWidth="1"/>
    <col min="528" max="758" width="9.140625" style="596" customWidth="1"/>
    <col min="759" max="759" width="5.5703125" style="596" customWidth="1"/>
    <col min="760" max="761" width="21.5703125" style="596" customWidth="1"/>
    <col min="762" max="762" width="16.5703125" style="596" customWidth="1"/>
    <col min="763" max="771" width="10.5703125" style="596"/>
    <col min="772" max="772" width="5.5703125" style="596" customWidth="1"/>
    <col min="773" max="774" width="21.5703125" style="596" customWidth="1"/>
    <col min="775" max="780" width="18.5703125" style="596" customWidth="1"/>
    <col min="781" max="781" width="9.140625" style="596" customWidth="1"/>
    <col min="782" max="782" width="24.85546875" style="596" customWidth="1"/>
    <col min="783" max="783" width="14.42578125" style="596" customWidth="1"/>
    <col min="784" max="1014" width="9.140625" style="596" customWidth="1"/>
    <col min="1015" max="1015" width="5.5703125" style="596" customWidth="1"/>
    <col min="1016" max="1017" width="21.5703125" style="596" customWidth="1"/>
    <col min="1018" max="1018" width="16.5703125" style="596" customWidth="1"/>
    <col min="1019" max="1027" width="10.5703125" style="596"/>
    <col min="1028" max="1028" width="5.5703125" style="596" customWidth="1"/>
    <col min="1029" max="1030" width="21.5703125" style="596" customWidth="1"/>
    <col min="1031" max="1036" width="18.5703125" style="596" customWidth="1"/>
    <col min="1037" max="1037" width="9.140625" style="596" customWidth="1"/>
    <col min="1038" max="1038" width="24.85546875" style="596" customWidth="1"/>
    <col min="1039" max="1039" width="14.42578125" style="596" customWidth="1"/>
    <col min="1040" max="1270" width="9.140625" style="596" customWidth="1"/>
    <col min="1271" max="1271" width="5.5703125" style="596" customWidth="1"/>
    <col min="1272" max="1273" width="21.5703125" style="596" customWidth="1"/>
    <col min="1274" max="1274" width="16.5703125" style="596" customWidth="1"/>
    <col min="1275" max="1283" width="10.5703125" style="596"/>
    <col min="1284" max="1284" width="5.5703125" style="596" customWidth="1"/>
    <col min="1285" max="1286" width="21.5703125" style="596" customWidth="1"/>
    <col min="1287" max="1292" width="18.5703125" style="596" customWidth="1"/>
    <col min="1293" max="1293" width="9.140625" style="596" customWidth="1"/>
    <col min="1294" max="1294" width="24.85546875" style="596" customWidth="1"/>
    <col min="1295" max="1295" width="14.42578125" style="596" customWidth="1"/>
    <col min="1296" max="1526" width="9.140625" style="596" customWidth="1"/>
    <col min="1527" max="1527" width="5.5703125" style="596" customWidth="1"/>
    <col min="1528" max="1529" width="21.5703125" style="596" customWidth="1"/>
    <col min="1530" max="1530" width="16.5703125" style="596" customWidth="1"/>
    <col min="1531" max="1539" width="10.5703125" style="596"/>
    <col min="1540" max="1540" width="5.5703125" style="596" customWidth="1"/>
    <col min="1541" max="1542" width="21.5703125" style="596" customWidth="1"/>
    <col min="1543" max="1548" width="18.5703125" style="596" customWidth="1"/>
    <col min="1549" max="1549" width="9.140625" style="596" customWidth="1"/>
    <col min="1550" max="1550" width="24.85546875" style="596" customWidth="1"/>
    <col min="1551" max="1551" width="14.42578125" style="596" customWidth="1"/>
    <col min="1552" max="1782" width="9.140625" style="596" customWidth="1"/>
    <col min="1783" max="1783" width="5.5703125" style="596" customWidth="1"/>
    <col min="1784" max="1785" width="21.5703125" style="596" customWidth="1"/>
    <col min="1786" max="1786" width="16.5703125" style="596" customWidth="1"/>
    <col min="1787" max="1795" width="10.5703125" style="596"/>
    <col min="1796" max="1796" width="5.5703125" style="596" customWidth="1"/>
    <col min="1797" max="1798" width="21.5703125" style="596" customWidth="1"/>
    <col min="1799" max="1804" width="18.5703125" style="596" customWidth="1"/>
    <col min="1805" max="1805" width="9.140625" style="596" customWidth="1"/>
    <col min="1806" max="1806" width="24.85546875" style="596" customWidth="1"/>
    <col min="1807" max="1807" width="14.42578125" style="596" customWidth="1"/>
    <col min="1808" max="2038" width="9.140625" style="596" customWidth="1"/>
    <col min="2039" max="2039" width="5.5703125" style="596" customWidth="1"/>
    <col min="2040" max="2041" width="21.5703125" style="596" customWidth="1"/>
    <col min="2042" max="2042" width="16.5703125" style="596" customWidth="1"/>
    <col min="2043" max="2051" width="10.5703125" style="596"/>
    <col min="2052" max="2052" width="5.5703125" style="596" customWidth="1"/>
    <col min="2053" max="2054" width="21.5703125" style="596" customWidth="1"/>
    <col min="2055" max="2060" width="18.5703125" style="596" customWidth="1"/>
    <col min="2061" max="2061" width="9.140625" style="596" customWidth="1"/>
    <col min="2062" max="2062" width="24.85546875" style="596" customWidth="1"/>
    <col min="2063" max="2063" width="14.42578125" style="596" customWidth="1"/>
    <col min="2064" max="2294" width="9.140625" style="596" customWidth="1"/>
    <col min="2295" max="2295" width="5.5703125" style="596" customWidth="1"/>
    <col min="2296" max="2297" width="21.5703125" style="596" customWidth="1"/>
    <col min="2298" max="2298" width="16.5703125" style="596" customWidth="1"/>
    <col min="2299" max="2307" width="10.5703125" style="596"/>
    <col min="2308" max="2308" width="5.5703125" style="596" customWidth="1"/>
    <col min="2309" max="2310" width="21.5703125" style="596" customWidth="1"/>
    <col min="2311" max="2316" width="18.5703125" style="596" customWidth="1"/>
    <col min="2317" max="2317" width="9.140625" style="596" customWidth="1"/>
    <col min="2318" max="2318" width="24.85546875" style="596" customWidth="1"/>
    <col min="2319" max="2319" width="14.42578125" style="596" customWidth="1"/>
    <col min="2320" max="2550" width="9.140625" style="596" customWidth="1"/>
    <col min="2551" max="2551" width="5.5703125" style="596" customWidth="1"/>
    <col min="2552" max="2553" width="21.5703125" style="596" customWidth="1"/>
    <col min="2554" max="2554" width="16.5703125" style="596" customWidth="1"/>
    <col min="2555" max="2563" width="10.5703125" style="596"/>
    <col min="2564" max="2564" width="5.5703125" style="596" customWidth="1"/>
    <col min="2565" max="2566" width="21.5703125" style="596" customWidth="1"/>
    <col min="2567" max="2572" width="18.5703125" style="596" customWidth="1"/>
    <col min="2573" max="2573" width="9.140625" style="596" customWidth="1"/>
    <col min="2574" max="2574" width="24.85546875" style="596" customWidth="1"/>
    <col min="2575" max="2575" width="14.42578125" style="596" customWidth="1"/>
    <col min="2576" max="2806" width="9.140625" style="596" customWidth="1"/>
    <col min="2807" max="2807" width="5.5703125" style="596" customWidth="1"/>
    <col min="2808" max="2809" width="21.5703125" style="596" customWidth="1"/>
    <col min="2810" max="2810" width="16.5703125" style="596" customWidth="1"/>
    <col min="2811" max="2819" width="10.5703125" style="596"/>
    <col min="2820" max="2820" width="5.5703125" style="596" customWidth="1"/>
    <col min="2821" max="2822" width="21.5703125" style="596" customWidth="1"/>
    <col min="2823" max="2828" width="18.5703125" style="596" customWidth="1"/>
    <col min="2829" max="2829" width="9.140625" style="596" customWidth="1"/>
    <col min="2830" max="2830" width="24.85546875" style="596" customWidth="1"/>
    <col min="2831" max="2831" width="14.42578125" style="596" customWidth="1"/>
    <col min="2832" max="3062" width="9.140625" style="596" customWidth="1"/>
    <col min="3063" max="3063" width="5.5703125" style="596" customWidth="1"/>
    <col min="3064" max="3065" width="21.5703125" style="596" customWidth="1"/>
    <col min="3066" max="3066" width="16.5703125" style="596" customWidth="1"/>
    <col min="3067" max="3075" width="10.5703125" style="596"/>
    <col min="3076" max="3076" width="5.5703125" style="596" customWidth="1"/>
    <col min="3077" max="3078" width="21.5703125" style="596" customWidth="1"/>
    <col min="3079" max="3084" width="18.5703125" style="596" customWidth="1"/>
    <col min="3085" max="3085" width="9.140625" style="596" customWidth="1"/>
    <col min="3086" max="3086" width="24.85546875" style="596" customWidth="1"/>
    <col min="3087" max="3087" width="14.42578125" style="596" customWidth="1"/>
    <col min="3088" max="3318" width="9.140625" style="596" customWidth="1"/>
    <col min="3319" max="3319" width="5.5703125" style="596" customWidth="1"/>
    <col min="3320" max="3321" width="21.5703125" style="596" customWidth="1"/>
    <col min="3322" max="3322" width="16.5703125" style="596" customWidth="1"/>
    <col min="3323" max="3331" width="10.5703125" style="596"/>
    <col min="3332" max="3332" width="5.5703125" style="596" customWidth="1"/>
    <col min="3333" max="3334" width="21.5703125" style="596" customWidth="1"/>
    <col min="3335" max="3340" width="18.5703125" style="596" customWidth="1"/>
    <col min="3341" max="3341" width="9.140625" style="596" customWidth="1"/>
    <col min="3342" max="3342" width="24.85546875" style="596" customWidth="1"/>
    <col min="3343" max="3343" width="14.42578125" style="596" customWidth="1"/>
    <col min="3344" max="3574" width="9.140625" style="596" customWidth="1"/>
    <col min="3575" max="3575" width="5.5703125" style="596" customWidth="1"/>
    <col min="3576" max="3577" width="21.5703125" style="596" customWidth="1"/>
    <col min="3578" max="3578" width="16.5703125" style="596" customWidth="1"/>
    <col min="3579" max="3587" width="10.5703125" style="596"/>
    <col min="3588" max="3588" width="5.5703125" style="596" customWidth="1"/>
    <col min="3589" max="3590" width="21.5703125" style="596" customWidth="1"/>
    <col min="3591" max="3596" width="18.5703125" style="596" customWidth="1"/>
    <col min="3597" max="3597" width="9.140625" style="596" customWidth="1"/>
    <col min="3598" max="3598" width="24.85546875" style="596" customWidth="1"/>
    <col min="3599" max="3599" width="14.42578125" style="596" customWidth="1"/>
    <col min="3600" max="3830" width="9.140625" style="596" customWidth="1"/>
    <col min="3831" max="3831" width="5.5703125" style="596" customWidth="1"/>
    <col min="3832" max="3833" width="21.5703125" style="596" customWidth="1"/>
    <col min="3834" max="3834" width="16.5703125" style="596" customWidth="1"/>
    <col min="3835" max="3843" width="10.5703125" style="596"/>
    <col min="3844" max="3844" width="5.5703125" style="596" customWidth="1"/>
    <col min="3845" max="3846" width="21.5703125" style="596" customWidth="1"/>
    <col min="3847" max="3852" width="18.5703125" style="596" customWidth="1"/>
    <col min="3853" max="3853" width="9.140625" style="596" customWidth="1"/>
    <col min="3854" max="3854" width="24.85546875" style="596" customWidth="1"/>
    <col min="3855" max="3855" width="14.42578125" style="596" customWidth="1"/>
    <col min="3856" max="4086" width="9.140625" style="596" customWidth="1"/>
    <col min="4087" max="4087" width="5.5703125" style="596" customWidth="1"/>
    <col min="4088" max="4089" width="21.5703125" style="596" customWidth="1"/>
    <col min="4090" max="4090" width="16.5703125" style="596" customWidth="1"/>
    <col min="4091" max="4099" width="10.5703125" style="596"/>
    <col min="4100" max="4100" width="5.5703125" style="596" customWidth="1"/>
    <col min="4101" max="4102" width="21.5703125" style="596" customWidth="1"/>
    <col min="4103" max="4108" width="18.5703125" style="596" customWidth="1"/>
    <col min="4109" max="4109" width="9.140625" style="596" customWidth="1"/>
    <col min="4110" max="4110" width="24.85546875" style="596" customWidth="1"/>
    <col min="4111" max="4111" width="14.42578125" style="596" customWidth="1"/>
    <col min="4112" max="4342" width="9.140625" style="596" customWidth="1"/>
    <col min="4343" max="4343" width="5.5703125" style="596" customWidth="1"/>
    <col min="4344" max="4345" width="21.5703125" style="596" customWidth="1"/>
    <col min="4346" max="4346" width="16.5703125" style="596" customWidth="1"/>
    <col min="4347" max="4355" width="10.5703125" style="596"/>
    <col min="4356" max="4356" width="5.5703125" style="596" customWidth="1"/>
    <col min="4357" max="4358" width="21.5703125" style="596" customWidth="1"/>
    <col min="4359" max="4364" width="18.5703125" style="596" customWidth="1"/>
    <col min="4365" max="4365" width="9.140625" style="596" customWidth="1"/>
    <col min="4366" max="4366" width="24.85546875" style="596" customWidth="1"/>
    <col min="4367" max="4367" width="14.42578125" style="596" customWidth="1"/>
    <col min="4368" max="4598" width="9.140625" style="596" customWidth="1"/>
    <col min="4599" max="4599" width="5.5703125" style="596" customWidth="1"/>
    <col min="4600" max="4601" width="21.5703125" style="596" customWidth="1"/>
    <col min="4602" max="4602" width="16.5703125" style="596" customWidth="1"/>
    <col min="4603" max="4611" width="10.5703125" style="596"/>
    <col min="4612" max="4612" width="5.5703125" style="596" customWidth="1"/>
    <col min="4613" max="4614" width="21.5703125" style="596" customWidth="1"/>
    <col min="4615" max="4620" width="18.5703125" style="596" customWidth="1"/>
    <col min="4621" max="4621" width="9.140625" style="596" customWidth="1"/>
    <col min="4622" max="4622" width="24.85546875" style="596" customWidth="1"/>
    <col min="4623" max="4623" width="14.42578125" style="596" customWidth="1"/>
    <col min="4624" max="4854" width="9.140625" style="596" customWidth="1"/>
    <col min="4855" max="4855" width="5.5703125" style="596" customWidth="1"/>
    <col min="4856" max="4857" width="21.5703125" style="596" customWidth="1"/>
    <col min="4858" max="4858" width="16.5703125" style="596" customWidth="1"/>
    <col min="4859" max="4867" width="10.5703125" style="596"/>
    <col min="4868" max="4868" width="5.5703125" style="596" customWidth="1"/>
    <col min="4869" max="4870" width="21.5703125" style="596" customWidth="1"/>
    <col min="4871" max="4876" width="18.5703125" style="596" customWidth="1"/>
    <col min="4877" max="4877" width="9.140625" style="596" customWidth="1"/>
    <col min="4878" max="4878" width="24.85546875" style="596" customWidth="1"/>
    <col min="4879" max="4879" width="14.42578125" style="596" customWidth="1"/>
    <col min="4880" max="5110" width="9.140625" style="596" customWidth="1"/>
    <col min="5111" max="5111" width="5.5703125" style="596" customWidth="1"/>
    <col min="5112" max="5113" width="21.5703125" style="596" customWidth="1"/>
    <col min="5114" max="5114" width="16.5703125" style="596" customWidth="1"/>
    <col min="5115" max="5123" width="10.5703125" style="596"/>
    <col min="5124" max="5124" width="5.5703125" style="596" customWidth="1"/>
    <col min="5125" max="5126" width="21.5703125" style="596" customWidth="1"/>
    <col min="5127" max="5132" width="18.5703125" style="596" customWidth="1"/>
    <col min="5133" max="5133" width="9.140625" style="596" customWidth="1"/>
    <col min="5134" max="5134" width="24.85546875" style="596" customWidth="1"/>
    <col min="5135" max="5135" width="14.42578125" style="596" customWidth="1"/>
    <col min="5136" max="5366" width="9.140625" style="596" customWidth="1"/>
    <col min="5367" max="5367" width="5.5703125" style="596" customWidth="1"/>
    <col min="5368" max="5369" width="21.5703125" style="596" customWidth="1"/>
    <col min="5370" max="5370" width="16.5703125" style="596" customWidth="1"/>
    <col min="5371" max="5379" width="10.5703125" style="596"/>
    <col min="5380" max="5380" width="5.5703125" style="596" customWidth="1"/>
    <col min="5381" max="5382" width="21.5703125" style="596" customWidth="1"/>
    <col min="5383" max="5388" width="18.5703125" style="596" customWidth="1"/>
    <col min="5389" max="5389" width="9.140625" style="596" customWidth="1"/>
    <col min="5390" max="5390" width="24.85546875" style="596" customWidth="1"/>
    <col min="5391" max="5391" width="14.42578125" style="596" customWidth="1"/>
    <col min="5392" max="5622" width="9.140625" style="596" customWidth="1"/>
    <col min="5623" max="5623" width="5.5703125" style="596" customWidth="1"/>
    <col min="5624" max="5625" width="21.5703125" style="596" customWidth="1"/>
    <col min="5626" max="5626" width="16.5703125" style="596" customWidth="1"/>
    <col min="5627" max="5635" width="10.5703125" style="596"/>
    <col min="5636" max="5636" width="5.5703125" style="596" customWidth="1"/>
    <col min="5637" max="5638" width="21.5703125" style="596" customWidth="1"/>
    <col min="5639" max="5644" width="18.5703125" style="596" customWidth="1"/>
    <col min="5645" max="5645" width="9.140625" style="596" customWidth="1"/>
    <col min="5646" max="5646" width="24.85546875" style="596" customWidth="1"/>
    <col min="5647" max="5647" width="14.42578125" style="596" customWidth="1"/>
    <col min="5648" max="5878" width="9.140625" style="596" customWidth="1"/>
    <col min="5879" max="5879" width="5.5703125" style="596" customWidth="1"/>
    <col min="5880" max="5881" width="21.5703125" style="596" customWidth="1"/>
    <col min="5882" max="5882" width="16.5703125" style="596" customWidth="1"/>
    <col min="5883" max="5891" width="10.5703125" style="596"/>
    <col min="5892" max="5892" width="5.5703125" style="596" customWidth="1"/>
    <col min="5893" max="5894" width="21.5703125" style="596" customWidth="1"/>
    <col min="5895" max="5900" width="18.5703125" style="596" customWidth="1"/>
    <col min="5901" max="5901" width="9.140625" style="596" customWidth="1"/>
    <col min="5902" max="5902" width="24.85546875" style="596" customWidth="1"/>
    <col min="5903" max="5903" width="14.42578125" style="596" customWidth="1"/>
    <col min="5904" max="6134" width="9.140625" style="596" customWidth="1"/>
    <col min="6135" max="6135" width="5.5703125" style="596" customWidth="1"/>
    <col min="6136" max="6137" width="21.5703125" style="596" customWidth="1"/>
    <col min="6138" max="6138" width="16.5703125" style="596" customWidth="1"/>
    <col min="6139" max="6147" width="10.5703125" style="596"/>
    <col min="6148" max="6148" width="5.5703125" style="596" customWidth="1"/>
    <col min="6149" max="6150" width="21.5703125" style="596" customWidth="1"/>
    <col min="6151" max="6156" width="18.5703125" style="596" customWidth="1"/>
    <col min="6157" max="6157" width="9.140625" style="596" customWidth="1"/>
    <col min="6158" max="6158" width="24.85546875" style="596" customWidth="1"/>
    <col min="6159" max="6159" width="14.42578125" style="596" customWidth="1"/>
    <col min="6160" max="6390" width="9.140625" style="596" customWidth="1"/>
    <col min="6391" max="6391" width="5.5703125" style="596" customWidth="1"/>
    <col min="6392" max="6393" width="21.5703125" style="596" customWidth="1"/>
    <col min="6394" max="6394" width="16.5703125" style="596" customWidth="1"/>
    <col min="6395" max="6403" width="10.5703125" style="596"/>
    <col min="6404" max="6404" width="5.5703125" style="596" customWidth="1"/>
    <col min="6405" max="6406" width="21.5703125" style="596" customWidth="1"/>
    <col min="6407" max="6412" width="18.5703125" style="596" customWidth="1"/>
    <col min="6413" max="6413" width="9.140625" style="596" customWidth="1"/>
    <col min="6414" max="6414" width="24.85546875" style="596" customWidth="1"/>
    <col min="6415" max="6415" width="14.42578125" style="596" customWidth="1"/>
    <col min="6416" max="6646" width="9.140625" style="596" customWidth="1"/>
    <col min="6647" max="6647" width="5.5703125" style="596" customWidth="1"/>
    <col min="6648" max="6649" width="21.5703125" style="596" customWidth="1"/>
    <col min="6650" max="6650" width="16.5703125" style="596" customWidth="1"/>
    <col min="6651" max="6659" width="10.5703125" style="596"/>
    <col min="6660" max="6660" width="5.5703125" style="596" customWidth="1"/>
    <col min="6661" max="6662" width="21.5703125" style="596" customWidth="1"/>
    <col min="6663" max="6668" width="18.5703125" style="596" customWidth="1"/>
    <col min="6669" max="6669" width="9.140625" style="596" customWidth="1"/>
    <col min="6670" max="6670" width="24.85546875" style="596" customWidth="1"/>
    <col min="6671" max="6671" width="14.42578125" style="596" customWidth="1"/>
    <col min="6672" max="6902" width="9.140625" style="596" customWidth="1"/>
    <col min="6903" max="6903" width="5.5703125" style="596" customWidth="1"/>
    <col min="6904" max="6905" width="21.5703125" style="596" customWidth="1"/>
    <col min="6906" max="6906" width="16.5703125" style="596" customWidth="1"/>
    <col min="6907" max="6915" width="10.5703125" style="596"/>
    <col min="6916" max="6916" width="5.5703125" style="596" customWidth="1"/>
    <col min="6917" max="6918" width="21.5703125" style="596" customWidth="1"/>
    <col min="6919" max="6924" width="18.5703125" style="596" customWidth="1"/>
    <col min="6925" max="6925" width="9.140625" style="596" customWidth="1"/>
    <col min="6926" max="6926" width="24.85546875" style="596" customWidth="1"/>
    <col min="6927" max="6927" width="14.42578125" style="596" customWidth="1"/>
    <col min="6928" max="7158" width="9.140625" style="596" customWidth="1"/>
    <col min="7159" max="7159" width="5.5703125" style="596" customWidth="1"/>
    <col min="7160" max="7161" width="21.5703125" style="596" customWidth="1"/>
    <col min="7162" max="7162" width="16.5703125" style="596" customWidth="1"/>
    <col min="7163" max="7171" width="10.5703125" style="596"/>
    <col min="7172" max="7172" width="5.5703125" style="596" customWidth="1"/>
    <col min="7173" max="7174" width="21.5703125" style="596" customWidth="1"/>
    <col min="7175" max="7180" width="18.5703125" style="596" customWidth="1"/>
    <col min="7181" max="7181" width="9.140625" style="596" customWidth="1"/>
    <col min="7182" max="7182" width="24.85546875" style="596" customWidth="1"/>
    <col min="7183" max="7183" width="14.42578125" style="596" customWidth="1"/>
    <col min="7184" max="7414" width="9.140625" style="596" customWidth="1"/>
    <col min="7415" max="7415" width="5.5703125" style="596" customWidth="1"/>
    <col min="7416" max="7417" width="21.5703125" style="596" customWidth="1"/>
    <col min="7418" max="7418" width="16.5703125" style="596" customWidth="1"/>
    <col min="7419" max="7427" width="10.5703125" style="596"/>
    <col min="7428" max="7428" width="5.5703125" style="596" customWidth="1"/>
    <col min="7429" max="7430" width="21.5703125" style="596" customWidth="1"/>
    <col min="7431" max="7436" width="18.5703125" style="596" customWidth="1"/>
    <col min="7437" max="7437" width="9.140625" style="596" customWidth="1"/>
    <col min="7438" max="7438" width="24.85546875" style="596" customWidth="1"/>
    <col min="7439" max="7439" width="14.42578125" style="596" customWidth="1"/>
    <col min="7440" max="7670" width="9.140625" style="596" customWidth="1"/>
    <col min="7671" max="7671" width="5.5703125" style="596" customWidth="1"/>
    <col min="7672" max="7673" width="21.5703125" style="596" customWidth="1"/>
    <col min="7674" max="7674" width="16.5703125" style="596" customWidth="1"/>
    <col min="7675" max="7683" width="10.5703125" style="596"/>
    <col min="7684" max="7684" width="5.5703125" style="596" customWidth="1"/>
    <col min="7685" max="7686" width="21.5703125" style="596" customWidth="1"/>
    <col min="7687" max="7692" width="18.5703125" style="596" customWidth="1"/>
    <col min="7693" max="7693" width="9.140625" style="596" customWidth="1"/>
    <col min="7694" max="7694" width="24.85546875" style="596" customWidth="1"/>
    <col min="7695" max="7695" width="14.42578125" style="596" customWidth="1"/>
    <col min="7696" max="7926" width="9.140625" style="596" customWidth="1"/>
    <col min="7927" max="7927" width="5.5703125" style="596" customWidth="1"/>
    <col min="7928" max="7929" width="21.5703125" style="596" customWidth="1"/>
    <col min="7930" max="7930" width="16.5703125" style="596" customWidth="1"/>
    <col min="7931" max="7939" width="10.5703125" style="596"/>
    <col min="7940" max="7940" width="5.5703125" style="596" customWidth="1"/>
    <col min="7941" max="7942" width="21.5703125" style="596" customWidth="1"/>
    <col min="7943" max="7948" width="18.5703125" style="596" customWidth="1"/>
    <col min="7949" max="7949" width="9.140625" style="596" customWidth="1"/>
    <col min="7950" max="7950" width="24.85546875" style="596" customWidth="1"/>
    <col min="7951" max="7951" width="14.42578125" style="596" customWidth="1"/>
    <col min="7952" max="8182" width="9.140625" style="596" customWidth="1"/>
    <col min="8183" max="8183" width="5.5703125" style="596" customWidth="1"/>
    <col min="8184" max="8185" width="21.5703125" style="596" customWidth="1"/>
    <col min="8186" max="8186" width="16.5703125" style="596" customWidth="1"/>
    <col min="8187" max="8195" width="10.5703125" style="596"/>
    <col min="8196" max="8196" width="5.5703125" style="596" customWidth="1"/>
    <col min="8197" max="8198" width="21.5703125" style="596" customWidth="1"/>
    <col min="8199" max="8204" width="18.5703125" style="596" customWidth="1"/>
    <col min="8205" max="8205" width="9.140625" style="596" customWidth="1"/>
    <col min="8206" max="8206" width="24.85546875" style="596" customWidth="1"/>
    <col min="8207" max="8207" width="14.42578125" style="596" customWidth="1"/>
    <col min="8208" max="8438" width="9.140625" style="596" customWidth="1"/>
    <col min="8439" max="8439" width="5.5703125" style="596" customWidth="1"/>
    <col min="8440" max="8441" width="21.5703125" style="596" customWidth="1"/>
    <col min="8442" max="8442" width="16.5703125" style="596" customWidth="1"/>
    <col min="8443" max="8451" width="10.5703125" style="596"/>
    <col min="8452" max="8452" width="5.5703125" style="596" customWidth="1"/>
    <col min="8453" max="8454" width="21.5703125" style="596" customWidth="1"/>
    <col min="8455" max="8460" width="18.5703125" style="596" customWidth="1"/>
    <col min="8461" max="8461" width="9.140625" style="596" customWidth="1"/>
    <col min="8462" max="8462" width="24.85546875" style="596" customWidth="1"/>
    <col min="8463" max="8463" width="14.42578125" style="596" customWidth="1"/>
    <col min="8464" max="8694" width="9.140625" style="596" customWidth="1"/>
    <col min="8695" max="8695" width="5.5703125" style="596" customWidth="1"/>
    <col min="8696" max="8697" width="21.5703125" style="596" customWidth="1"/>
    <col min="8698" max="8698" width="16.5703125" style="596" customWidth="1"/>
    <col min="8699" max="8707" width="10.5703125" style="596"/>
    <col min="8708" max="8708" width="5.5703125" style="596" customWidth="1"/>
    <col min="8709" max="8710" width="21.5703125" style="596" customWidth="1"/>
    <col min="8711" max="8716" width="18.5703125" style="596" customWidth="1"/>
    <col min="8717" max="8717" width="9.140625" style="596" customWidth="1"/>
    <col min="8718" max="8718" width="24.85546875" style="596" customWidth="1"/>
    <col min="8719" max="8719" width="14.42578125" style="596" customWidth="1"/>
    <col min="8720" max="8950" width="9.140625" style="596" customWidth="1"/>
    <col min="8951" max="8951" width="5.5703125" style="596" customWidth="1"/>
    <col min="8952" max="8953" width="21.5703125" style="596" customWidth="1"/>
    <col min="8954" max="8954" width="16.5703125" style="596" customWidth="1"/>
    <col min="8955" max="8963" width="10.5703125" style="596"/>
    <col min="8964" max="8964" width="5.5703125" style="596" customWidth="1"/>
    <col min="8965" max="8966" width="21.5703125" style="596" customWidth="1"/>
    <col min="8967" max="8972" width="18.5703125" style="596" customWidth="1"/>
    <col min="8973" max="8973" width="9.140625" style="596" customWidth="1"/>
    <col min="8974" max="8974" width="24.85546875" style="596" customWidth="1"/>
    <col min="8975" max="8975" width="14.42578125" style="596" customWidth="1"/>
    <col min="8976" max="9206" width="9.140625" style="596" customWidth="1"/>
    <col min="9207" max="9207" width="5.5703125" style="596" customWidth="1"/>
    <col min="9208" max="9209" width="21.5703125" style="596" customWidth="1"/>
    <col min="9210" max="9210" width="16.5703125" style="596" customWidth="1"/>
    <col min="9211" max="9219" width="10.5703125" style="596"/>
    <col min="9220" max="9220" width="5.5703125" style="596" customWidth="1"/>
    <col min="9221" max="9222" width="21.5703125" style="596" customWidth="1"/>
    <col min="9223" max="9228" width="18.5703125" style="596" customWidth="1"/>
    <col min="9229" max="9229" width="9.140625" style="596" customWidth="1"/>
    <col min="9230" max="9230" width="24.85546875" style="596" customWidth="1"/>
    <col min="9231" max="9231" width="14.42578125" style="596" customWidth="1"/>
    <col min="9232" max="9462" width="9.140625" style="596" customWidth="1"/>
    <col min="9463" max="9463" width="5.5703125" style="596" customWidth="1"/>
    <col min="9464" max="9465" width="21.5703125" style="596" customWidth="1"/>
    <col min="9466" max="9466" width="16.5703125" style="596" customWidth="1"/>
    <col min="9467" max="9475" width="10.5703125" style="596"/>
    <col min="9476" max="9476" width="5.5703125" style="596" customWidth="1"/>
    <col min="9477" max="9478" width="21.5703125" style="596" customWidth="1"/>
    <col min="9479" max="9484" width="18.5703125" style="596" customWidth="1"/>
    <col min="9485" max="9485" width="9.140625" style="596" customWidth="1"/>
    <col min="9486" max="9486" width="24.85546875" style="596" customWidth="1"/>
    <col min="9487" max="9487" width="14.42578125" style="596" customWidth="1"/>
    <col min="9488" max="9718" width="9.140625" style="596" customWidth="1"/>
    <col min="9719" max="9719" width="5.5703125" style="596" customWidth="1"/>
    <col min="9720" max="9721" width="21.5703125" style="596" customWidth="1"/>
    <col min="9722" max="9722" width="16.5703125" style="596" customWidth="1"/>
    <col min="9723" max="9731" width="10.5703125" style="596"/>
    <col min="9732" max="9732" width="5.5703125" style="596" customWidth="1"/>
    <col min="9733" max="9734" width="21.5703125" style="596" customWidth="1"/>
    <col min="9735" max="9740" width="18.5703125" style="596" customWidth="1"/>
    <col min="9741" max="9741" width="9.140625" style="596" customWidth="1"/>
    <col min="9742" max="9742" width="24.85546875" style="596" customWidth="1"/>
    <col min="9743" max="9743" width="14.42578125" style="596" customWidth="1"/>
    <col min="9744" max="9974" width="9.140625" style="596" customWidth="1"/>
    <col min="9975" max="9975" width="5.5703125" style="596" customWidth="1"/>
    <col min="9976" max="9977" width="21.5703125" style="596" customWidth="1"/>
    <col min="9978" max="9978" width="16.5703125" style="596" customWidth="1"/>
    <col min="9979" max="9987" width="10.5703125" style="596"/>
    <col min="9988" max="9988" width="5.5703125" style="596" customWidth="1"/>
    <col min="9989" max="9990" width="21.5703125" style="596" customWidth="1"/>
    <col min="9991" max="9996" width="18.5703125" style="596" customWidth="1"/>
    <col min="9997" max="9997" width="9.140625" style="596" customWidth="1"/>
    <col min="9998" max="9998" width="24.85546875" style="596" customWidth="1"/>
    <col min="9999" max="9999" width="14.42578125" style="596" customWidth="1"/>
    <col min="10000" max="10230" width="9.140625" style="596" customWidth="1"/>
    <col min="10231" max="10231" width="5.5703125" style="596" customWidth="1"/>
    <col min="10232" max="10233" width="21.5703125" style="596" customWidth="1"/>
    <col min="10234" max="10234" width="16.5703125" style="596" customWidth="1"/>
    <col min="10235" max="10243" width="10.5703125" style="596"/>
    <col min="10244" max="10244" width="5.5703125" style="596" customWidth="1"/>
    <col min="10245" max="10246" width="21.5703125" style="596" customWidth="1"/>
    <col min="10247" max="10252" width="18.5703125" style="596" customWidth="1"/>
    <col min="10253" max="10253" width="9.140625" style="596" customWidth="1"/>
    <col min="10254" max="10254" width="24.85546875" style="596" customWidth="1"/>
    <col min="10255" max="10255" width="14.42578125" style="596" customWidth="1"/>
    <col min="10256" max="10486" width="9.140625" style="596" customWidth="1"/>
    <col min="10487" max="10487" width="5.5703125" style="596" customWidth="1"/>
    <col min="10488" max="10489" width="21.5703125" style="596" customWidth="1"/>
    <col min="10490" max="10490" width="16.5703125" style="596" customWidth="1"/>
    <col min="10491" max="10499" width="10.5703125" style="596"/>
    <col min="10500" max="10500" width="5.5703125" style="596" customWidth="1"/>
    <col min="10501" max="10502" width="21.5703125" style="596" customWidth="1"/>
    <col min="10503" max="10508" width="18.5703125" style="596" customWidth="1"/>
    <col min="10509" max="10509" width="9.140625" style="596" customWidth="1"/>
    <col min="10510" max="10510" width="24.85546875" style="596" customWidth="1"/>
    <col min="10511" max="10511" width="14.42578125" style="596" customWidth="1"/>
    <col min="10512" max="10742" width="9.140625" style="596" customWidth="1"/>
    <col min="10743" max="10743" width="5.5703125" style="596" customWidth="1"/>
    <col min="10744" max="10745" width="21.5703125" style="596" customWidth="1"/>
    <col min="10746" max="10746" width="16.5703125" style="596" customWidth="1"/>
    <col min="10747" max="10755" width="10.5703125" style="596"/>
    <col min="10756" max="10756" width="5.5703125" style="596" customWidth="1"/>
    <col min="10757" max="10758" width="21.5703125" style="596" customWidth="1"/>
    <col min="10759" max="10764" width="18.5703125" style="596" customWidth="1"/>
    <col min="10765" max="10765" width="9.140625" style="596" customWidth="1"/>
    <col min="10766" max="10766" width="24.85546875" style="596" customWidth="1"/>
    <col min="10767" max="10767" width="14.42578125" style="596" customWidth="1"/>
    <col min="10768" max="10998" width="9.140625" style="596" customWidth="1"/>
    <col min="10999" max="10999" width="5.5703125" style="596" customWidth="1"/>
    <col min="11000" max="11001" width="21.5703125" style="596" customWidth="1"/>
    <col min="11002" max="11002" width="16.5703125" style="596" customWidth="1"/>
    <col min="11003" max="11011" width="10.5703125" style="596"/>
    <col min="11012" max="11012" width="5.5703125" style="596" customWidth="1"/>
    <col min="11013" max="11014" width="21.5703125" style="596" customWidth="1"/>
    <col min="11015" max="11020" width="18.5703125" style="596" customWidth="1"/>
    <col min="11021" max="11021" width="9.140625" style="596" customWidth="1"/>
    <col min="11022" max="11022" width="24.85546875" style="596" customWidth="1"/>
    <col min="11023" max="11023" width="14.42578125" style="596" customWidth="1"/>
    <col min="11024" max="11254" width="9.140625" style="596" customWidth="1"/>
    <col min="11255" max="11255" width="5.5703125" style="596" customWidth="1"/>
    <col min="11256" max="11257" width="21.5703125" style="596" customWidth="1"/>
    <col min="11258" max="11258" width="16.5703125" style="596" customWidth="1"/>
    <col min="11259" max="11267" width="10.5703125" style="596"/>
    <col min="11268" max="11268" width="5.5703125" style="596" customWidth="1"/>
    <col min="11269" max="11270" width="21.5703125" style="596" customWidth="1"/>
    <col min="11271" max="11276" width="18.5703125" style="596" customWidth="1"/>
    <col min="11277" max="11277" width="9.140625" style="596" customWidth="1"/>
    <col min="11278" max="11278" width="24.85546875" style="596" customWidth="1"/>
    <col min="11279" max="11279" width="14.42578125" style="596" customWidth="1"/>
    <col min="11280" max="11510" width="9.140625" style="596" customWidth="1"/>
    <col min="11511" max="11511" width="5.5703125" style="596" customWidth="1"/>
    <col min="11512" max="11513" width="21.5703125" style="596" customWidth="1"/>
    <col min="11514" max="11514" width="16.5703125" style="596" customWidth="1"/>
    <col min="11515" max="11523" width="10.5703125" style="596"/>
    <col min="11524" max="11524" width="5.5703125" style="596" customWidth="1"/>
    <col min="11525" max="11526" width="21.5703125" style="596" customWidth="1"/>
    <col min="11527" max="11532" width="18.5703125" style="596" customWidth="1"/>
    <col min="11533" max="11533" width="9.140625" style="596" customWidth="1"/>
    <col min="11534" max="11534" width="24.85546875" style="596" customWidth="1"/>
    <col min="11535" max="11535" width="14.42578125" style="596" customWidth="1"/>
    <col min="11536" max="11766" width="9.140625" style="596" customWidth="1"/>
    <col min="11767" max="11767" width="5.5703125" style="596" customWidth="1"/>
    <col min="11768" max="11769" width="21.5703125" style="596" customWidth="1"/>
    <col min="11770" max="11770" width="16.5703125" style="596" customWidth="1"/>
    <col min="11771" max="11779" width="10.5703125" style="596"/>
    <col min="11780" max="11780" width="5.5703125" style="596" customWidth="1"/>
    <col min="11781" max="11782" width="21.5703125" style="596" customWidth="1"/>
    <col min="11783" max="11788" width="18.5703125" style="596" customWidth="1"/>
    <col min="11789" max="11789" width="9.140625" style="596" customWidth="1"/>
    <col min="11790" max="11790" width="24.85546875" style="596" customWidth="1"/>
    <col min="11791" max="11791" width="14.42578125" style="596" customWidth="1"/>
    <col min="11792" max="12022" width="9.140625" style="596" customWidth="1"/>
    <col min="12023" max="12023" width="5.5703125" style="596" customWidth="1"/>
    <col min="12024" max="12025" width="21.5703125" style="596" customWidth="1"/>
    <col min="12026" max="12026" width="16.5703125" style="596" customWidth="1"/>
    <col min="12027" max="12035" width="10.5703125" style="596"/>
    <col min="12036" max="12036" width="5.5703125" style="596" customWidth="1"/>
    <col min="12037" max="12038" width="21.5703125" style="596" customWidth="1"/>
    <col min="12039" max="12044" width="18.5703125" style="596" customWidth="1"/>
    <col min="12045" max="12045" width="9.140625" style="596" customWidth="1"/>
    <col min="12046" max="12046" width="24.85546875" style="596" customWidth="1"/>
    <col min="12047" max="12047" width="14.42578125" style="596" customWidth="1"/>
    <col min="12048" max="12278" width="9.140625" style="596" customWidth="1"/>
    <col min="12279" max="12279" width="5.5703125" style="596" customWidth="1"/>
    <col min="12280" max="12281" width="21.5703125" style="596" customWidth="1"/>
    <col min="12282" max="12282" width="16.5703125" style="596" customWidth="1"/>
    <col min="12283" max="12291" width="10.5703125" style="596"/>
    <col min="12292" max="12292" width="5.5703125" style="596" customWidth="1"/>
    <col min="12293" max="12294" width="21.5703125" style="596" customWidth="1"/>
    <col min="12295" max="12300" width="18.5703125" style="596" customWidth="1"/>
    <col min="12301" max="12301" width="9.140625" style="596" customWidth="1"/>
    <col min="12302" max="12302" width="24.85546875" style="596" customWidth="1"/>
    <col min="12303" max="12303" width="14.42578125" style="596" customWidth="1"/>
    <col min="12304" max="12534" width="9.140625" style="596" customWidth="1"/>
    <col min="12535" max="12535" width="5.5703125" style="596" customWidth="1"/>
    <col min="12536" max="12537" width="21.5703125" style="596" customWidth="1"/>
    <col min="12538" max="12538" width="16.5703125" style="596" customWidth="1"/>
    <col min="12539" max="12547" width="10.5703125" style="596"/>
    <col min="12548" max="12548" width="5.5703125" style="596" customWidth="1"/>
    <col min="12549" max="12550" width="21.5703125" style="596" customWidth="1"/>
    <col min="12551" max="12556" width="18.5703125" style="596" customWidth="1"/>
    <col min="12557" max="12557" width="9.140625" style="596" customWidth="1"/>
    <col min="12558" max="12558" width="24.85546875" style="596" customWidth="1"/>
    <col min="12559" max="12559" width="14.42578125" style="596" customWidth="1"/>
    <col min="12560" max="12790" width="9.140625" style="596" customWidth="1"/>
    <col min="12791" max="12791" width="5.5703125" style="596" customWidth="1"/>
    <col min="12792" max="12793" width="21.5703125" style="596" customWidth="1"/>
    <col min="12794" max="12794" width="16.5703125" style="596" customWidth="1"/>
    <col min="12795" max="12803" width="10.5703125" style="596"/>
    <col min="12804" max="12804" width="5.5703125" style="596" customWidth="1"/>
    <col min="12805" max="12806" width="21.5703125" style="596" customWidth="1"/>
    <col min="12807" max="12812" width="18.5703125" style="596" customWidth="1"/>
    <col min="12813" max="12813" width="9.140625" style="596" customWidth="1"/>
    <col min="12814" max="12814" width="24.85546875" style="596" customWidth="1"/>
    <col min="12815" max="12815" width="14.42578125" style="596" customWidth="1"/>
    <col min="12816" max="13046" width="9.140625" style="596" customWidth="1"/>
    <col min="13047" max="13047" width="5.5703125" style="596" customWidth="1"/>
    <col min="13048" max="13049" width="21.5703125" style="596" customWidth="1"/>
    <col min="13050" max="13050" width="16.5703125" style="596" customWidth="1"/>
    <col min="13051" max="13059" width="10.5703125" style="596"/>
    <col min="13060" max="13060" width="5.5703125" style="596" customWidth="1"/>
    <col min="13061" max="13062" width="21.5703125" style="596" customWidth="1"/>
    <col min="13063" max="13068" width="18.5703125" style="596" customWidth="1"/>
    <col min="13069" max="13069" width="9.140625" style="596" customWidth="1"/>
    <col min="13070" max="13070" width="24.85546875" style="596" customWidth="1"/>
    <col min="13071" max="13071" width="14.42578125" style="596" customWidth="1"/>
    <col min="13072" max="13302" width="9.140625" style="596" customWidth="1"/>
    <col min="13303" max="13303" width="5.5703125" style="596" customWidth="1"/>
    <col min="13304" max="13305" width="21.5703125" style="596" customWidth="1"/>
    <col min="13306" max="13306" width="16.5703125" style="596" customWidth="1"/>
    <col min="13307" max="13315" width="10.5703125" style="596"/>
    <col min="13316" max="13316" width="5.5703125" style="596" customWidth="1"/>
    <col min="13317" max="13318" width="21.5703125" style="596" customWidth="1"/>
    <col min="13319" max="13324" width="18.5703125" style="596" customWidth="1"/>
    <col min="13325" max="13325" width="9.140625" style="596" customWidth="1"/>
    <col min="13326" max="13326" width="24.85546875" style="596" customWidth="1"/>
    <col min="13327" max="13327" width="14.42578125" style="596" customWidth="1"/>
    <col min="13328" max="13558" width="9.140625" style="596" customWidth="1"/>
    <col min="13559" max="13559" width="5.5703125" style="596" customWidth="1"/>
    <col min="13560" max="13561" width="21.5703125" style="596" customWidth="1"/>
    <col min="13562" max="13562" width="16.5703125" style="596" customWidth="1"/>
    <col min="13563" max="13571" width="10.5703125" style="596"/>
    <col min="13572" max="13572" width="5.5703125" style="596" customWidth="1"/>
    <col min="13573" max="13574" width="21.5703125" style="596" customWidth="1"/>
    <col min="13575" max="13580" width="18.5703125" style="596" customWidth="1"/>
    <col min="13581" max="13581" width="9.140625" style="596" customWidth="1"/>
    <col min="13582" max="13582" width="24.85546875" style="596" customWidth="1"/>
    <col min="13583" max="13583" width="14.42578125" style="596" customWidth="1"/>
    <col min="13584" max="13814" width="9.140625" style="596" customWidth="1"/>
    <col min="13815" max="13815" width="5.5703125" style="596" customWidth="1"/>
    <col min="13816" max="13817" width="21.5703125" style="596" customWidth="1"/>
    <col min="13818" max="13818" width="16.5703125" style="596" customWidth="1"/>
    <col min="13819" max="13827" width="10.5703125" style="596"/>
    <col min="13828" max="13828" width="5.5703125" style="596" customWidth="1"/>
    <col min="13829" max="13830" width="21.5703125" style="596" customWidth="1"/>
    <col min="13831" max="13836" width="18.5703125" style="596" customWidth="1"/>
    <col min="13837" max="13837" width="9.140625" style="596" customWidth="1"/>
    <col min="13838" max="13838" width="24.85546875" style="596" customWidth="1"/>
    <col min="13839" max="13839" width="14.42578125" style="596" customWidth="1"/>
    <col min="13840" max="14070" width="9.140625" style="596" customWidth="1"/>
    <col min="14071" max="14071" width="5.5703125" style="596" customWidth="1"/>
    <col min="14072" max="14073" width="21.5703125" style="596" customWidth="1"/>
    <col min="14074" max="14074" width="16.5703125" style="596" customWidth="1"/>
    <col min="14075" max="14083" width="10.5703125" style="596"/>
    <col min="14084" max="14084" width="5.5703125" style="596" customWidth="1"/>
    <col min="14085" max="14086" width="21.5703125" style="596" customWidth="1"/>
    <col min="14087" max="14092" width="18.5703125" style="596" customWidth="1"/>
    <col min="14093" max="14093" width="9.140625" style="596" customWidth="1"/>
    <col min="14094" max="14094" width="24.85546875" style="596" customWidth="1"/>
    <col min="14095" max="14095" width="14.42578125" style="596" customWidth="1"/>
    <col min="14096" max="14326" width="9.140625" style="596" customWidth="1"/>
    <col min="14327" max="14327" width="5.5703125" style="596" customWidth="1"/>
    <col min="14328" max="14329" width="21.5703125" style="596" customWidth="1"/>
    <col min="14330" max="14330" width="16.5703125" style="596" customWidth="1"/>
    <col min="14331" max="14339" width="10.5703125" style="596"/>
    <col min="14340" max="14340" width="5.5703125" style="596" customWidth="1"/>
    <col min="14341" max="14342" width="21.5703125" style="596" customWidth="1"/>
    <col min="14343" max="14348" width="18.5703125" style="596" customWidth="1"/>
    <col min="14349" max="14349" width="9.140625" style="596" customWidth="1"/>
    <col min="14350" max="14350" width="24.85546875" style="596" customWidth="1"/>
    <col min="14351" max="14351" width="14.42578125" style="596" customWidth="1"/>
    <col min="14352" max="14582" width="9.140625" style="596" customWidth="1"/>
    <col min="14583" max="14583" width="5.5703125" style="596" customWidth="1"/>
    <col min="14584" max="14585" width="21.5703125" style="596" customWidth="1"/>
    <col min="14586" max="14586" width="16.5703125" style="596" customWidth="1"/>
    <col min="14587" max="14595" width="10.5703125" style="596"/>
    <col min="14596" max="14596" width="5.5703125" style="596" customWidth="1"/>
    <col min="14597" max="14598" width="21.5703125" style="596" customWidth="1"/>
    <col min="14599" max="14604" width="18.5703125" style="596" customWidth="1"/>
    <col min="14605" max="14605" width="9.140625" style="596" customWidth="1"/>
    <col min="14606" max="14606" width="24.85546875" style="596" customWidth="1"/>
    <col min="14607" max="14607" width="14.42578125" style="596" customWidth="1"/>
    <col min="14608" max="14838" width="9.140625" style="596" customWidth="1"/>
    <col min="14839" max="14839" width="5.5703125" style="596" customWidth="1"/>
    <col min="14840" max="14841" width="21.5703125" style="596" customWidth="1"/>
    <col min="14842" max="14842" width="16.5703125" style="596" customWidth="1"/>
    <col min="14843" max="14851" width="10.5703125" style="596"/>
    <col min="14852" max="14852" width="5.5703125" style="596" customWidth="1"/>
    <col min="14853" max="14854" width="21.5703125" style="596" customWidth="1"/>
    <col min="14855" max="14860" width="18.5703125" style="596" customWidth="1"/>
    <col min="14861" max="14861" width="9.140625" style="596" customWidth="1"/>
    <col min="14862" max="14862" width="24.85546875" style="596" customWidth="1"/>
    <col min="14863" max="14863" width="14.42578125" style="596" customWidth="1"/>
    <col min="14864" max="15094" width="9.140625" style="596" customWidth="1"/>
    <col min="15095" max="15095" width="5.5703125" style="596" customWidth="1"/>
    <col min="15096" max="15097" width="21.5703125" style="596" customWidth="1"/>
    <col min="15098" max="15098" width="16.5703125" style="596" customWidth="1"/>
    <col min="15099" max="15107" width="10.5703125" style="596"/>
    <col min="15108" max="15108" width="5.5703125" style="596" customWidth="1"/>
    <col min="15109" max="15110" width="21.5703125" style="596" customWidth="1"/>
    <col min="15111" max="15116" width="18.5703125" style="596" customWidth="1"/>
    <col min="15117" max="15117" width="9.140625" style="596" customWidth="1"/>
    <col min="15118" max="15118" width="24.85546875" style="596" customWidth="1"/>
    <col min="15119" max="15119" width="14.42578125" style="596" customWidth="1"/>
    <col min="15120" max="15350" width="9.140625" style="596" customWidth="1"/>
    <col min="15351" max="15351" width="5.5703125" style="596" customWidth="1"/>
    <col min="15352" max="15353" width="21.5703125" style="596" customWidth="1"/>
    <col min="15354" max="15354" width="16.5703125" style="596" customWidth="1"/>
    <col min="15355" max="15363" width="10.5703125" style="596"/>
    <col min="15364" max="15364" width="5.5703125" style="596" customWidth="1"/>
    <col min="15365" max="15366" width="21.5703125" style="596" customWidth="1"/>
    <col min="15367" max="15372" width="18.5703125" style="596" customWidth="1"/>
    <col min="15373" max="15373" width="9.140625" style="596" customWidth="1"/>
    <col min="15374" max="15374" width="24.85546875" style="596" customWidth="1"/>
    <col min="15375" max="15375" width="14.42578125" style="596" customWidth="1"/>
    <col min="15376" max="15606" width="9.140625" style="596" customWidth="1"/>
    <col min="15607" max="15607" width="5.5703125" style="596" customWidth="1"/>
    <col min="15608" max="15609" width="21.5703125" style="596" customWidth="1"/>
    <col min="15610" max="15610" width="16.5703125" style="596" customWidth="1"/>
    <col min="15611" max="15619" width="10.5703125" style="596"/>
    <col min="15620" max="15620" width="5.5703125" style="596" customWidth="1"/>
    <col min="15621" max="15622" width="21.5703125" style="596" customWidth="1"/>
    <col min="15623" max="15628" width="18.5703125" style="596" customWidth="1"/>
    <col min="15629" max="15629" width="9.140625" style="596" customWidth="1"/>
    <col min="15630" max="15630" width="24.85546875" style="596" customWidth="1"/>
    <col min="15631" max="15631" width="14.42578125" style="596" customWidth="1"/>
    <col min="15632" max="15862" width="9.140625" style="596" customWidth="1"/>
    <col min="15863" max="15863" width="5.5703125" style="596" customWidth="1"/>
    <col min="15864" max="15865" width="21.5703125" style="596" customWidth="1"/>
    <col min="15866" max="15866" width="16.5703125" style="596" customWidth="1"/>
    <col min="15867" max="15875" width="10.5703125" style="596"/>
    <col min="15876" max="15876" width="5.5703125" style="596" customWidth="1"/>
    <col min="15877" max="15878" width="21.5703125" style="596" customWidth="1"/>
    <col min="15879" max="15884" width="18.5703125" style="596" customWidth="1"/>
    <col min="15885" max="15885" width="9.140625" style="596" customWidth="1"/>
    <col min="15886" max="15886" width="24.85546875" style="596" customWidth="1"/>
    <col min="15887" max="15887" width="14.42578125" style="596" customWidth="1"/>
    <col min="15888" max="16118" width="9.140625" style="596" customWidth="1"/>
    <col min="16119" max="16119" width="5.5703125" style="596" customWidth="1"/>
    <col min="16120" max="16121" width="21.5703125" style="596" customWidth="1"/>
    <col min="16122" max="16122" width="16.5703125" style="596" customWidth="1"/>
    <col min="16123" max="16131" width="10.5703125" style="596"/>
    <col min="16132" max="16132" width="5.5703125" style="596" customWidth="1"/>
    <col min="16133" max="16134" width="21.5703125" style="596" customWidth="1"/>
    <col min="16135" max="16140" width="18.5703125" style="596" customWidth="1"/>
    <col min="16141" max="16141" width="9.140625" style="596" customWidth="1"/>
    <col min="16142" max="16142" width="24.85546875" style="596" customWidth="1"/>
    <col min="16143" max="16143" width="14.42578125" style="596" customWidth="1"/>
    <col min="16144" max="16374" width="9.140625" style="596" customWidth="1"/>
    <col min="16375" max="16375" width="5.5703125" style="596" customWidth="1"/>
    <col min="16376" max="16377" width="21.5703125" style="596" customWidth="1"/>
    <col min="16378" max="16378" width="16.5703125" style="596" customWidth="1"/>
    <col min="16379" max="16384" width="10.5703125" style="596"/>
  </cols>
  <sheetData>
    <row r="1" spans="1:13" ht="15.75" x14ac:dyDescent="0.25">
      <c r="A1" s="833" t="s">
        <v>590</v>
      </c>
    </row>
    <row r="3" spans="1:13" s="597" customFormat="1" ht="16.5" x14ac:dyDescent="0.25">
      <c r="A3" s="829" t="s">
        <v>583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</row>
    <row r="4" spans="1:13" s="597" customFormat="1" ht="16.5" x14ac:dyDescent="0.25">
      <c r="A4" s="828"/>
      <c r="B4" s="828"/>
      <c r="C4" s="828"/>
      <c r="D4" s="828"/>
      <c r="E4" s="828"/>
      <c r="F4" s="589" t="str">
        <f>'1'!E5</f>
        <v>KABUPATEN/KOTA</v>
      </c>
      <c r="G4" s="590">
        <f>'1'!$F$5</f>
        <v>2022</v>
      </c>
      <c r="H4" s="828"/>
      <c r="I4" s="828"/>
      <c r="J4" s="828"/>
      <c r="K4" s="828"/>
      <c r="L4" s="828"/>
    </row>
    <row r="5" spans="1:13" s="597" customFormat="1" ht="16.5" x14ac:dyDescent="0.25">
      <c r="A5" s="828"/>
      <c r="B5" s="828"/>
      <c r="C5" s="828"/>
      <c r="D5" s="828"/>
      <c r="E5" s="828"/>
      <c r="F5" s="589" t="str">
        <f>'1'!E6</f>
        <v>TAHUN</v>
      </c>
      <c r="G5" s="590" t="str">
        <f>'1'!$F$6</f>
        <v>BANYUMAS</v>
      </c>
      <c r="H5" s="828"/>
      <c r="I5" s="828"/>
      <c r="J5" s="828"/>
      <c r="K5" s="828"/>
      <c r="L5" s="828"/>
    </row>
    <row r="6" spans="1:13" ht="15.75" thickBot="1" x14ac:dyDescent="0.3">
      <c r="A6" s="598"/>
      <c r="B6" s="598"/>
      <c r="C6" s="598"/>
      <c r="D6" s="616"/>
      <c r="E6" s="616"/>
      <c r="F6" s="616"/>
      <c r="G6" s="616"/>
      <c r="H6" s="616"/>
      <c r="I6" s="616"/>
      <c r="J6" s="616"/>
      <c r="K6" s="616"/>
      <c r="L6" s="616"/>
      <c r="M6" s="616"/>
    </row>
    <row r="7" spans="1:13" ht="16.5" thickBot="1" x14ac:dyDescent="0.3">
      <c r="A7" s="1137" t="s">
        <v>2</v>
      </c>
      <c r="B7" s="1139" t="s">
        <v>254</v>
      </c>
      <c r="C7" s="1137" t="s">
        <v>409</v>
      </c>
      <c r="D7" s="1131" t="s">
        <v>584</v>
      </c>
      <c r="E7" s="1132"/>
      <c r="F7" s="1132"/>
      <c r="G7" s="1132"/>
      <c r="H7" s="1132"/>
      <c r="I7" s="1132"/>
      <c r="J7" s="1132"/>
      <c r="K7" s="1132"/>
      <c r="L7" s="1132"/>
      <c r="M7" s="1133"/>
    </row>
    <row r="8" spans="1:13" ht="70.5" customHeight="1" x14ac:dyDescent="0.25">
      <c r="A8" s="1138"/>
      <c r="B8" s="1140"/>
      <c r="C8" s="1138"/>
      <c r="D8" s="834" t="s">
        <v>585</v>
      </c>
      <c r="E8" s="835" t="s">
        <v>1031</v>
      </c>
      <c r="F8" s="835" t="s">
        <v>586</v>
      </c>
      <c r="G8" s="835" t="s">
        <v>1032</v>
      </c>
      <c r="H8" s="835" t="s">
        <v>1033</v>
      </c>
      <c r="I8" s="835" t="s">
        <v>1034</v>
      </c>
      <c r="J8" s="836" t="s">
        <v>1035</v>
      </c>
      <c r="K8" s="837" t="s">
        <v>1036</v>
      </c>
      <c r="L8" s="836" t="s">
        <v>587</v>
      </c>
      <c r="M8" s="836" t="s">
        <v>577</v>
      </c>
    </row>
    <row r="9" spans="1:13" x14ac:dyDescent="0.25">
      <c r="A9" s="832">
        <v>1</v>
      </c>
      <c r="B9" s="832">
        <v>2</v>
      </c>
      <c r="C9" s="832">
        <v>3</v>
      </c>
      <c r="D9" s="832">
        <v>4</v>
      </c>
      <c r="E9" s="832">
        <v>5</v>
      </c>
      <c r="F9" s="832">
        <v>6</v>
      </c>
      <c r="G9" s="832">
        <v>7</v>
      </c>
      <c r="H9" s="832">
        <v>8</v>
      </c>
      <c r="I9" s="832">
        <v>9</v>
      </c>
      <c r="J9" s="832">
        <v>10</v>
      </c>
      <c r="K9" s="832">
        <v>11</v>
      </c>
      <c r="L9" s="832">
        <v>12</v>
      </c>
      <c r="M9" s="832">
        <v>13</v>
      </c>
    </row>
    <row r="10" spans="1:13" x14ac:dyDescent="0.25">
      <c r="A10" s="561">
        <v>1</v>
      </c>
      <c r="B10" s="170" t="str">
        <f>'9'!B9</f>
        <v>Lumbir</v>
      </c>
      <c r="C10" s="170" t="str">
        <f>'9'!C9</f>
        <v>Lumbir</v>
      </c>
      <c r="D10" s="617"/>
      <c r="E10" s="617"/>
      <c r="F10" s="617"/>
      <c r="G10" s="617"/>
      <c r="H10" s="617"/>
      <c r="I10" s="617"/>
      <c r="J10" s="617"/>
      <c r="K10" s="617"/>
      <c r="L10" s="617"/>
      <c r="M10" s="898">
        <f>SUM(D10:L10)</f>
        <v>0</v>
      </c>
    </row>
    <row r="11" spans="1:13" x14ac:dyDescent="0.25">
      <c r="A11" s="557">
        <v>2</v>
      </c>
      <c r="B11" s="72" t="str">
        <f>'9'!B10</f>
        <v>Wangon</v>
      </c>
      <c r="C11" s="72" t="str">
        <f>'9'!C10</f>
        <v>Wangon I</v>
      </c>
      <c r="D11" s="618"/>
      <c r="E11" s="618"/>
      <c r="F11" s="618"/>
      <c r="G11" s="618"/>
      <c r="H11" s="618"/>
      <c r="I11" s="618"/>
      <c r="J11" s="618"/>
      <c r="K11" s="618"/>
      <c r="L11" s="618"/>
      <c r="M11" s="618">
        <f t="shared" ref="M11:M29" si="0">SUM(D11:L11)</f>
        <v>0</v>
      </c>
    </row>
    <row r="12" spans="1:13" x14ac:dyDescent="0.25">
      <c r="A12" s="557"/>
      <c r="B12" s="72"/>
      <c r="C12" s="72" t="str">
        <f>'9'!C11</f>
        <v>Wangon II</v>
      </c>
      <c r="D12" s="618"/>
      <c r="E12" s="618"/>
      <c r="F12" s="618"/>
      <c r="G12" s="618"/>
      <c r="H12" s="618"/>
      <c r="I12" s="618"/>
      <c r="J12" s="618"/>
      <c r="K12" s="618"/>
      <c r="L12" s="618"/>
      <c r="M12" s="618">
        <f t="shared" si="0"/>
        <v>0</v>
      </c>
    </row>
    <row r="13" spans="1:13" x14ac:dyDescent="0.25">
      <c r="A13" s="557">
        <v>3</v>
      </c>
      <c r="B13" s="72" t="str">
        <f>'9'!B12</f>
        <v>Jatilawang</v>
      </c>
      <c r="C13" s="72" t="str">
        <f>'9'!C12</f>
        <v>Jatilawang</v>
      </c>
      <c r="D13" s="618"/>
      <c r="E13" s="618"/>
      <c r="F13" s="618"/>
      <c r="G13" s="618"/>
      <c r="H13" s="618"/>
      <c r="I13" s="618"/>
      <c r="J13" s="618"/>
      <c r="K13" s="618"/>
      <c r="L13" s="618"/>
      <c r="M13" s="618">
        <f t="shared" si="0"/>
        <v>0</v>
      </c>
    </row>
    <row r="14" spans="1:13" x14ac:dyDescent="0.25">
      <c r="A14" s="557">
        <v>4</v>
      </c>
      <c r="B14" s="72" t="str">
        <f>'9'!B13</f>
        <v>Rawalo</v>
      </c>
      <c r="C14" s="72" t="str">
        <f>'9'!C13</f>
        <v>Rawalo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>
        <f t="shared" si="0"/>
        <v>0</v>
      </c>
    </row>
    <row r="15" spans="1:13" x14ac:dyDescent="0.25">
      <c r="A15" s="557">
        <v>5</v>
      </c>
      <c r="B15" s="72" t="str">
        <f>'9'!B14</f>
        <v>Kebasen</v>
      </c>
      <c r="C15" s="72" t="str">
        <f>'9'!C14</f>
        <v>Kebasen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>
        <f t="shared" si="0"/>
        <v>0</v>
      </c>
    </row>
    <row r="16" spans="1:13" x14ac:dyDescent="0.25">
      <c r="A16" s="557">
        <v>6</v>
      </c>
      <c r="B16" s="72" t="str">
        <f>'9'!B15</f>
        <v>Kemranjen</v>
      </c>
      <c r="C16" s="72" t="str">
        <f>'9'!C15</f>
        <v>Kemranjen I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>
        <f t="shared" si="0"/>
        <v>0</v>
      </c>
    </row>
    <row r="17" spans="1:13" x14ac:dyDescent="0.25">
      <c r="A17" s="557"/>
      <c r="B17" s="72"/>
      <c r="C17" s="72" t="str">
        <f>'9'!C16</f>
        <v>Kemranjen II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>
        <f t="shared" si="0"/>
        <v>0</v>
      </c>
    </row>
    <row r="18" spans="1:13" x14ac:dyDescent="0.25">
      <c r="A18" s="557">
        <v>7</v>
      </c>
      <c r="B18" s="72" t="str">
        <f>'9'!B17</f>
        <v>Sumpiuh</v>
      </c>
      <c r="C18" s="72" t="str">
        <f>'9'!C17</f>
        <v>Sumpiuh I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>
        <f t="shared" si="0"/>
        <v>0</v>
      </c>
    </row>
    <row r="19" spans="1:13" x14ac:dyDescent="0.25">
      <c r="A19" s="557"/>
      <c r="B19" s="72"/>
      <c r="C19" s="72" t="str">
        <f>'9'!C18</f>
        <v>Sumpiuh II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>
        <f t="shared" si="0"/>
        <v>0</v>
      </c>
    </row>
    <row r="20" spans="1:13" x14ac:dyDescent="0.25">
      <c r="A20" s="557">
        <v>8</v>
      </c>
      <c r="B20" s="72" t="str">
        <f>'9'!B19</f>
        <v>Tambak</v>
      </c>
      <c r="C20" s="72" t="str">
        <f>'9'!C19</f>
        <v>Tambak I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>
        <f t="shared" si="0"/>
        <v>0</v>
      </c>
    </row>
    <row r="21" spans="1:13" x14ac:dyDescent="0.25">
      <c r="A21" s="557"/>
      <c r="B21" s="72"/>
      <c r="C21" s="72" t="str">
        <f>'9'!C20</f>
        <v>Tambak II</v>
      </c>
      <c r="D21" s="618"/>
      <c r="E21" s="618"/>
      <c r="F21" s="618"/>
      <c r="G21" s="618"/>
      <c r="H21" s="618"/>
      <c r="I21" s="618"/>
      <c r="J21" s="618"/>
      <c r="K21" s="618"/>
      <c r="L21" s="618"/>
      <c r="M21" s="618">
        <f t="shared" si="0"/>
        <v>0</v>
      </c>
    </row>
    <row r="22" spans="1:13" x14ac:dyDescent="0.25">
      <c r="A22" s="557">
        <v>9</v>
      </c>
      <c r="B22" s="72" t="str">
        <f>'9'!B21</f>
        <v>Somagede</v>
      </c>
      <c r="C22" s="72" t="str">
        <f>'9'!C21</f>
        <v>Somagede</v>
      </c>
      <c r="D22" s="618"/>
      <c r="E22" s="618"/>
      <c r="F22" s="618"/>
      <c r="G22" s="618"/>
      <c r="H22" s="618"/>
      <c r="I22" s="618"/>
      <c r="J22" s="618"/>
      <c r="K22" s="618"/>
      <c r="L22" s="618"/>
      <c r="M22" s="618">
        <f t="shared" si="0"/>
        <v>0</v>
      </c>
    </row>
    <row r="23" spans="1:13" x14ac:dyDescent="0.25">
      <c r="A23" s="557">
        <v>10</v>
      </c>
      <c r="B23" s="72" t="str">
        <f>'9'!B22</f>
        <v>Kalibagor</v>
      </c>
      <c r="C23" s="72" t="str">
        <f>'9'!C22</f>
        <v>Kalibagor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>
        <f t="shared" si="0"/>
        <v>0</v>
      </c>
    </row>
    <row r="24" spans="1:13" x14ac:dyDescent="0.25">
      <c r="A24" s="557">
        <v>11</v>
      </c>
      <c r="B24" s="72" t="str">
        <f>'9'!B23</f>
        <v>Banyumas</v>
      </c>
      <c r="C24" s="72" t="str">
        <f>'9'!C23</f>
        <v>Banyumas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>
        <f t="shared" si="0"/>
        <v>0</v>
      </c>
    </row>
    <row r="25" spans="1:13" x14ac:dyDescent="0.25">
      <c r="A25" s="557">
        <v>12</v>
      </c>
      <c r="B25" s="72" t="str">
        <f>'9'!B24</f>
        <v>Patikraja</v>
      </c>
      <c r="C25" s="72" t="str">
        <f>'9'!C24</f>
        <v>Patikraja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>
        <f t="shared" si="0"/>
        <v>0</v>
      </c>
    </row>
    <row r="26" spans="1:13" x14ac:dyDescent="0.25">
      <c r="A26" s="557">
        <v>13</v>
      </c>
      <c r="B26" s="72" t="str">
        <f>'9'!B25</f>
        <v>Purwojati</v>
      </c>
      <c r="C26" s="72" t="str">
        <f>'9'!C25</f>
        <v>Purwojati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>
        <f t="shared" si="0"/>
        <v>0</v>
      </c>
    </row>
    <row r="27" spans="1:13" x14ac:dyDescent="0.25">
      <c r="A27" s="557">
        <v>14</v>
      </c>
      <c r="B27" s="72" t="str">
        <f>'9'!B26</f>
        <v>Ajibarang</v>
      </c>
      <c r="C27" s="72" t="str">
        <f>'9'!C26</f>
        <v>Ajibarang I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>
        <f t="shared" si="0"/>
        <v>0</v>
      </c>
    </row>
    <row r="28" spans="1:13" x14ac:dyDescent="0.25">
      <c r="A28" s="557"/>
      <c r="B28" s="72"/>
      <c r="C28" s="72" t="str">
        <f>'9'!C27</f>
        <v>Ajibarang II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>
        <f t="shared" si="0"/>
        <v>0</v>
      </c>
    </row>
    <row r="29" spans="1:13" x14ac:dyDescent="0.25">
      <c r="A29" s="557">
        <v>15</v>
      </c>
      <c r="B29" s="72" t="str">
        <f>'9'!B28</f>
        <v>Gumelar</v>
      </c>
      <c r="C29" s="72" t="str">
        <f>'9'!C28</f>
        <v>Gumelar</v>
      </c>
      <c r="D29" s="618"/>
      <c r="E29" s="618"/>
      <c r="F29" s="618"/>
      <c r="G29" s="618"/>
      <c r="H29" s="618"/>
      <c r="I29" s="618"/>
      <c r="J29" s="618"/>
      <c r="K29" s="618"/>
      <c r="L29" s="618"/>
      <c r="M29" s="618">
        <f t="shared" si="0"/>
        <v>0</v>
      </c>
    </row>
    <row r="30" spans="1:13" x14ac:dyDescent="0.25">
      <c r="A30" s="557">
        <v>16</v>
      </c>
      <c r="B30" s="72" t="str">
        <f>'9'!B29</f>
        <v>Pekuncen</v>
      </c>
      <c r="C30" s="72" t="str">
        <f>'9'!C29</f>
        <v>Pekuncen I</v>
      </c>
      <c r="D30" s="618"/>
      <c r="E30" s="618"/>
      <c r="F30" s="618"/>
      <c r="G30" s="618"/>
      <c r="H30" s="618"/>
      <c r="I30" s="618"/>
      <c r="J30" s="618"/>
      <c r="K30" s="618"/>
      <c r="L30" s="618"/>
      <c r="M30" s="618">
        <f t="shared" ref="M30:M49" si="1">SUM(D30:L30)</f>
        <v>0</v>
      </c>
    </row>
    <row r="31" spans="1:13" x14ac:dyDescent="0.25">
      <c r="A31" s="557"/>
      <c r="B31" s="72"/>
      <c r="C31" s="72" t="str">
        <f>'9'!C30</f>
        <v>Pekuncen II</v>
      </c>
      <c r="D31" s="618"/>
      <c r="E31" s="618"/>
      <c r="F31" s="618"/>
      <c r="G31" s="618"/>
      <c r="H31" s="618"/>
      <c r="I31" s="618"/>
      <c r="J31" s="618"/>
      <c r="K31" s="618"/>
      <c r="L31" s="618"/>
      <c r="M31" s="618">
        <f t="shared" si="1"/>
        <v>0</v>
      </c>
    </row>
    <row r="32" spans="1:13" x14ac:dyDescent="0.25">
      <c r="A32" s="557">
        <v>17</v>
      </c>
      <c r="B32" s="72" t="str">
        <f>'9'!B31</f>
        <v>Cilongok</v>
      </c>
      <c r="C32" s="72" t="str">
        <f>'9'!C31</f>
        <v>Cilongok I</v>
      </c>
      <c r="D32" s="618"/>
      <c r="E32" s="618"/>
      <c r="F32" s="618"/>
      <c r="G32" s="618"/>
      <c r="H32" s="618"/>
      <c r="I32" s="618"/>
      <c r="J32" s="618"/>
      <c r="K32" s="618"/>
      <c r="L32" s="618"/>
      <c r="M32" s="618">
        <f t="shared" si="1"/>
        <v>0</v>
      </c>
    </row>
    <row r="33" spans="1:13" x14ac:dyDescent="0.25">
      <c r="A33" s="557"/>
      <c r="B33" s="72"/>
      <c r="C33" s="72" t="str">
        <f>'9'!C32</f>
        <v>Cilongok II</v>
      </c>
      <c r="D33" s="618"/>
      <c r="E33" s="618"/>
      <c r="F33" s="618"/>
      <c r="G33" s="618"/>
      <c r="H33" s="618"/>
      <c r="I33" s="618"/>
      <c r="J33" s="618"/>
      <c r="K33" s="618"/>
      <c r="L33" s="618"/>
      <c r="M33" s="618">
        <f t="shared" si="1"/>
        <v>0</v>
      </c>
    </row>
    <row r="34" spans="1:13" x14ac:dyDescent="0.25">
      <c r="A34" s="557">
        <v>18</v>
      </c>
      <c r="B34" s="72" t="str">
        <f>'9'!B33</f>
        <v>Karanglewas</v>
      </c>
      <c r="C34" s="72" t="str">
        <f>'9'!C33</f>
        <v>Karanglewas</v>
      </c>
      <c r="D34" s="618"/>
      <c r="E34" s="618"/>
      <c r="F34" s="618"/>
      <c r="G34" s="618"/>
      <c r="H34" s="618"/>
      <c r="I34" s="618"/>
      <c r="J34" s="618"/>
      <c r="K34" s="618"/>
      <c r="L34" s="618"/>
      <c r="M34" s="618">
        <f t="shared" si="1"/>
        <v>0</v>
      </c>
    </row>
    <row r="35" spans="1:13" x14ac:dyDescent="0.25">
      <c r="A35" s="557">
        <v>19</v>
      </c>
      <c r="B35" s="72" t="str">
        <f>'9'!B34</f>
        <v>Purwokerto Barat</v>
      </c>
      <c r="C35" s="72" t="str">
        <f>'9'!C34</f>
        <v>Purwokerto Barat</v>
      </c>
      <c r="D35" s="618"/>
      <c r="E35" s="618"/>
      <c r="F35" s="618"/>
      <c r="G35" s="618"/>
      <c r="H35" s="618"/>
      <c r="I35" s="618"/>
      <c r="J35" s="618"/>
      <c r="K35" s="618"/>
      <c r="L35" s="618"/>
      <c r="M35" s="618">
        <f t="shared" si="1"/>
        <v>0</v>
      </c>
    </row>
    <row r="36" spans="1:13" x14ac:dyDescent="0.25">
      <c r="A36" s="557">
        <v>20</v>
      </c>
      <c r="B36" s="72" t="str">
        <f>'9'!B35</f>
        <v>Purwokerto Timur</v>
      </c>
      <c r="C36" s="72" t="str">
        <f>'9'!C35</f>
        <v>Purwokerto Timur I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18">
        <f t="shared" si="1"/>
        <v>0</v>
      </c>
    </row>
    <row r="37" spans="1:13" x14ac:dyDescent="0.25">
      <c r="A37" s="557"/>
      <c r="B37" s="72"/>
      <c r="C37" s="72" t="str">
        <f>'9'!C36</f>
        <v>Purwokerto Timur II</v>
      </c>
      <c r="D37" s="618"/>
      <c r="E37" s="618"/>
      <c r="F37" s="618"/>
      <c r="G37" s="618"/>
      <c r="H37" s="618"/>
      <c r="I37" s="618"/>
      <c r="J37" s="618"/>
      <c r="K37" s="618"/>
      <c r="L37" s="618"/>
      <c r="M37" s="618">
        <f t="shared" si="1"/>
        <v>0</v>
      </c>
    </row>
    <row r="38" spans="1:13" x14ac:dyDescent="0.25">
      <c r="A38" s="557">
        <v>21</v>
      </c>
      <c r="B38" s="72" t="str">
        <f>'9'!B37</f>
        <v>Purwokerto Utara</v>
      </c>
      <c r="C38" s="72" t="str">
        <f>'9'!C37</f>
        <v>Purwokerto Utara I</v>
      </c>
      <c r="D38" s="618"/>
      <c r="E38" s="618"/>
      <c r="F38" s="618"/>
      <c r="G38" s="618"/>
      <c r="H38" s="618"/>
      <c r="I38" s="618"/>
      <c r="J38" s="618"/>
      <c r="K38" s="618"/>
      <c r="L38" s="618"/>
      <c r="M38" s="618">
        <f t="shared" si="1"/>
        <v>0</v>
      </c>
    </row>
    <row r="39" spans="1:13" x14ac:dyDescent="0.25">
      <c r="A39" s="557"/>
      <c r="B39" s="72"/>
      <c r="C39" s="72" t="str">
        <f>'9'!C38</f>
        <v>Purwokerto Utara II</v>
      </c>
      <c r="D39" s="618"/>
      <c r="E39" s="618"/>
      <c r="F39" s="618"/>
      <c r="G39" s="618"/>
      <c r="H39" s="618"/>
      <c r="I39" s="618"/>
      <c r="J39" s="618"/>
      <c r="K39" s="618"/>
      <c r="L39" s="618"/>
      <c r="M39" s="618">
        <f t="shared" si="1"/>
        <v>0</v>
      </c>
    </row>
    <row r="40" spans="1:13" x14ac:dyDescent="0.25">
      <c r="A40" s="557">
        <v>22</v>
      </c>
      <c r="B40" s="72" t="str">
        <f>'9'!B39</f>
        <v>Purwokerto Selatan</v>
      </c>
      <c r="C40" s="72" t="str">
        <f>'9'!C39</f>
        <v>Purwokerto Selatan</v>
      </c>
      <c r="D40" s="618"/>
      <c r="E40" s="618"/>
      <c r="F40" s="618"/>
      <c r="G40" s="618"/>
      <c r="H40" s="618"/>
      <c r="I40" s="618"/>
      <c r="J40" s="618"/>
      <c r="K40" s="618"/>
      <c r="L40" s="618"/>
      <c r="M40" s="618">
        <f t="shared" si="1"/>
        <v>0</v>
      </c>
    </row>
    <row r="41" spans="1:13" x14ac:dyDescent="0.25">
      <c r="A41" s="557">
        <v>23</v>
      </c>
      <c r="B41" s="72" t="str">
        <f>'9'!B40</f>
        <v>Sokaraja</v>
      </c>
      <c r="C41" s="72" t="str">
        <f>'9'!C40</f>
        <v>Sokaraja I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18">
        <f t="shared" si="1"/>
        <v>0</v>
      </c>
    </row>
    <row r="42" spans="1:13" x14ac:dyDescent="0.25">
      <c r="A42" s="557"/>
      <c r="B42" s="72"/>
      <c r="C42" s="72" t="str">
        <f>'9'!C41</f>
        <v>Sokaraja II</v>
      </c>
      <c r="D42" s="618"/>
      <c r="E42" s="618"/>
      <c r="F42" s="618"/>
      <c r="G42" s="618"/>
      <c r="H42" s="618"/>
      <c r="I42" s="618"/>
      <c r="J42" s="618"/>
      <c r="K42" s="618"/>
      <c r="L42" s="618"/>
      <c r="M42" s="618">
        <f t="shared" si="1"/>
        <v>0</v>
      </c>
    </row>
    <row r="43" spans="1:13" x14ac:dyDescent="0.25">
      <c r="A43" s="557">
        <v>24</v>
      </c>
      <c r="B43" s="72" t="str">
        <f>'9'!B42</f>
        <v>Kembaran</v>
      </c>
      <c r="C43" s="72" t="str">
        <f>'9'!C42</f>
        <v>Kembaran I</v>
      </c>
      <c r="D43" s="618"/>
      <c r="E43" s="618"/>
      <c r="F43" s="618"/>
      <c r="G43" s="618"/>
      <c r="H43" s="618"/>
      <c r="I43" s="618"/>
      <c r="J43" s="618"/>
      <c r="K43" s="618"/>
      <c r="L43" s="618"/>
      <c r="M43" s="618">
        <f t="shared" si="1"/>
        <v>0</v>
      </c>
    </row>
    <row r="44" spans="1:13" x14ac:dyDescent="0.25">
      <c r="A44" s="557"/>
      <c r="B44" s="72"/>
      <c r="C44" s="72" t="str">
        <f>'9'!C43</f>
        <v>Kembaran II</v>
      </c>
      <c r="D44" s="618"/>
      <c r="E44" s="618"/>
      <c r="F44" s="618"/>
      <c r="G44" s="618"/>
      <c r="H44" s="618"/>
      <c r="I44" s="618"/>
      <c r="J44" s="618"/>
      <c r="K44" s="618"/>
      <c r="L44" s="618"/>
      <c r="M44" s="618">
        <f t="shared" si="1"/>
        <v>0</v>
      </c>
    </row>
    <row r="45" spans="1:13" x14ac:dyDescent="0.25">
      <c r="A45" s="557">
        <v>25</v>
      </c>
      <c r="B45" s="72" t="str">
        <f>'9'!B44</f>
        <v>Sumbang</v>
      </c>
      <c r="C45" s="72" t="str">
        <f>'9'!C44</f>
        <v>Sumbang I</v>
      </c>
      <c r="D45" s="618"/>
      <c r="E45" s="618"/>
      <c r="F45" s="618"/>
      <c r="G45" s="618"/>
      <c r="H45" s="618"/>
      <c r="I45" s="618"/>
      <c r="J45" s="618"/>
      <c r="K45" s="618"/>
      <c r="L45" s="618"/>
      <c r="M45" s="618">
        <f t="shared" si="1"/>
        <v>0</v>
      </c>
    </row>
    <row r="46" spans="1:13" x14ac:dyDescent="0.25">
      <c r="A46" s="557"/>
      <c r="B46" s="72"/>
      <c r="C46" s="72" t="str">
        <f>'9'!C45</f>
        <v>Sumbang II</v>
      </c>
      <c r="D46" s="618"/>
      <c r="E46" s="618"/>
      <c r="F46" s="618"/>
      <c r="G46" s="618"/>
      <c r="H46" s="618"/>
      <c r="I46" s="618"/>
      <c r="J46" s="618"/>
      <c r="K46" s="618"/>
      <c r="L46" s="618"/>
      <c r="M46" s="618">
        <f t="shared" si="1"/>
        <v>0</v>
      </c>
    </row>
    <row r="47" spans="1:13" x14ac:dyDescent="0.25">
      <c r="A47" s="557">
        <v>26</v>
      </c>
      <c r="B47" s="72" t="str">
        <f>'9'!B46</f>
        <v>Baturraden</v>
      </c>
      <c r="C47" s="72" t="str">
        <f>'9'!C46</f>
        <v>Baturraden I</v>
      </c>
      <c r="D47" s="618"/>
      <c r="E47" s="618"/>
      <c r="F47" s="618"/>
      <c r="G47" s="618"/>
      <c r="H47" s="618"/>
      <c r="I47" s="618"/>
      <c r="J47" s="618"/>
      <c r="K47" s="618"/>
      <c r="L47" s="618"/>
      <c r="M47" s="618">
        <f t="shared" si="1"/>
        <v>0</v>
      </c>
    </row>
    <row r="48" spans="1:13" x14ac:dyDescent="0.25">
      <c r="A48" s="557"/>
      <c r="B48" s="72"/>
      <c r="C48" s="72" t="str">
        <f>'9'!C47</f>
        <v>Baturraden II</v>
      </c>
      <c r="D48" s="618"/>
      <c r="E48" s="618"/>
      <c r="F48" s="618"/>
      <c r="G48" s="618"/>
      <c r="H48" s="618"/>
      <c r="I48" s="618"/>
      <c r="J48" s="618"/>
      <c r="K48" s="618"/>
      <c r="L48" s="618"/>
      <c r="M48" s="618">
        <f t="shared" si="1"/>
        <v>0</v>
      </c>
    </row>
    <row r="49" spans="1:13" x14ac:dyDescent="0.25">
      <c r="A49" s="557">
        <v>27</v>
      </c>
      <c r="B49" s="72" t="str">
        <f>'9'!B48</f>
        <v>Kedungbanteng</v>
      </c>
      <c r="C49" s="72" t="str">
        <f>'9'!C48</f>
        <v>Kedungbanteng</v>
      </c>
      <c r="D49" s="618"/>
      <c r="E49" s="618"/>
      <c r="F49" s="618"/>
      <c r="G49" s="618"/>
      <c r="H49" s="618"/>
      <c r="I49" s="618"/>
      <c r="J49" s="618"/>
      <c r="K49" s="618"/>
      <c r="L49" s="618"/>
      <c r="M49" s="618">
        <f t="shared" si="1"/>
        <v>0</v>
      </c>
    </row>
    <row r="50" spans="1:13" ht="21.75" customHeight="1" thickBot="1" x14ac:dyDescent="0.3">
      <c r="A50" s="1143" t="s">
        <v>488</v>
      </c>
      <c r="B50" s="1144"/>
      <c r="C50" s="1145"/>
      <c r="D50" s="619">
        <f t="shared" ref="D50:M50" si="2">SUM(D10:D49)</f>
        <v>0</v>
      </c>
      <c r="E50" s="619">
        <f t="shared" si="2"/>
        <v>0</v>
      </c>
      <c r="F50" s="619">
        <f t="shared" si="2"/>
        <v>0</v>
      </c>
      <c r="G50" s="619">
        <f t="shared" si="2"/>
        <v>0</v>
      </c>
      <c r="H50" s="619">
        <f t="shared" si="2"/>
        <v>0</v>
      </c>
      <c r="I50" s="619">
        <f t="shared" si="2"/>
        <v>0</v>
      </c>
      <c r="J50" s="619">
        <f t="shared" si="2"/>
        <v>0</v>
      </c>
      <c r="K50" s="619">
        <f t="shared" si="2"/>
        <v>0</v>
      </c>
      <c r="L50" s="619">
        <f t="shared" si="2"/>
        <v>0</v>
      </c>
      <c r="M50" s="619">
        <f t="shared" si="2"/>
        <v>0</v>
      </c>
    </row>
    <row r="51" spans="1:13" x14ac:dyDescent="0.25">
      <c r="B51" s="598"/>
      <c r="C51" s="598"/>
      <c r="D51" s="598"/>
    </row>
    <row r="52" spans="1:13" x14ac:dyDescent="0.25">
      <c r="A52" s="612" t="s">
        <v>569</v>
      </c>
      <c r="B52" s="612"/>
    </row>
    <row r="53" spans="1:13" x14ac:dyDescent="0.25">
      <c r="A53" s="612" t="s">
        <v>588</v>
      </c>
      <c r="B53" s="612" t="s">
        <v>1037</v>
      </c>
    </row>
    <row r="54" spans="1:13" x14ac:dyDescent="0.25">
      <c r="A54" s="612" t="s">
        <v>589</v>
      </c>
      <c r="B54" s="612" t="s">
        <v>1038</v>
      </c>
    </row>
    <row r="55" spans="1:13" x14ac:dyDescent="0.25">
      <c r="A55" s="612" t="s">
        <v>1039</v>
      </c>
      <c r="B55" s="612" t="s">
        <v>1040</v>
      </c>
    </row>
  </sheetData>
  <mergeCells count="5">
    <mergeCell ref="A7:A8"/>
    <mergeCell ref="B7:B8"/>
    <mergeCell ref="C7:C8"/>
    <mergeCell ref="A50:C50"/>
    <mergeCell ref="D7:M7"/>
  </mergeCells>
  <pageMargins left="0.7" right="0.7" top="0.75" bottom="0.75" header="0.3" footer="0.3"/>
  <pageSetup paperSize="9"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9309-01F7-4F6E-B140-8496F41DDC89}">
  <sheetPr codeName="Sheet23">
    <tabColor rgb="FF002060"/>
    <pageSetUpPr fitToPage="1"/>
  </sheetPr>
  <dimension ref="A1:S55"/>
  <sheetViews>
    <sheetView topLeftCell="A11" zoomScale="70" zoomScaleNormal="70" workbookViewId="0">
      <selection activeCell="V4" sqref="V4"/>
    </sheetView>
  </sheetViews>
  <sheetFormatPr defaultColWidth="9.140625" defaultRowHeight="15" x14ac:dyDescent="0.25"/>
  <cols>
    <col min="1" max="1" width="5.5703125" style="596" customWidth="1"/>
    <col min="2" max="3" width="21.5703125" style="596" customWidth="1"/>
    <col min="4" max="12" width="10.42578125" style="596" customWidth="1"/>
    <col min="13" max="13" width="11.85546875" style="596" customWidth="1"/>
    <col min="14" max="19" width="10.42578125" style="596" customWidth="1"/>
    <col min="20" max="254" width="9.140625" style="596"/>
    <col min="255" max="255" width="5.5703125" style="596" customWidth="1"/>
    <col min="256" max="257" width="21.5703125" style="596" customWidth="1"/>
    <col min="258" max="275" width="10.42578125" style="596" customWidth="1"/>
    <col min="276" max="510" width="9.140625" style="596"/>
    <col min="511" max="511" width="5.5703125" style="596" customWidth="1"/>
    <col min="512" max="513" width="21.5703125" style="596" customWidth="1"/>
    <col min="514" max="531" width="10.42578125" style="596" customWidth="1"/>
    <col min="532" max="766" width="9.140625" style="596"/>
    <col min="767" max="767" width="5.5703125" style="596" customWidth="1"/>
    <col min="768" max="769" width="21.5703125" style="596" customWidth="1"/>
    <col min="770" max="787" width="10.42578125" style="596" customWidth="1"/>
    <col min="788" max="1022" width="9.140625" style="596"/>
    <col min="1023" max="1023" width="5.5703125" style="596" customWidth="1"/>
    <col min="1024" max="1025" width="21.5703125" style="596" customWidth="1"/>
    <col min="1026" max="1043" width="10.42578125" style="596" customWidth="1"/>
    <col min="1044" max="1278" width="9.140625" style="596"/>
    <col min="1279" max="1279" width="5.5703125" style="596" customWidth="1"/>
    <col min="1280" max="1281" width="21.5703125" style="596" customWidth="1"/>
    <col min="1282" max="1299" width="10.42578125" style="596" customWidth="1"/>
    <col min="1300" max="1534" width="9.140625" style="596"/>
    <col min="1535" max="1535" width="5.5703125" style="596" customWidth="1"/>
    <col min="1536" max="1537" width="21.5703125" style="596" customWidth="1"/>
    <col min="1538" max="1555" width="10.42578125" style="596" customWidth="1"/>
    <col min="1556" max="1790" width="9.140625" style="596"/>
    <col min="1791" max="1791" width="5.5703125" style="596" customWidth="1"/>
    <col min="1792" max="1793" width="21.5703125" style="596" customWidth="1"/>
    <col min="1794" max="1811" width="10.42578125" style="596" customWidth="1"/>
    <col min="1812" max="2046" width="9.140625" style="596"/>
    <col min="2047" max="2047" width="5.5703125" style="596" customWidth="1"/>
    <col min="2048" max="2049" width="21.5703125" style="596" customWidth="1"/>
    <col min="2050" max="2067" width="10.42578125" style="596" customWidth="1"/>
    <col min="2068" max="2302" width="9.140625" style="596"/>
    <col min="2303" max="2303" width="5.5703125" style="596" customWidth="1"/>
    <col min="2304" max="2305" width="21.5703125" style="596" customWidth="1"/>
    <col min="2306" max="2323" width="10.42578125" style="596" customWidth="1"/>
    <col min="2324" max="2558" width="9.140625" style="596"/>
    <col min="2559" max="2559" width="5.5703125" style="596" customWidth="1"/>
    <col min="2560" max="2561" width="21.5703125" style="596" customWidth="1"/>
    <col min="2562" max="2579" width="10.42578125" style="596" customWidth="1"/>
    <col min="2580" max="2814" width="9.140625" style="596"/>
    <col min="2815" max="2815" width="5.5703125" style="596" customWidth="1"/>
    <col min="2816" max="2817" width="21.5703125" style="596" customWidth="1"/>
    <col min="2818" max="2835" width="10.42578125" style="596" customWidth="1"/>
    <col min="2836" max="3070" width="9.140625" style="596"/>
    <col min="3071" max="3071" width="5.5703125" style="596" customWidth="1"/>
    <col min="3072" max="3073" width="21.5703125" style="596" customWidth="1"/>
    <col min="3074" max="3091" width="10.42578125" style="596" customWidth="1"/>
    <col min="3092" max="3326" width="9.140625" style="596"/>
    <col min="3327" max="3327" width="5.5703125" style="596" customWidth="1"/>
    <col min="3328" max="3329" width="21.5703125" style="596" customWidth="1"/>
    <col min="3330" max="3347" width="10.42578125" style="596" customWidth="1"/>
    <col min="3348" max="3582" width="9.140625" style="596"/>
    <col min="3583" max="3583" width="5.5703125" style="596" customWidth="1"/>
    <col min="3584" max="3585" width="21.5703125" style="596" customWidth="1"/>
    <col min="3586" max="3603" width="10.42578125" style="596" customWidth="1"/>
    <col min="3604" max="3838" width="9.140625" style="596"/>
    <col min="3839" max="3839" width="5.5703125" style="596" customWidth="1"/>
    <col min="3840" max="3841" width="21.5703125" style="596" customWidth="1"/>
    <col min="3842" max="3859" width="10.42578125" style="596" customWidth="1"/>
    <col min="3860" max="4094" width="9.140625" style="596"/>
    <col min="4095" max="4095" width="5.5703125" style="596" customWidth="1"/>
    <col min="4096" max="4097" width="21.5703125" style="596" customWidth="1"/>
    <col min="4098" max="4115" width="10.42578125" style="596" customWidth="1"/>
    <col min="4116" max="4350" width="9.140625" style="596"/>
    <col min="4351" max="4351" width="5.5703125" style="596" customWidth="1"/>
    <col min="4352" max="4353" width="21.5703125" style="596" customWidth="1"/>
    <col min="4354" max="4371" width="10.42578125" style="596" customWidth="1"/>
    <col min="4372" max="4606" width="9.140625" style="596"/>
    <col min="4607" max="4607" width="5.5703125" style="596" customWidth="1"/>
    <col min="4608" max="4609" width="21.5703125" style="596" customWidth="1"/>
    <col min="4610" max="4627" width="10.42578125" style="596" customWidth="1"/>
    <col min="4628" max="4862" width="9.140625" style="596"/>
    <col min="4863" max="4863" width="5.5703125" style="596" customWidth="1"/>
    <col min="4864" max="4865" width="21.5703125" style="596" customWidth="1"/>
    <col min="4866" max="4883" width="10.42578125" style="596" customWidth="1"/>
    <col min="4884" max="5118" width="9.140625" style="596"/>
    <col min="5119" max="5119" width="5.5703125" style="596" customWidth="1"/>
    <col min="5120" max="5121" width="21.5703125" style="596" customWidth="1"/>
    <col min="5122" max="5139" width="10.42578125" style="596" customWidth="1"/>
    <col min="5140" max="5374" width="9.140625" style="596"/>
    <col min="5375" max="5375" width="5.5703125" style="596" customWidth="1"/>
    <col min="5376" max="5377" width="21.5703125" style="596" customWidth="1"/>
    <col min="5378" max="5395" width="10.42578125" style="596" customWidth="1"/>
    <col min="5396" max="5630" width="9.140625" style="596"/>
    <col min="5631" max="5631" width="5.5703125" style="596" customWidth="1"/>
    <col min="5632" max="5633" width="21.5703125" style="596" customWidth="1"/>
    <col min="5634" max="5651" width="10.42578125" style="596" customWidth="1"/>
    <col min="5652" max="5886" width="9.140625" style="596"/>
    <col min="5887" max="5887" width="5.5703125" style="596" customWidth="1"/>
    <col min="5888" max="5889" width="21.5703125" style="596" customWidth="1"/>
    <col min="5890" max="5907" width="10.42578125" style="596" customWidth="1"/>
    <col min="5908" max="6142" width="9.140625" style="596"/>
    <col min="6143" max="6143" width="5.5703125" style="596" customWidth="1"/>
    <col min="6144" max="6145" width="21.5703125" style="596" customWidth="1"/>
    <col min="6146" max="6163" width="10.42578125" style="596" customWidth="1"/>
    <col min="6164" max="6398" width="9.140625" style="596"/>
    <col min="6399" max="6399" width="5.5703125" style="596" customWidth="1"/>
    <col min="6400" max="6401" width="21.5703125" style="596" customWidth="1"/>
    <col min="6402" max="6419" width="10.42578125" style="596" customWidth="1"/>
    <col min="6420" max="6654" width="9.140625" style="596"/>
    <col min="6655" max="6655" width="5.5703125" style="596" customWidth="1"/>
    <col min="6656" max="6657" width="21.5703125" style="596" customWidth="1"/>
    <col min="6658" max="6675" width="10.42578125" style="596" customWidth="1"/>
    <col min="6676" max="6910" width="9.140625" style="596"/>
    <col min="6911" max="6911" width="5.5703125" style="596" customWidth="1"/>
    <col min="6912" max="6913" width="21.5703125" style="596" customWidth="1"/>
    <col min="6914" max="6931" width="10.42578125" style="596" customWidth="1"/>
    <col min="6932" max="7166" width="9.140625" style="596"/>
    <col min="7167" max="7167" width="5.5703125" style="596" customWidth="1"/>
    <col min="7168" max="7169" width="21.5703125" style="596" customWidth="1"/>
    <col min="7170" max="7187" width="10.42578125" style="596" customWidth="1"/>
    <col min="7188" max="7422" width="9.140625" style="596"/>
    <col min="7423" max="7423" width="5.5703125" style="596" customWidth="1"/>
    <col min="7424" max="7425" width="21.5703125" style="596" customWidth="1"/>
    <col min="7426" max="7443" width="10.42578125" style="596" customWidth="1"/>
    <col min="7444" max="7678" width="9.140625" style="596"/>
    <col min="7679" max="7679" width="5.5703125" style="596" customWidth="1"/>
    <col min="7680" max="7681" width="21.5703125" style="596" customWidth="1"/>
    <col min="7682" max="7699" width="10.42578125" style="596" customWidth="1"/>
    <col min="7700" max="7934" width="9.140625" style="596"/>
    <col min="7935" max="7935" width="5.5703125" style="596" customWidth="1"/>
    <col min="7936" max="7937" width="21.5703125" style="596" customWidth="1"/>
    <col min="7938" max="7955" width="10.42578125" style="596" customWidth="1"/>
    <col min="7956" max="8190" width="9.140625" style="596"/>
    <col min="8191" max="8191" width="5.5703125" style="596" customWidth="1"/>
    <col min="8192" max="8193" width="21.5703125" style="596" customWidth="1"/>
    <col min="8194" max="8211" width="10.42578125" style="596" customWidth="1"/>
    <col min="8212" max="8446" width="9.140625" style="596"/>
    <col min="8447" max="8447" width="5.5703125" style="596" customWidth="1"/>
    <col min="8448" max="8449" width="21.5703125" style="596" customWidth="1"/>
    <col min="8450" max="8467" width="10.42578125" style="596" customWidth="1"/>
    <col min="8468" max="8702" width="9.140625" style="596"/>
    <col min="8703" max="8703" width="5.5703125" style="596" customWidth="1"/>
    <col min="8704" max="8705" width="21.5703125" style="596" customWidth="1"/>
    <col min="8706" max="8723" width="10.42578125" style="596" customWidth="1"/>
    <col min="8724" max="8958" width="9.140625" style="596"/>
    <col min="8959" max="8959" width="5.5703125" style="596" customWidth="1"/>
    <col min="8960" max="8961" width="21.5703125" style="596" customWidth="1"/>
    <col min="8962" max="8979" width="10.42578125" style="596" customWidth="1"/>
    <col min="8980" max="9214" width="9.140625" style="596"/>
    <col min="9215" max="9215" width="5.5703125" style="596" customWidth="1"/>
    <col min="9216" max="9217" width="21.5703125" style="596" customWidth="1"/>
    <col min="9218" max="9235" width="10.42578125" style="596" customWidth="1"/>
    <col min="9236" max="9470" width="9.140625" style="596"/>
    <col min="9471" max="9471" width="5.5703125" style="596" customWidth="1"/>
    <col min="9472" max="9473" width="21.5703125" style="596" customWidth="1"/>
    <col min="9474" max="9491" width="10.42578125" style="596" customWidth="1"/>
    <col min="9492" max="9726" width="9.140625" style="596"/>
    <col min="9727" max="9727" width="5.5703125" style="596" customWidth="1"/>
    <col min="9728" max="9729" width="21.5703125" style="596" customWidth="1"/>
    <col min="9730" max="9747" width="10.42578125" style="596" customWidth="1"/>
    <col min="9748" max="9982" width="9.140625" style="596"/>
    <col min="9983" max="9983" width="5.5703125" style="596" customWidth="1"/>
    <col min="9984" max="9985" width="21.5703125" style="596" customWidth="1"/>
    <col min="9986" max="10003" width="10.42578125" style="596" customWidth="1"/>
    <col min="10004" max="10238" width="9.140625" style="596"/>
    <col min="10239" max="10239" width="5.5703125" style="596" customWidth="1"/>
    <col min="10240" max="10241" width="21.5703125" style="596" customWidth="1"/>
    <col min="10242" max="10259" width="10.42578125" style="596" customWidth="1"/>
    <col min="10260" max="10494" width="9.140625" style="596"/>
    <col min="10495" max="10495" width="5.5703125" style="596" customWidth="1"/>
    <col min="10496" max="10497" width="21.5703125" style="596" customWidth="1"/>
    <col min="10498" max="10515" width="10.42578125" style="596" customWidth="1"/>
    <col min="10516" max="10750" width="9.140625" style="596"/>
    <col min="10751" max="10751" width="5.5703125" style="596" customWidth="1"/>
    <col min="10752" max="10753" width="21.5703125" style="596" customWidth="1"/>
    <col min="10754" max="10771" width="10.42578125" style="596" customWidth="1"/>
    <col min="10772" max="11006" width="9.140625" style="596"/>
    <col min="11007" max="11007" width="5.5703125" style="596" customWidth="1"/>
    <col min="11008" max="11009" width="21.5703125" style="596" customWidth="1"/>
    <col min="11010" max="11027" width="10.42578125" style="596" customWidth="1"/>
    <col min="11028" max="11262" width="9.140625" style="596"/>
    <col min="11263" max="11263" width="5.5703125" style="596" customWidth="1"/>
    <col min="11264" max="11265" width="21.5703125" style="596" customWidth="1"/>
    <col min="11266" max="11283" width="10.42578125" style="596" customWidth="1"/>
    <col min="11284" max="11518" width="9.140625" style="596"/>
    <col min="11519" max="11519" width="5.5703125" style="596" customWidth="1"/>
    <col min="11520" max="11521" width="21.5703125" style="596" customWidth="1"/>
    <col min="11522" max="11539" width="10.42578125" style="596" customWidth="1"/>
    <col min="11540" max="11774" width="9.140625" style="596"/>
    <col min="11775" max="11775" width="5.5703125" style="596" customWidth="1"/>
    <col min="11776" max="11777" width="21.5703125" style="596" customWidth="1"/>
    <col min="11778" max="11795" width="10.42578125" style="596" customWidth="1"/>
    <col min="11796" max="12030" width="9.140625" style="596"/>
    <col min="12031" max="12031" width="5.5703125" style="596" customWidth="1"/>
    <col min="12032" max="12033" width="21.5703125" style="596" customWidth="1"/>
    <col min="12034" max="12051" width="10.42578125" style="596" customWidth="1"/>
    <col min="12052" max="12286" width="9.140625" style="596"/>
    <col min="12287" max="12287" width="5.5703125" style="596" customWidth="1"/>
    <col min="12288" max="12289" width="21.5703125" style="596" customWidth="1"/>
    <col min="12290" max="12307" width="10.42578125" style="596" customWidth="1"/>
    <col min="12308" max="12542" width="9.140625" style="596"/>
    <col min="12543" max="12543" width="5.5703125" style="596" customWidth="1"/>
    <col min="12544" max="12545" width="21.5703125" style="596" customWidth="1"/>
    <col min="12546" max="12563" width="10.42578125" style="596" customWidth="1"/>
    <col min="12564" max="12798" width="9.140625" style="596"/>
    <col min="12799" max="12799" width="5.5703125" style="596" customWidth="1"/>
    <col min="12800" max="12801" width="21.5703125" style="596" customWidth="1"/>
    <col min="12802" max="12819" width="10.42578125" style="596" customWidth="1"/>
    <col min="12820" max="13054" width="9.140625" style="596"/>
    <col min="13055" max="13055" width="5.5703125" style="596" customWidth="1"/>
    <col min="13056" max="13057" width="21.5703125" style="596" customWidth="1"/>
    <col min="13058" max="13075" width="10.42578125" style="596" customWidth="1"/>
    <col min="13076" max="13310" width="9.140625" style="596"/>
    <col min="13311" max="13311" width="5.5703125" style="596" customWidth="1"/>
    <col min="13312" max="13313" width="21.5703125" style="596" customWidth="1"/>
    <col min="13314" max="13331" width="10.42578125" style="596" customWidth="1"/>
    <col min="13332" max="13566" width="9.140625" style="596"/>
    <col min="13567" max="13567" width="5.5703125" style="596" customWidth="1"/>
    <col min="13568" max="13569" width="21.5703125" style="596" customWidth="1"/>
    <col min="13570" max="13587" width="10.42578125" style="596" customWidth="1"/>
    <col min="13588" max="13822" width="9.140625" style="596"/>
    <col min="13823" max="13823" width="5.5703125" style="596" customWidth="1"/>
    <col min="13824" max="13825" width="21.5703125" style="596" customWidth="1"/>
    <col min="13826" max="13843" width="10.42578125" style="596" customWidth="1"/>
    <col min="13844" max="14078" width="9.140625" style="596"/>
    <col min="14079" max="14079" width="5.5703125" style="596" customWidth="1"/>
    <col min="14080" max="14081" width="21.5703125" style="596" customWidth="1"/>
    <col min="14082" max="14099" width="10.42578125" style="596" customWidth="1"/>
    <col min="14100" max="14334" width="9.140625" style="596"/>
    <col min="14335" max="14335" width="5.5703125" style="596" customWidth="1"/>
    <col min="14336" max="14337" width="21.5703125" style="596" customWidth="1"/>
    <col min="14338" max="14355" width="10.42578125" style="596" customWidth="1"/>
    <col min="14356" max="14590" width="9.140625" style="596"/>
    <col min="14591" max="14591" width="5.5703125" style="596" customWidth="1"/>
    <col min="14592" max="14593" width="21.5703125" style="596" customWidth="1"/>
    <col min="14594" max="14611" width="10.42578125" style="596" customWidth="1"/>
    <col min="14612" max="14846" width="9.140625" style="596"/>
    <col min="14847" max="14847" width="5.5703125" style="596" customWidth="1"/>
    <col min="14848" max="14849" width="21.5703125" style="596" customWidth="1"/>
    <col min="14850" max="14867" width="10.42578125" style="596" customWidth="1"/>
    <col min="14868" max="15102" width="9.140625" style="596"/>
    <col min="15103" max="15103" width="5.5703125" style="596" customWidth="1"/>
    <col min="15104" max="15105" width="21.5703125" style="596" customWidth="1"/>
    <col min="15106" max="15123" width="10.42578125" style="596" customWidth="1"/>
    <col min="15124" max="15358" width="9.140625" style="596"/>
    <col min="15359" max="15359" width="5.5703125" style="596" customWidth="1"/>
    <col min="15360" max="15361" width="21.5703125" style="596" customWidth="1"/>
    <col min="15362" max="15379" width="10.42578125" style="596" customWidth="1"/>
    <col min="15380" max="15614" width="9.140625" style="596"/>
    <col min="15615" max="15615" width="5.5703125" style="596" customWidth="1"/>
    <col min="15616" max="15617" width="21.5703125" style="596" customWidth="1"/>
    <col min="15618" max="15635" width="10.42578125" style="596" customWidth="1"/>
    <col min="15636" max="15870" width="9.140625" style="596"/>
    <col min="15871" max="15871" width="5.5703125" style="596" customWidth="1"/>
    <col min="15872" max="15873" width="21.5703125" style="596" customWidth="1"/>
    <col min="15874" max="15891" width="10.42578125" style="596" customWidth="1"/>
    <col min="15892" max="16126" width="9.140625" style="596"/>
    <col min="16127" max="16127" width="5.5703125" style="596" customWidth="1"/>
    <col min="16128" max="16129" width="21.5703125" style="596" customWidth="1"/>
    <col min="16130" max="16147" width="10.42578125" style="596" customWidth="1"/>
    <col min="16148" max="16384" width="9.140625" style="596"/>
  </cols>
  <sheetData>
    <row r="1" spans="1:19" ht="15.75" x14ac:dyDescent="0.25">
      <c r="A1" s="827" t="s">
        <v>597</v>
      </c>
    </row>
    <row r="3" spans="1:19" s="597" customFormat="1" ht="16.5" x14ac:dyDescent="0.25">
      <c r="A3" s="1146" t="s">
        <v>591</v>
      </c>
      <c r="B3" s="1146"/>
      <c r="C3" s="1146"/>
      <c r="D3" s="1146"/>
      <c r="E3" s="1146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6"/>
      <c r="R3" s="1146"/>
      <c r="S3" s="1146"/>
    </row>
    <row r="4" spans="1:19" s="597" customFormat="1" ht="16.5" x14ac:dyDescent="0.25">
      <c r="A4" s="828"/>
      <c r="B4" s="828"/>
      <c r="C4" s="828"/>
      <c r="D4" s="828"/>
      <c r="E4" s="828"/>
      <c r="F4" s="828"/>
      <c r="G4" s="828"/>
      <c r="H4" s="589" t="str">
        <f>'1'!E5</f>
        <v>KABUPATEN/KOTA</v>
      </c>
      <c r="I4" s="590">
        <f>'1'!$F$5</f>
        <v>2022</v>
      </c>
      <c r="J4" s="828"/>
      <c r="K4" s="828"/>
      <c r="L4" s="828"/>
      <c r="M4" s="829"/>
      <c r="N4" s="829"/>
      <c r="O4" s="829"/>
      <c r="P4" s="829"/>
      <c r="Q4" s="829"/>
      <c r="R4" s="829"/>
      <c r="S4" s="829"/>
    </row>
    <row r="5" spans="1:19" s="597" customFormat="1" ht="16.5" x14ac:dyDescent="0.25">
      <c r="A5" s="828"/>
      <c r="B5" s="828"/>
      <c r="C5" s="828"/>
      <c r="D5" s="828"/>
      <c r="E5" s="828"/>
      <c r="F5" s="828"/>
      <c r="G5" s="828"/>
      <c r="H5" s="589" t="str">
        <f>'1'!E6</f>
        <v>TAHUN</v>
      </c>
      <c r="I5" s="590" t="str">
        <f>'1'!$F$6</f>
        <v>BANYUMAS</v>
      </c>
      <c r="J5" s="828"/>
      <c r="K5" s="828"/>
      <c r="L5" s="828"/>
      <c r="M5" s="829"/>
      <c r="N5" s="829"/>
      <c r="O5" s="829"/>
      <c r="P5" s="829"/>
      <c r="Q5" s="829"/>
      <c r="R5" s="829"/>
      <c r="S5" s="829"/>
    </row>
    <row r="6" spans="1:19" ht="15.75" thickBot="1" x14ac:dyDescent="0.3">
      <c r="A6" s="620"/>
      <c r="B6" s="620"/>
      <c r="C6" s="620"/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</row>
    <row r="7" spans="1:19" ht="15.75" x14ac:dyDescent="0.25">
      <c r="A7" s="1147" t="s">
        <v>2</v>
      </c>
      <c r="B7" s="1147" t="s">
        <v>254</v>
      </c>
      <c r="C7" s="1147" t="s">
        <v>409</v>
      </c>
      <c r="D7" s="1149" t="s">
        <v>592</v>
      </c>
      <c r="E7" s="1150"/>
      <c r="F7" s="1150"/>
      <c r="G7" s="1150"/>
      <c r="H7" s="1150"/>
      <c r="I7" s="830"/>
      <c r="J7" s="830"/>
      <c r="K7" s="1151" t="s">
        <v>593</v>
      </c>
      <c r="L7" s="1152"/>
      <c r="M7" s="1152"/>
      <c r="N7" s="1152"/>
      <c r="O7" s="1152"/>
      <c r="P7" s="1152"/>
      <c r="Q7" s="1152"/>
      <c r="R7" s="1152"/>
      <c r="S7" s="1153"/>
    </row>
    <row r="8" spans="1:19" ht="43.5" customHeight="1" x14ac:dyDescent="0.25">
      <c r="A8" s="1138"/>
      <c r="B8" s="1138"/>
      <c r="C8" s="1138"/>
      <c r="D8" s="1154" t="s">
        <v>256</v>
      </c>
      <c r="E8" s="1155" t="s">
        <v>594</v>
      </c>
      <c r="F8" s="1156"/>
      <c r="G8" s="1155" t="s">
        <v>1252</v>
      </c>
      <c r="H8" s="1156"/>
      <c r="I8" s="1157" t="s">
        <v>1041</v>
      </c>
      <c r="J8" s="1158"/>
      <c r="K8" s="1154" t="s">
        <v>256</v>
      </c>
      <c r="L8" s="1155" t="s">
        <v>1251</v>
      </c>
      <c r="M8" s="1156"/>
      <c r="N8" s="1155" t="s">
        <v>595</v>
      </c>
      <c r="O8" s="1156"/>
      <c r="P8" s="1155" t="s">
        <v>1042</v>
      </c>
      <c r="Q8" s="1156"/>
      <c r="R8" s="1155" t="s">
        <v>596</v>
      </c>
      <c r="S8" s="1156"/>
    </row>
    <row r="9" spans="1:19" ht="31.5" x14ac:dyDescent="0.25">
      <c r="A9" s="1148"/>
      <c r="B9" s="1148"/>
      <c r="C9" s="1148"/>
      <c r="D9" s="1148"/>
      <c r="E9" s="831" t="s">
        <v>256</v>
      </c>
      <c r="F9" s="831" t="s">
        <v>27</v>
      </c>
      <c r="G9" s="831" t="s">
        <v>256</v>
      </c>
      <c r="H9" s="831" t="s">
        <v>27</v>
      </c>
      <c r="I9" s="831" t="s">
        <v>256</v>
      </c>
      <c r="J9" s="831" t="s">
        <v>27</v>
      </c>
      <c r="K9" s="1148"/>
      <c r="L9" s="831" t="s">
        <v>256</v>
      </c>
      <c r="M9" s="831" t="s">
        <v>27</v>
      </c>
      <c r="N9" s="831" t="s">
        <v>256</v>
      </c>
      <c r="O9" s="831" t="s">
        <v>27</v>
      </c>
      <c r="P9" s="831" t="s">
        <v>256</v>
      </c>
      <c r="Q9" s="831" t="s">
        <v>27</v>
      </c>
      <c r="R9" s="831" t="s">
        <v>256</v>
      </c>
      <c r="S9" s="831" t="s">
        <v>27</v>
      </c>
    </row>
    <row r="10" spans="1:19" x14ac:dyDescent="0.25">
      <c r="A10" s="832">
        <v>1</v>
      </c>
      <c r="B10" s="832">
        <v>2</v>
      </c>
      <c r="C10" s="832">
        <v>3</v>
      </c>
      <c r="D10" s="832">
        <v>4</v>
      </c>
      <c r="E10" s="832">
        <v>5</v>
      </c>
      <c r="F10" s="832">
        <v>6</v>
      </c>
      <c r="G10" s="832">
        <v>7</v>
      </c>
      <c r="H10" s="832">
        <v>8</v>
      </c>
      <c r="I10" s="832">
        <v>9</v>
      </c>
      <c r="J10" s="832">
        <v>10</v>
      </c>
      <c r="K10" s="832">
        <v>11</v>
      </c>
      <c r="L10" s="832">
        <v>12</v>
      </c>
      <c r="M10" s="832">
        <v>13</v>
      </c>
      <c r="N10" s="832">
        <v>14</v>
      </c>
      <c r="O10" s="832">
        <v>15</v>
      </c>
      <c r="P10" s="832">
        <v>16</v>
      </c>
      <c r="Q10" s="832">
        <v>17</v>
      </c>
      <c r="R10" s="832">
        <v>18</v>
      </c>
      <c r="S10" s="832">
        <v>19</v>
      </c>
    </row>
    <row r="11" spans="1:19" ht="20.100000000000001" customHeight="1" x14ac:dyDescent="0.25">
      <c r="A11" s="561">
        <v>1</v>
      </c>
      <c r="B11" s="621" t="str">
        <f>'9'!B9</f>
        <v>Lumbir</v>
      </c>
      <c r="C11" s="621" t="str">
        <f>'9'!C9</f>
        <v>Lumbir</v>
      </c>
      <c r="D11" s="622"/>
      <c r="E11" s="622"/>
      <c r="F11" s="623" t="e">
        <f t="shared" ref="F11:F30" si="0">E11/D11*100</f>
        <v>#DIV/0!</v>
      </c>
      <c r="G11" s="622"/>
      <c r="H11" s="623" t="e">
        <f>G11/D11*100</f>
        <v>#DIV/0!</v>
      </c>
      <c r="I11" s="624"/>
      <c r="J11" s="624" t="e">
        <f>I11/D11*100</f>
        <v>#DIV/0!</v>
      </c>
      <c r="K11" s="625"/>
      <c r="L11" s="625"/>
      <c r="M11" s="624" t="e">
        <f t="shared" ref="M11:M30" si="1">L11/K11*100</f>
        <v>#DIV/0!</v>
      </c>
      <c r="N11" s="625"/>
      <c r="O11" s="629" t="e">
        <f t="shared" ref="O11:O30" si="2">N11/K11*100</f>
        <v>#DIV/0!</v>
      </c>
      <c r="P11" s="626"/>
      <c r="Q11" s="629" t="e">
        <f>P11/K11*100</f>
        <v>#DIV/0!</v>
      </c>
      <c r="R11" s="627"/>
      <c r="S11" s="628" t="e">
        <f t="shared" ref="S11:S30" si="3">R11/K11*100</f>
        <v>#DIV/0!</v>
      </c>
    </row>
    <row r="12" spans="1:19" ht="20.100000000000001" customHeight="1" x14ac:dyDescent="0.25">
      <c r="A12" s="557">
        <v>2</v>
      </c>
      <c r="B12" s="621" t="str">
        <f>'9'!B10</f>
        <v>Wangon</v>
      </c>
      <c r="C12" s="621" t="str">
        <f>'9'!C10</f>
        <v>Wangon I</v>
      </c>
      <c r="D12" s="622"/>
      <c r="E12" s="622"/>
      <c r="F12" s="623" t="e">
        <f t="shared" si="0"/>
        <v>#DIV/0!</v>
      </c>
      <c r="G12" s="622"/>
      <c r="H12" s="623" t="e">
        <f t="shared" ref="H12:H30" si="4">G12/D12*100</f>
        <v>#DIV/0!</v>
      </c>
      <c r="I12" s="624"/>
      <c r="J12" s="624" t="e">
        <f t="shared" ref="J12:J30" si="5">I12/D12*100</f>
        <v>#DIV/0!</v>
      </c>
      <c r="K12" s="625"/>
      <c r="L12" s="625"/>
      <c r="M12" s="624" t="e">
        <f t="shared" si="1"/>
        <v>#DIV/0!</v>
      </c>
      <c r="N12" s="625"/>
      <c r="O12" s="629" t="e">
        <f t="shared" si="2"/>
        <v>#DIV/0!</v>
      </c>
      <c r="P12" s="626"/>
      <c r="Q12" s="629" t="e">
        <f t="shared" ref="Q12:Q30" si="6">P12/K12*100</f>
        <v>#DIV/0!</v>
      </c>
      <c r="R12" s="627"/>
      <c r="S12" s="628" t="e">
        <f t="shared" si="3"/>
        <v>#DIV/0!</v>
      </c>
    </row>
    <row r="13" spans="1:19" ht="20.100000000000001" customHeight="1" x14ac:dyDescent="0.25">
      <c r="A13" s="557"/>
      <c r="B13" s="621"/>
      <c r="C13" s="621" t="str">
        <f>'9'!C11</f>
        <v>Wangon II</v>
      </c>
      <c r="D13" s="622"/>
      <c r="E13" s="622"/>
      <c r="F13" s="623" t="e">
        <f t="shared" si="0"/>
        <v>#DIV/0!</v>
      </c>
      <c r="G13" s="622"/>
      <c r="H13" s="623" t="e">
        <f t="shared" si="4"/>
        <v>#DIV/0!</v>
      </c>
      <c r="I13" s="624"/>
      <c r="J13" s="624" t="e">
        <f t="shared" si="5"/>
        <v>#DIV/0!</v>
      </c>
      <c r="K13" s="625"/>
      <c r="L13" s="625"/>
      <c r="M13" s="624" t="e">
        <f t="shared" si="1"/>
        <v>#DIV/0!</v>
      </c>
      <c r="N13" s="625"/>
      <c r="O13" s="629" t="e">
        <f t="shared" si="2"/>
        <v>#DIV/0!</v>
      </c>
      <c r="P13" s="626"/>
      <c r="Q13" s="629" t="e">
        <f t="shared" si="6"/>
        <v>#DIV/0!</v>
      </c>
      <c r="R13" s="627"/>
      <c r="S13" s="628" t="e">
        <f t="shared" si="3"/>
        <v>#DIV/0!</v>
      </c>
    </row>
    <row r="14" spans="1:19" ht="20.100000000000001" customHeight="1" x14ac:dyDescent="0.25">
      <c r="A14" s="557">
        <v>3</v>
      </c>
      <c r="B14" s="621" t="str">
        <f>'9'!B12</f>
        <v>Jatilawang</v>
      </c>
      <c r="C14" s="621" t="str">
        <f>'9'!C12</f>
        <v>Jatilawang</v>
      </c>
      <c r="D14" s="622"/>
      <c r="E14" s="622"/>
      <c r="F14" s="623" t="e">
        <f t="shared" si="0"/>
        <v>#DIV/0!</v>
      </c>
      <c r="G14" s="622"/>
      <c r="H14" s="623" t="e">
        <f t="shared" si="4"/>
        <v>#DIV/0!</v>
      </c>
      <c r="I14" s="624"/>
      <c r="J14" s="624" t="e">
        <f t="shared" si="5"/>
        <v>#DIV/0!</v>
      </c>
      <c r="K14" s="625"/>
      <c r="L14" s="625"/>
      <c r="M14" s="624" t="e">
        <f t="shared" si="1"/>
        <v>#DIV/0!</v>
      </c>
      <c r="N14" s="625"/>
      <c r="O14" s="629" t="e">
        <f t="shared" si="2"/>
        <v>#DIV/0!</v>
      </c>
      <c r="P14" s="626"/>
      <c r="Q14" s="629" t="e">
        <f t="shared" si="6"/>
        <v>#DIV/0!</v>
      </c>
      <c r="R14" s="627"/>
      <c r="S14" s="628" t="e">
        <f t="shared" si="3"/>
        <v>#DIV/0!</v>
      </c>
    </row>
    <row r="15" spans="1:19" ht="20.100000000000001" customHeight="1" x14ac:dyDescent="0.25">
      <c r="A15" s="557">
        <v>4</v>
      </c>
      <c r="B15" s="621" t="str">
        <f>'9'!B13</f>
        <v>Rawalo</v>
      </c>
      <c r="C15" s="621" t="str">
        <f>'9'!C13</f>
        <v>Rawalo</v>
      </c>
      <c r="D15" s="622"/>
      <c r="E15" s="622"/>
      <c r="F15" s="623" t="e">
        <f t="shared" si="0"/>
        <v>#DIV/0!</v>
      </c>
      <c r="G15" s="622"/>
      <c r="H15" s="623" t="e">
        <f t="shared" si="4"/>
        <v>#DIV/0!</v>
      </c>
      <c r="I15" s="624"/>
      <c r="J15" s="624" t="e">
        <f t="shared" si="5"/>
        <v>#DIV/0!</v>
      </c>
      <c r="K15" s="625"/>
      <c r="L15" s="625"/>
      <c r="M15" s="624" t="e">
        <f t="shared" si="1"/>
        <v>#DIV/0!</v>
      </c>
      <c r="N15" s="625"/>
      <c r="O15" s="629" t="e">
        <f t="shared" si="2"/>
        <v>#DIV/0!</v>
      </c>
      <c r="P15" s="626"/>
      <c r="Q15" s="629" t="e">
        <f t="shared" si="6"/>
        <v>#DIV/0!</v>
      </c>
      <c r="R15" s="627"/>
      <c r="S15" s="628" t="e">
        <f t="shared" si="3"/>
        <v>#DIV/0!</v>
      </c>
    </row>
    <row r="16" spans="1:19" ht="20.100000000000001" customHeight="1" x14ac:dyDescent="0.25">
      <c r="A16" s="557">
        <v>5</v>
      </c>
      <c r="B16" s="621" t="str">
        <f>'9'!B14</f>
        <v>Kebasen</v>
      </c>
      <c r="C16" s="621" t="str">
        <f>'9'!C14</f>
        <v>Kebasen</v>
      </c>
      <c r="D16" s="622"/>
      <c r="E16" s="622"/>
      <c r="F16" s="623" t="e">
        <f t="shared" si="0"/>
        <v>#DIV/0!</v>
      </c>
      <c r="G16" s="622"/>
      <c r="H16" s="623" t="e">
        <f t="shared" si="4"/>
        <v>#DIV/0!</v>
      </c>
      <c r="I16" s="624"/>
      <c r="J16" s="624" t="e">
        <f t="shared" si="5"/>
        <v>#DIV/0!</v>
      </c>
      <c r="K16" s="625"/>
      <c r="L16" s="625"/>
      <c r="M16" s="624" t="e">
        <f t="shared" si="1"/>
        <v>#DIV/0!</v>
      </c>
      <c r="N16" s="625"/>
      <c r="O16" s="629" t="e">
        <f t="shared" si="2"/>
        <v>#DIV/0!</v>
      </c>
      <c r="P16" s="626"/>
      <c r="Q16" s="629" t="e">
        <f t="shared" si="6"/>
        <v>#DIV/0!</v>
      </c>
      <c r="R16" s="627"/>
      <c r="S16" s="628" t="e">
        <f t="shared" si="3"/>
        <v>#DIV/0!</v>
      </c>
    </row>
    <row r="17" spans="1:19" ht="20.100000000000001" customHeight="1" x14ac:dyDescent="0.25">
      <c r="A17" s="557">
        <v>6</v>
      </c>
      <c r="B17" s="621" t="str">
        <f>'9'!B15</f>
        <v>Kemranjen</v>
      </c>
      <c r="C17" s="621" t="str">
        <f>'9'!C15</f>
        <v>Kemranjen I</v>
      </c>
      <c r="D17" s="622"/>
      <c r="E17" s="622"/>
      <c r="F17" s="623" t="e">
        <f t="shared" si="0"/>
        <v>#DIV/0!</v>
      </c>
      <c r="G17" s="622"/>
      <c r="H17" s="623" t="e">
        <f t="shared" si="4"/>
        <v>#DIV/0!</v>
      </c>
      <c r="I17" s="624"/>
      <c r="J17" s="624" t="e">
        <f t="shared" si="5"/>
        <v>#DIV/0!</v>
      </c>
      <c r="K17" s="625"/>
      <c r="L17" s="625"/>
      <c r="M17" s="624" t="e">
        <f t="shared" si="1"/>
        <v>#DIV/0!</v>
      </c>
      <c r="N17" s="625"/>
      <c r="O17" s="629" t="e">
        <f t="shared" si="2"/>
        <v>#DIV/0!</v>
      </c>
      <c r="P17" s="626"/>
      <c r="Q17" s="629" t="e">
        <f t="shared" si="6"/>
        <v>#DIV/0!</v>
      </c>
      <c r="R17" s="627"/>
      <c r="S17" s="628" t="e">
        <f t="shared" si="3"/>
        <v>#DIV/0!</v>
      </c>
    </row>
    <row r="18" spans="1:19" ht="20.100000000000001" customHeight="1" x14ac:dyDescent="0.25">
      <c r="A18" s="557"/>
      <c r="B18" s="621"/>
      <c r="C18" s="621" t="str">
        <f>'9'!C16</f>
        <v>Kemranjen II</v>
      </c>
      <c r="D18" s="622"/>
      <c r="E18" s="622"/>
      <c r="F18" s="623" t="e">
        <f t="shared" si="0"/>
        <v>#DIV/0!</v>
      </c>
      <c r="G18" s="622"/>
      <c r="H18" s="623" t="e">
        <f t="shared" si="4"/>
        <v>#DIV/0!</v>
      </c>
      <c r="I18" s="624"/>
      <c r="J18" s="624" t="e">
        <f t="shared" si="5"/>
        <v>#DIV/0!</v>
      </c>
      <c r="K18" s="625"/>
      <c r="L18" s="625"/>
      <c r="M18" s="624" t="e">
        <f t="shared" si="1"/>
        <v>#DIV/0!</v>
      </c>
      <c r="N18" s="625"/>
      <c r="O18" s="629" t="e">
        <f t="shared" si="2"/>
        <v>#DIV/0!</v>
      </c>
      <c r="P18" s="626"/>
      <c r="Q18" s="629" t="e">
        <f t="shared" si="6"/>
        <v>#DIV/0!</v>
      </c>
      <c r="R18" s="627"/>
      <c r="S18" s="628" t="e">
        <f t="shared" si="3"/>
        <v>#DIV/0!</v>
      </c>
    </row>
    <row r="19" spans="1:19" ht="20.100000000000001" customHeight="1" x14ac:dyDescent="0.25">
      <c r="A19" s="557">
        <v>7</v>
      </c>
      <c r="B19" s="621" t="str">
        <f>'9'!B17</f>
        <v>Sumpiuh</v>
      </c>
      <c r="C19" s="621" t="str">
        <f>'9'!C17</f>
        <v>Sumpiuh I</v>
      </c>
      <c r="D19" s="622"/>
      <c r="E19" s="622"/>
      <c r="F19" s="623" t="e">
        <f t="shared" si="0"/>
        <v>#DIV/0!</v>
      </c>
      <c r="G19" s="622"/>
      <c r="H19" s="623" t="e">
        <f t="shared" si="4"/>
        <v>#DIV/0!</v>
      </c>
      <c r="I19" s="624"/>
      <c r="J19" s="624" t="e">
        <f t="shared" si="5"/>
        <v>#DIV/0!</v>
      </c>
      <c r="K19" s="625"/>
      <c r="L19" s="625"/>
      <c r="M19" s="624" t="e">
        <f t="shared" si="1"/>
        <v>#DIV/0!</v>
      </c>
      <c r="N19" s="625"/>
      <c r="O19" s="629" t="e">
        <f t="shared" si="2"/>
        <v>#DIV/0!</v>
      </c>
      <c r="P19" s="626"/>
      <c r="Q19" s="629" t="e">
        <f t="shared" si="6"/>
        <v>#DIV/0!</v>
      </c>
      <c r="R19" s="627"/>
      <c r="S19" s="628" t="e">
        <f t="shared" si="3"/>
        <v>#DIV/0!</v>
      </c>
    </row>
    <row r="20" spans="1:19" ht="20.100000000000001" customHeight="1" x14ac:dyDescent="0.25">
      <c r="A20" s="557"/>
      <c r="B20" s="621"/>
      <c r="C20" s="621" t="str">
        <f>'9'!C18</f>
        <v>Sumpiuh II</v>
      </c>
      <c r="D20" s="622"/>
      <c r="E20" s="622"/>
      <c r="F20" s="623" t="e">
        <f t="shared" si="0"/>
        <v>#DIV/0!</v>
      </c>
      <c r="G20" s="622"/>
      <c r="H20" s="623" t="e">
        <f t="shared" si="4"/>
        <v>#DIV/0!</v>
      </c>
      <c r="I20" s="624"/>
      <c r="J20" s="624" t="e">
        <f t="shared" si="5"/>
        <v>#DIV/0!</v>
      </c>
      <c r="K20" s="625"/>
      <c r="L20" s="625"/>
      <c r="M20" s="624" t="e">
        <f t="shared" si="1"/>
        <v>#DIV/0!</v>
      </c>
      <c r="N20" s="625"/>
      <c r="O20" s="629" t="e">
        <f t="shared" si="2"/>
        <v>#DIV/0!</v>
      </c>
      <c r="P20" s="626"/>
      <c r="Q20" s="629" t="e">
        <f t="shared" si="6"/>
        <v>#DIV/0!</v>
      </c>
      <c r="R20" s="627"/>
      <c r="S20" s="628" t="e">
        <f t="shared" si="3"/>
        <v>#DIV/0!</v>
      </c>
    </row>
    <row r="21" spans="1:19" ht="20.100000000000001" customHeight="1" x14ac:dyDescent="0.25">
      <c r="A21" s="557">
        <v>8</v>
      </c>
      <c r="B21" s="621" t="str">
        <f>'9'!B19</f>
        <v>Tambak</v>
      </c>
      <c r="C21" s="621" t="str">
        <f>'9'!C19</f>
        <v>Tambak I</v>
      </c>
      <c r="D21" s="622"/>
      <c r="E21" s="622"/>
      <c r="F21" s="623" t="e">
        <f t="shared" si="0"/>
        <v>#DIV/0!</v>
      </c>
      <c r="G21" s="622"/>
      <c r="H21" s="623" t="e">
        <f t="shared" si="4"/>
        <v>#DIV/0!</v>
      </c>
      <c r="I21" s="624"/>
      <c r="J21" s="624" t="e">
        <f t="shared" si="5"/>
        <v>#DIV/0!</v>
      </c>
      <c r="K21" s="625"/>
      <c r="L21" s="625"/>
      <c r="M21" s="624" t="e">
        <f t="shared" si="1"/>
        <v>#DIV/0!</v>
      </c>
      <c r="N21" s="625"/>
      <c r="O21" s="629" t="e">
        <f t="shared" si="2"/>
        <v>#DIV/0!</v>
      </c>
      <c r="P21" s="626"/>
      <c r="Q21" s="629" t="e">
        <f t="shared" si="6"/>
        <v>#DIV/0!</v>
      </c>
      <c r="R21" s="627"/>
      <c r="S21" s="628" t="e">
        <f t="shared" si="3"/>
        <v>#DIV/0!</v>
      </c>
    </row>
    <row r="22" spans="1:19" ht="20.100000000000001" customHeight="1" x14ac:dyDescent="0.25">
      <c r="A22" s="557"/>
      <c r="B22" s="621"/>
      <c r="C22" s="621" t="str">
        <f>'9'!C20</f>
        <v>Tambak II</v>
      </c>
      <c r="D22" s="622"/>
      <c r="E22" s="622"/>
      <c r="F22" s="623" t="e">
        <f t="shared" si="0"/>
        <v>#DIV/0!</v>
      </c>
      <c r="G22" s="622"/>
      <c r="H22" s="623" t="e">
        <f t="shared" si="4"/>
        <v>#DIV/0!</v>
      </c>
      <c r="I22" s="624"/>
      <c r="J22" s="624" t="e">
        <f t="shared" si="5"/>
        <v>#DIV/0!</v>
      </c>
      <c r="K22" s="625"/>
      <c r="L22" s="625"/>
      <c r="M22" s="624" t="e">
        <f t="shared" si="1"/>
        <v>#DIV/0!</v>
      </c>
      <c r="N22" s="625"/>
      <c r="O22" s="629" t="e">
        <f t="shared" si="2"/>
        <v>#DIV/0!</v>
      </c>
      <c r="P22" s="626"/>
      <c r="Q22" s="629" t="e">
        <f t="shared" si="6"/>
        <v>#DIV/0!</v>
      </c>
      <c r="R22" s="627"/>
      <c r="S22" s="628" t="e">
        <f t="shared" si="3"/>
        <v>#DIV/0!</v>
      </c>
    </row>
    <row r="23" spans="1:19" ht="20.100000000000001" customHeight="1" x14ac:dyDescent="0.25">
      <c r="A23" s="557">
        <v>9</v>
      </c>
      <c r="B23" s="621" t="str">
        <f>'9'!B21</f>
        <v>Somagede</v>
      </c>
      <c r="C23" s="621" t="str">
        <f>'9'!C21</f>
        <v>Somagede</v>
      </c>
      <c r="D23" s="622"/>
      <c r="E23" s="622"/>
      <c r="F23" s="623" t="e">
        <f t="shared" si="0"/>
        <v>#DIV/0!</v>
      </c>
      <c r="G23" s="622"/>
      <c r="H23" s="623" t="e">
        <f t="shared" si="4"/>
        <v>#DIV/0!</v>
      </c>
      <c r="I23" s="624"/>
      <c r="J23" s="624" t="e">
        <f t="shared" si="5"/>
        <v>#DIV/0!</v>
      </c>
      <c r="K23" s="625"/>
      <c r="L23" s="625"/>
      <c r="M23" s="624" t="e">
        <f t="shared" si="1"/>
        <v>#DIV/0!</v>
      </c>
      <c r="N23" s="625"/>
      <c r="O23" s="629" t="e">
        <f t="shared" si="2"/>
        <v>#DIV/0!</v>
      </c>
      <c r="P23" s="626"/>
      <c r="Q23" s="629" t="e">
        <f t="shared" si="6"/>
        <v>#DIV/0!</v>
      </c>
      <c r="R23" s="627"/>
      <c r="S23" s="628" t="e">
        <f t="shared" si="3"/>
        <v>#DIV/0!</v>
      </c>
    </row>
    <row r="24" spans="1:19" ht="20.100000000000001" customHeight="1" x14ac:dyDescent="0.25">
      <c r="A24" s="557">
        <v>10</v>
      </c>
      <c r="B24" s="621" t="str">
        <f>'9'!B22</f>
        <v>Kalibagor</v>
      </c>
      <c r="C24" s="621" t="str">
        <f>'9'!C22</f>
        <v>Kalibagor</v>
      </c>
      <c r="D24" s="622"/>
      <c r="E24" s="622"/>
      <c r="F24" s="623" t="e">
        <f t="shared" si="0"/>
        <v>#DIV/0!</v>
      </c>
      <c r="G24" s="622"/>
      <c r="H24" s="623" t="e">
        <f t="shared" si="4"/>
        <v>#DIV/0!</v>
      </c>
      <c r="I24" s="624"/>
      <c r="J24" s="624" t="e">
        <f t="shared" si="5"/>
        <v>#DIV/0!</v>
      </c>
      <c r="K24" s="625"/>
      <c r="L24" s="625"/>
      <c r="M24" s="624" t="e">
        <f t="shared" si="1"/>
        <v>#DIV/0!</v>
      </c>
      <c r="N24" s="625"/>
      <c r="O24" s="629" t="e">
        <f t="shared" si="2"/>
        <v>#DIV/0!</v>
      </c>
      <c r="P24" s="626"/>
      <c r="Q24" s="629" t="e">
        <f t="shared" si="6"/>
        <v>#DIV/0!</v>
      </c>
      <c r="R24" s="627"/>
      <c r="S24" s="628" t="e">
        <f t="shared" si="3"/>
        <v>#DIV/0!</v>
      </c>
    </row>
    <row r="25" spans="1:19" ht="20.100000000000001" customHeight="1" x14ac:dyDescent="0.25">
      <c r="A25" s="557">
        <v>11</v>
      </c>
      <c r="B25" s="621" t="str">
        <f>'9'!B23</f>
        <v>Banyumas</v>
      </c>
      <c r="C25" s="621" t="str">
        <f>'9'!C23</f>
        <v>Banyumas</v>
      </c>
      <c r="D25" s="622"/>
      <c r="E25" s="622"/>
      <c r="F25" s="623" t="e">
        <f t="shared" si="0"/>
        <v>#DIV/0!</v>
      </c>
      <c r="G25" s="622"/>
      <c r="H25" s="623" t="e">
        <f t="shared" si="4"/>
        <v>#DIV/0!</v>
      </c>
      <c r="I25" s="624"/>
      <c r="J25" s="624" t="e">
        <f t="shared" si="5"/>
        <v>#DIV/0!</v>
      </c>
      <c r="K25" s="625"/>
      <c r="L25" s="625"/>
      <c r="M25" s="624" t="e">
        <f t="shared" si="1"/>
        <v>#DIV/0!</v>
      </c>
      <c r="N25" s="625"/>
      <c r="O25" s="629" t="e">
        <f t="shared" si="2"/>
        <v>#DIV/0!</v>
      </c>
      <c r="P25" s="626"/>
      <c r="Q25" s="629" t="e">
        <f t="shared" si="6"/>
        <v>#DIV/0!</v>
      </c>
      <c r="R25" s="627"/>
      <c r="S25" s="628" t="e">
        <f t="shared" si="3"/>
        <v>#DIV/0!</v>
      </c>
    </row>
    <row r="26" spans="1:19" ht="20.100000000000001" customHeight="1" x14ac:dyDescent="0.25">
      <c r="A26" s="557">
        <v>12</v>
      </c>
      <c r="B26" s="621" t="str">
        <f>'9'!B24</f>
        <v>Patikraja</v>
      </c>
      <c r="C26" s="621" t="str">
        <f>'9'!C24</f>
        <v>Patikraja</v>
      </c>
      <c r="D26" s="622"/>
      <c r="E26" s="622"/>
      <c r="F26" s="623" t="e">
        <f t="shared" si="0"/>
        <v>#DIV/0!</v>
      </c>
      <c r="G26" s="622"/>
      <c r="H26" s="623" t="e">
        <f t="shared" si="4"/>
        <v>#DIV/0!</v>
      </c>
      <c r="I26" s="624"/>
      <c r="J26" s="624" t="e">
        <f t="shared" si="5"/>
        <v>#DIV/0!</v>
      </c>
      <c r="K26" s="625"/>
      <c r="L26" s="625"/>
      <c r="M26" s="624" t="e">
        <f t="shared" si="1"/>
        <v>#DIV/0!</v>
      </c>
      <c r="N26" s="625"/>
      <c r="O26" s="629" t="e">
        <f t="shared" si="2"/>
        <v>#DIV/0!</v>
      </c>
      <c r="P26" s="626"/>
      <c r="Q26" s="629" t="e">
        <f t="shared" si="6"/>
        <v>#DIV/0!</v>
      </c>
      <c r="R26" s="627"/>
      <c r="S26" s="628" t="e">
        <f t="shared" si="3"/>
        <v>#DIV/0!</v>
      </c>
    </row>
    <row r="27" spans="1:19" ht="20.100000000000001" customHeight="1" x14ac:dyDescent="0.25">
      <c r="A27" s="557">
        <v>13</v>
      </c>
      <c r="B27" s="621" t="str">
        <f>'9'!B25</f>
        <v>Purwojati</v>
      </c>
      <c r="C27" s="621" t="str">
        <f>'9'!C25</f>
        <v>Purwojati</v>
      </c>
      <c r="D27" s="622"/>
      <c r="E27" s="622"/>
      <c r="F27" s="623" t="e">
        <f t="shared" si="0"/>
        <v>#DIV/0!</v>
      </c>
      <c r="G27" s="622"/>
      <c r="H27" s="623" t="e">
        <f t="shared" si="4"/>
        <v>#DIV/0!</v>
      </c>
      <c r="I27" s="624"/>
      <c r="J27" s="624" t="e">
        <f t="shared" si="5"/>
        <v>#DIV/0!</v>
      </c>
      <c r="K27" s="625"/>
      <c r="L27" s="625"/>
      <c r="M27" s="624" t="e">
        <f t="shared" si="1"/>
        <v>#DIV/0!</v>
      </c>
      <c r="N27" s="625"/>
      <c r="O27" s="629" t="e">
        <f t="shared" si="2"/>
        <v>#DIV/0!</v>
      </c>
      <c r="P27" s="626"/>
      <c r="Q27" s="629" t="e">
        <f t="shared" si="6"/>
        <v>#DIV/0!</v>
      </c>
      <c r="R27" s="627"/>
      <c r="S27" s="628" t="e">
        <f t="shared" si="3"/>
        <v>#DIV/0!</v>
      </c>
    </row>
    <row r="28" spans="1:19" ht="20.100000000000001" customHeight="1" x14ac:dyDescent="0.25">
      <c r="A28" s="557">
        <v>14</v>
      </c>
      <c r="B28" s="621" t="str">
        <f>'9'!B26</f>
        <v>Ajibarang</v>
      </c>
      <c r="C28" s="621" t="str">
        <f>'9'!C26</f>
        <v>Ajibarang I</v>
      </c>
      <c r="D28" s="622"/>
      <c r="E28" s="622"/>
      <c r="F28" s="623" t="e">
        <f t="shared" si="0"/>
        <v>#DIV/0!</v>
      </c>
      <c r="G28" s="622"/>
      <c r="H28" s="623" t="e">
        <f t="shared" si="4"/>
        <v>#DIV/0!</v>
      </c>
      <c r="I28" s="624"/>
      <c r="J28" s="624" t="e">
        <f t="shared" si="5"/>
        <v>#DIV/0!</v>
      </c>
      <c r="K28" s="625"/>
      <c r="L28" s="625"/>
      <c r="M28" s="624" t="e">
        <f t="shared" si="1"/>
        <v>#DIV/0!</v>
      </c>
      <c r="N28" s="625"/>
      <c r="O28" s="629" t="e">
        <f t="shared" si="2"/>
        <v>#DIV/0!</v>
      </c>
      <c r="P28" s="626"/>
      <c r="Q28" s="629" t="e">
        <f t="shared" si="6"/>
        <v>#DIV/0!</v>
      </c>
      <c r="R28" s="627"/>
      <c r="S28" s="628" t="e">
        <f t="shared" si="3"/>
        <v>#DIV/0!</v>
      </c>
    </row>
    <row r="29" spans="1:19" ht="20.100000000000001" customHeight="1" x14ac:dyDescent="0.25">
      <c r="A29" s="557"/>
      <c r="B29" s="621"/>
      <c r="C29" s="621" t="str">
        <f>'9'!C27</f>
        <v>Ajibarang II</v>
      </c>
      <c r="D29" s="622"/>
      <c r="E29" s="622"/>
      <c r="F29" s="623" t="e">
        <f t="shared" si="0"/>
        <v>#DIV/0!</v>
      </c>
      <c r="G29" s="622"/>
      <c r="H29" s="623" t="e">
        <f t="shared" si="4"/>
        <v>#DIV/0!</v>
      </c>
      <c r="I29" s="624"/>
      <c r="J29" s="624" t="e">
        <f t="shared" si="5"/>
        <v>#DIV/0!</v>
      </c>
      <c r="K29" s="625"/>
      <c r="L29" s="625"/>
      <c r="M29" s="624" t="e">
        <f t="shared" si="1"/>
        <v>#DIV/0!</v>
      </c>
      <c r="N29" s="625"/>
      <c r="O29" s="629" t="e">
        <f t="shared" si="2"/>
        <v>#DIV/0!</v>
      </c>
      <c r="P29" s="626"/>
      <c r="Q29" s="629" t="e">
        <f t="shared" si="6"/>
        <v>#DIV/0!</v>
      </c>
      <c r="R29" s="627"/>
      <c r="S29" s="628" t="e">
        <f t="shared" si="3"/>
        <v>#DIV/0!</v>
      </c>
    </row>
    <row r="30" spans="1:19" ht="20.100000000000001" customHeight="1" x14ac:dyDescent="0.25">
      <c r="A30" s="557">
        <v>15</v>
      </c>
      <c r="B30" s="621" t="str">
        <f>'9'!B28</f>
        <v>Gumelar</v>
      </c>
      <c r="C30" s="621" t="str">
        <f>'9'!C28</f>
        <v>Gumelar</v>
      </c>
      <c r="D30" s="622"/>
      <c r="E30" s="622"/>
      <c r="F30" s="623" t="e">
        <f t="shared" si="0"/>
        <v>#DIV/0!</v>
      </c>
      <c r="G30" s="622"/>
      <c r="H30" s="623" t="e">
        <f t="shared" si="4"/>
        <v>#DIV/0!</v>
      </c>
      <c r="I30" s="624"/>
      <c r="J30" s="624" t="e">
        <f t="shared" si="5"/>
        <v>#DIV/0!</v>
      </c>
      <c r="K30" s="625"/>
      <c r="L30" s="625"/>
      <c r="M30" s="624" t="e">
        <f t="shared" si="1"/>
        <v>#DIV/0!</v>
      </c>
      <c r="N30" s="625"/>
      <c r="O30" s="629" t="e">
        <f t="shared" si="2"/>
        <v>#DIV/0!</v>
      </c>
      <c r="P30" s="626"/>
      <c r="Q30" s="629" t="e">
        <f t="shared" si="6"/>
        <v>#DIV/0!</v>
      </c>
      <c r="R30" s="627"/>
      <c r="S30" s="628" t="e">
        <f t="shared" si="3"/>
        <v>#DIV/0!</v>
      </c>
    </row>
    <row r="31" spans="1:19" ht="20.100000000000001" customHeight="1" x14ac:dyDescent="0.25">
      <c r="A31" s="557">
        <v>16</v>
      </c>
      <c r="B31" s="621" t="str">
        <f>'9'!B29</f>
        <v>Pekuncen</v>
      </c>
      <c r="C31" s="621" t="str">
        <f>'9'!C29</f>
        <v>Pekuncen I</v>
      </c>
      <c r="D31" s="622"/>
      <c r="E31" s="622"/>
      <c r="F31" s="623" t="e">
        <f t="shared" ref="F31:F50" si="7">E31/D31*100</f>
        <v>#DIV/0!</v>
      </c>
      <c r="G31" s="622"/>
      <c r="H31" s="623" t="e">
        <f t="shared" ref="H31:H50" si="8">G31/D31*100</f>
        <v>#DIV/0!</v>
      </c>
      <c r="I31" s="624"/>
      <c r="J31" s="624" t="e">
        <f t="shared" ref="J31:J50" si="9">I31/D31*100</f>
        <v>#DIV/0!</v>
      </c>
      <c r="K31" s="625"/>
      <c r="L31" s="625"/>
      <c r="M31" s="624" t="e">
        <f t="shared" ref="M31:M50" si="10">L31/K31*100</f>
        <v>#DIV/0!</v>
      </c>
      <c r="N31" s="625"/>
      <c r="O31" s="629" t="e">
        <f t="shared" ref="O31:O50" si="11">N31/K31*100</f>
        <v>#DIV/0!</v>
      </c>
      <c r="P31" s="626"/>
      <c r="Q31" s="629" t="e">
        <f t="shared" ref="Q31:Q50" si="12">P31/K31*100</f>
        <v>#DIV/0!</v>
      </c>
      <c r="R31" s="627"/>
      <c r="S31" s="628" t="e">
        <f t="shared" ref="S31:S50" si="13">R31/K31*100</f>
        <v>#DIV/0!</v>
      </c>
    </row>
    <row r="32" spans="1:19" ht="20.100000000000001" customHeight="1" x14ac:dyDescent="0.25">
      <c r="A32" s="557"/>
      <c r="B32" s="621"/>
      <c r="C32" s="621" t="str">
        <f>'9'!C30</f>
        <v>Pekuncen II</v>
      </c>
      <c r="D32" s="622"/>
      <c r="E32" s="622"/>
      <c r="F32" s="623" t="e">
        <f t="shared" si="7"/>
        <v>#DIV/0!</v>
      </c>
      <c r="G32" s="622"/>
      <c r="H32" s="623" t="e">
        <f t="shared" si="8"/>
        <v>#DIV/0!</v>
      </c>
      <c r="I32" s="624"/>
      <c r="J32" s="624" t="e">
        <f t="shared" si="9"/>
        <v>#DIV/0!</v>
      </c>
      <c r="K32" s="625"/>
      <c r="L32" s="625"/>
      <c r="M32" s="624" t="e">
        <f t="shared" si="10"/>
        <v>#DIV/0!</v>
      </c>
      <c r="N32" s="625"/>
      <c r="O32" s="629" t="e">
        <f t="shared" si="11"/>
        <v>#DIV/0!</v>
      </c>
      <c r="P32" s="626"/>
      <c r="Q32" s="629" t="e">
        <f t="shared" si="12"/>
        <v>#DIV/0!</v>
      </c>
      <c r="R32" s="627"/>
      <c r="S32" s="628" t="e">
        <f t="shared" si="13"/>
        <v>#DIV/0!</v>
      </c>
    </row>
    <row r="33" spans="1:19" ht="20.100000000000001" customHeight="1" x14ac:dyDescent="0.25">
      <c r="A33" s="557">
        <v>17</v>
      </c>
      <c r="B33" s="621" t="str">
        <f>'9'!B31</f>
        <v>Cilongok</v>
      </c>
      <c r="C33" s="621" t="str">
        <f>'9'!C31</f>
        <v>Cilongok I</v>
      </c>
      <c r="D33" s="622"/>
      <c r="E33" s="622"/>
      <c r="F33" s="623" t="e">
        <f t="shared" si="7"/>
        <v>#DIV/0!</v>
      </c>
      <c r="G33" s="622"/>
      <c r="H33" s="623" t="e">
        <f t="shared" si="8"/>
        <v>#DIV/0!</v>
      </c>
      <c r="I33" s="624"/>
      <c r="J33" s="624" t="e">
        <f t="shared" si="9"/>
        <v>#DIV/0!</v>
      </c>
      <c r="K33" s="625"/>
      <c r="L33" s="625"/>
      <c r="M33" s="624" t="e">
        <f t="shared" si="10"/>
        <v>#DIV/0!</v>
      </c>
      <c r="N33" s="625"/>
      <c r="O33" s="629" t="e">
        <f t="shared" si="11"/>
        <v>#DIV/0!</v>
      </c>
      <c r="P33" s="626"/>
      <c r="Q33" s="629" t="e">
        <f t="shared" si="12"/>
        <v>#DIV/0!</v>
      </c>
      <c r="R33" s="627"/>
      <c r="S33" s="628" t="e">
        <f t="shared" si="13"/>
        <v>#DIV/0!</v>
      </c>
    </row>
    <row r="34" spans="1:19" ht="20.100000000000001" customHeight="1" x14ac:dyDescent="0.25">
      <c r="A34" s="557"/>
      <c r="B34" s="621"/>
      <c r="C34" s="621" t="str">
        <f>'9'!C32</f>
        <v>Cilongok II</v>
      </c>
      <c r="D34" s="622"/>
      <c r="E34" s="622"/>
      <c r="F34" s="623" t="e">
        <f t="shared" si="7"/>
        <v>#DIV/0!</v>
      </c>
      <c r="G34" s="622"/>
      <c r="H34" s="623" t="e">
        <f t="shared" si="8"/>
        <v>#DIV/0!</v>
      </c>
      <c r="I34" s="624"/>
      <c r="J34" s="624" t="e">
        <f t="shared" si="9"/>
        <v>#DIV/0!</v>
      </c>
      <c r="K34" s="625"/>
      <c r="L34" s="625"/>
      <c r="M34" s="624" t="e">
        <f t="shared" si="10"/>
        <v>#DIV/0!</v>
      </c>
      <c r="N34" s="625"/>
      <c r="O34" s="629" t="e">
        <f t="shared" si="11"/>
        <v>#DIV/0!</v>
      </c>
      <c r="P34" s="626"/>
      <c r="Q34" s="629" t="e">
        <f t="shared" si="12"/>
        <v>#DIV/0!</v>
      </c>
      <c r="R34" s="627"/>
      <c r="S34" s="628" t="e">
        <f t="shared" si="13"/>
        <v>#DIV/0!</v>
      </c>
    </row>
    <row r="35" spans="1:19" ht="20.100000000000001" customHeight="1" x14ac:dyDescent="0.25">
      <c r="A35" s="557">
        <v>18</v>
      </c>
      <c r="B35" s="621" t="str">
        <f>'9'!B33</f>
        <v>Karanglewas</v>
      </c>
      <c r="C35" s="621" t="str">
        <f>'9'!C33</f>
        <v>Karanglewas</v>
      </c>
      <c r="D35" s="622"/>
      <c r="E35" s="622"/>
      <c r="F35" s="623" t="e">
        <f t="shared" si="7"/>
        <v>#DIV/0!</v>
      </c>
      <c r="G35" s="622"/>
      <c r="H35" s="623" t="e">
        <f t="shared" si="8"/>
        <v>#DIV/0!</v>
      </c>
      <c r="I35" s="624"/>
      <c r="J35" s="624" t="e">
        <f t="shared" si="9"/>
        <v>#DIV/0!</v>
      </c>
      <c r="K35" s="625"/>
      <c r="L35" s="625"/>
      <c r="M35" s="624" t="e">
        <f t="shared" si="10"/>
        <v>#DIV/0!</v>
      </c>
      <c r="N35" s="625"/>
      <c r="O35" s="629" t="e">
        <f t="shared" si="11"/>
        <v>#DIV/0!</v>
      </c>
      <c r="P35" s="626"/>
      <c r="Q35" s="629" t="e">
        <f t="shared" si="12"/>
        <v>#DIV/0!</v>
      </c>
      <c r="R35" s="627"/>
      <c r="S35" s="628" t="e">
        <f t="shared" si="13"/>
        <v>#DIV/0!</v>
      </c>
    </row>
    <row r="36" spans="1:19" ht="20.100000000000001" customHeight="1" x14ac:dyDescent="0.25">
      <c r="A36" s="557">
        <v>19</v>
      </c>
      <c r="B36" s="621" t="str">
        <f>'9'!B34</f>
        <v>Purwokerto Barat</v>
      </c>
      <c r="C36" s="621" t="str">
        <f>'9'!C34</f>
        <v>Purwokerto Barat</v>
      </c>
      <c r="D36" s="622"/>
      <c r="E36" s="622"/>
      <c r="F36" s="623" t="e">
        <f t="shared" si="7"/>
        <v>#DIV/0!</v>
      </c>
      <c r="G36" s="622"/>
      <c r="H36" s="623" t="e">
        <f t="shared" si="8"/>
        <v>#DIV/0!</v>
      </c>
      <c r="I36" s="624"/>
      <c r="J36" s="624" t="e">
        <f t="shared" si="9"/>
        <v>#DIV/0!</v>
      </c>
      <c r="K36" s="625"/>
      <c r="L36" s="625"/>
      <c r="M36" s="624" t="e">
        <f t="shared" si="10"/>
        <v>#DIV/0!</v>
      </c>
      <c r="N36" s="625"/>
      <c r="O36" s="629" t="e">
        <f t="shared" si="11"/>
        <v>#DIV/0!</v>
      </c>
      <c r="P36" s="626"/>
      <c r="Q36" s="629" t="e">
        <f t="shared" si="12"/>
        <v>#DIV/0!</v>
      </c>
      <c r="R36" s="627"/>
      <c r="S36" s="628" t="e">
        <f t="shared" si="13"/>
        <v>#DIV/0!</v>
      </c>
    </row>
    <row r="37" spans="1:19" ht="20.100000000000001" customHeight="1" x14ac:dyDescent="0.25">
      <c r="A37" s="557">
        <v>20</v>
      </c>
      <c r="B37" s="621" t="str">
        <f>'9'!B35</f>
        <v>Purwokerto Timur</v>
      </c>
      <c r="C37" s="621" t="str">
        <f>'9'!C35</f>
        <v>Purwokerto Timur I</v>
      </c>
      <c r="D37" s="622"/>
      <c r="E37" s="622"/>
      <c r="F37" s="623" t="e">
        <f t="shared" si="7"/>
        <v>#DIV/0!</v>
      </c>
      <c r="G37" s="622"/>
      <c r="H37" s="623" t="e">
        <f t="shared" si="8"/>
        <v>#DIV/0!</v>
      </c>
      <c r="I37" s="624"/>
      <c r="J37" s="624" t="e">
        <f t="shared" si="9"/>
        <v>#DIV/0!</v>
      </c>
      <c r="K37" s="625"/>
      <c r="L37" s="625"/>
      <c r="M37" s="624" t="e">
        <f t="shared" si="10"/>
        <v>#DIV/0!</v>
      </c>
      <c r="N37" s="625"/>
      <c r="O37" s="629" t="e">
        <f t="shared" si="11"/>
        <v>#DIV/0!</v>
      </c>
      <c r="P37" s="626"/>
      <c r="Q37" s="629" t="e">
        <f t="shared" si="12"/>
        <v>#DIV/0!</v>
      </c>
      <c r="R37" s="627"/>
      <c r="S37" s="628" t="e">
        <f t="shared" si="13"/>
        <v>#DIV/0!</v>
      </c>
    </row>
    <row r="38" spans="1:19" ht="20.100000000000001" customHeight="1" x14ac:dyDescent="0.25">
      <c r="A38" s="557"/>
      <c r="B38" s="621"/>
      <c r="C38" s="621" t="str">
        <f>'9'!C36</f>
        <v>Purwokerto Timur II</v>
      </c>
      <c r="D38" s="622"/>
      <c r="E38" s="622"/>
      <c r="F38" s="623" t="e">
        <f t="shared" si="7"/>
        <v>#DIV/0!</v>
      </c>
      <c r="G38" s="622"/>
      <c r="H38" s="623" t="e">
        <f t="shared" si="8"/>
        <v>#DIV/0!</v>
      </c>
      <c r="I38" s="624"/>
      <c r="J38" s="624" t="e">
        <f t="shared" si="9"/>
        <v>#DIV/0!</v>
      </c>
      <c r="K38" s="625"/>
      <c r="L38" s="625"/>
      <c r="M38" s="624" t="e">
        <f t="shared" si="10"/>
        <v>#DIV/0!</v>
      </c>
      <c r="N38" s="625"/>
      <c r="O38" s="629" t="e">
        <f t="shared" si="11"/>
        <v>#DIV/0!</v>
      </c>
      <c r="P38" s="626"/>
      <c r="Q38" s="629" t="e">
        <f t="shared" si="12"/>
        <v>#DIV/0!</v>
      </c>
      <c r="R38" s="627"/>
      <c r="S38" s="628" t="e">
        <f t="shared" si="13"/>
        <v>#DIV/0!</v>
      </c>
    </row>
    <row r="39" spans="1:19" ht="20.100000000000001" customHeight="1" x14ac:dyDescent="0.25">
      <c r="A39" s="557">
        <v>21</v>
      </c>
      <c r="B39" s="621" t="str">
        <f>'9'!B37</f>
        <v>Purwokerto Utara</v>
      </c>
      <c r="C39" s="621" t="str">
        <f>'9'!C37</f>
        <v>Purwokerto Utara I</v>
      </c>
      <c r="D39" s="622"/>
      <c r="E39" s="622"/>
      <c r="F39" s="623" t="e">
        <f t="shared" si="7"/>
        <v>#DIV/0!</v>
      </c>
      <c r="G39" s="622"/>
      <c r="H39" s="623" t="e">
        <f t="shared" si="8"/>
        <v>#DIV/0!</v>
      </c>
      <c r="I39" s="624"/>
      <c r="J39" s="624" t="e">
        <f t="shared" si="9"/>
        <v>#DIV/0!</v>
      </c>
      <c r="K39" s="625"/>
      <c r="L39" s="625"/>
      <c r="M39" s="624" t="e">
        <f t="shared" si="10"/>
        <v>#DIV/0!</v>
      </c>
      <c r="N39" s="625"/>
      <c r="O39" s="629" t="e">
        <f t="shared" si="11"/>
        <v>#DIV/0!</v>
      </c>
      <c r="P39" s="626"/>
      <c r="Q39" s="629" t="e">
        <f t="shared" si="12"/>
        <v>#DIV/0!</v>
      </c>
      <c r="R39" s="627"/>
      <c r="S39" s="628" t="e">
        <f t="shared" si="13"/>
        <v>#DIV/0!</v>
      </c>
    </row>
    <row r="40" spans="1:19" ht="20.100000000000001" customHeight="1" x14ac:dyDescent="0.25">
      <c r="A40" s="557"/>
      <c r="B40" s="621"/>
      <c r="C40" s="621" t="str">
        <f>'9'!C38</f>
        <v>Purwokerto Utara II</v>
      </c>
      <c r="D40" s="622"/>
      <c r="E40" s="622"/>
      <c r="F40" s="623" t="e">
        <f t="shared" si="7"/>
        <v>#DIV/0!</v>
      </c>
      <c r="G40" s="622"/>
      <c r="H40" s="623" t="e">
        <f t="shared" si="8"/>
        <v>#DIV/0!</v>
      </c>
      <c r="I40" s="624"/>
      <c r="J40" s="624" t="e">
        <f t="shared" si="9"/>
        <v>#DIV/0!</v>
      </c>
      <c r="K40" s="625"/>
      <c r="L40" s="625"/>
      <c r="M40" s="624" t="e">
        <f t="shared" si="10"/>
        <v>#DIV/0!</v>
      </c>
      <c r="N40" s="625"/>
      <c r="O40" s="629" t="e">
        <f t="shared" si="11"/>
        <v>#DIV/0!</v>
      </c>
      <c r="P40" s="626"/>
      <c r="Q40" s="629" t="e">
        <f t="shared" si="12"/>
        <v>#DIV/0!</v>
      </c>
      <c r="R40" s="627"/>
      <c r="S40" s="628" t="e">
        <f t="shared" si="13"/>
        <v>#DIV/0!</v>
      </c>
    </row>
    <row r="41" spans="1:19" ht="20.100000000000001" customHeight="1" x14ac:dyDescent="0.25">
      <c r="A41" s="557">
        <v>22</v>
      </c>
      <c r="B41" s="621" t="str">
        <f>'9'!B39</f>
        <v>Purwokerto Selatan</v>
      </c>
      <c r="C41" s="621" t="str">
        <f>'9'!C39</f>
        <v>Purwokerto Selatan</v>
      </c>
      <c r="D41" s="622"/>
      <c r="E41" s="622"/>
      <c r="F41" s="623" t="e">
        <f t="shared" si="7"/>
        <v>#DIV/0!</v>
      </c>
      <c r="G41" s="622"/>
      <c r="H41" s="623" t="e">
        <f t="shared" si="8"/>
        <v>#DIV/0!</v>
      </c>
      <c r="I41" s="624"/>
      <c r="J41" s="624" t="e">
        <f t="shared" si="9"/>
        <v>#DIV/0!</v>
      </c>
      <c r="K41" s="625"/>
      <c r="L41" s="625"/>
      <c r="M41" s="624" t="e">
        <f t="shared" si="10"/>
        <v>#DIV/0!</v>
      </c>
      <c r="N41" s="625"/>
      <c r="O41" s="629" t="e">
        <f t="shared" si="11"/>
        <v>#DIV/0!</v>
      </c>
      <c r="P41" s="626"/>
      <c r="Q41" s="629" t="e">
        <f t="shared" si="12"/>
        <v>#DIV/0!</v>
      </c>
      <c r="R41" s="627"/>
      <c r="S41" s="628" t="e">
        <f t="shared" si="13"/>
        <v>#DIV/0!</v>
      </c>
    </row>
    <row r="42" spans="1:19" ht="20.100000000000001" customHeight="1" x14ac:dyDescent="0.25">
      <c r="A42" s="557">
        <v>23</v>
      </c>
      <c r="B42" s="621" t="str">
        <f>'9'!B40</f>
        <v>Sokaraja</v>
      </c>
      <c r="C42" s="621" t="str">
        <f>'9'!C40</f>
        <v>Sokaraja I</v>
      </c>
      <c r="D42" s="622"/>
      <c r="E42" s="622"/>
      <c r="F42" s="623" t="e">
        <f t="shared" si="7"/>
        <v>#DIV/0!</v>
      </c>
      <c r="G42" s="622"/>
      <c r="H42" s="623" t="e">
        <f t="shared" si="8"/>
        <v>#DIV/0!</v>
      </c>
      <c r="I42" s="624"/>
      <c r="J42" s="624" t="e">
        <f t="shared" si="9"/>
        <v>#DIV/0!</v>
      </c>
      <c r="K42" s="625"/>
      <c r="L42" s="625"/>
      <c r="M42" s="624" t="e">
        <f t="shared" si="10"/>
        <v>#DIV/0!</v>
      </c>
      <c r="N42" s="625"/>
      <c r="O42" s="629" t="e">
        <f t="shared" si="11"/>
        <v>#DIV/0!</v>
      </c>
      <c r="P42" s="626"/>
      <c r="Q42" s="629" t="e">
        <f t="shared" si="12"/>
        <v>#DIV/0!</v>
      </c>
      <c r="R42" s="627"/>
      <c r="S42" s="628" t="e">
        <f t="shared" si="13"/>
        <v>#DIV/0!</v>
      </c>
    </row>
    <row r="43" spans="1:19" ht="20.100000000000001" customHeight="1" x14ac:dyDescent="0.25">
      <c r="A43" s="557"/>
      <c r="B43" s="621"/>
      <c r="C43" s="621" t="str">
        <f>'9'!C41</f>
        <v>Sokaraja II</v>
      </c>
      <c r="D43" s="622"/>
      <c r="E43" s="622"/>
      <c r="F43" s="623" t="e">
        <f t="shared" si="7"/>
        <v>#DIV/0!</v>
      </c>
      <c r="G43" s="622"/>
      <c r="H43" s="623" t="e">
        <f t="shared" si="8"/>
        <v>#DIV/0!</v>
      </c>
      <c r="I43" s="624"/>
      <c r="J43" s="624" t="e">
        <f t="shared" si="9"/>
        <v>#DIV/0!</v>
      </c>
      <c r="K43" s="625"/>
      <c r="L43" s="625"/>
      <c r="M43" s="624" t="e">
        <f t="shared" si="10"/>
        <v>#DIV/0!</v>
      </c>
      <c r="N43" s="625"/>
      <c r="O43" s="629" t="e">
        <f t="shared" si="11"/>
        <v>#DIV/0!</v>
      </c>
      <c r="P43" s="626"/>
      <c r="Q43" s="629" t="e">
        <f t="shared" si="12"/>
        <v>#DIV/0!</v>
      </c>
      <c r="R43" s="627"/>
      <c r="S43" s="628" t="e">
        <f t="shared" si="13"/>
        <v>#DIV/0!</v>
      </c>
    </row>
    <row r="44" spans="1:19" ht="20.100000000000001" customHeight="1" x14ac:dyDescent="0.25">
      <c r="A44" s="557">
        <v>24</v>
      </c>
      <c r="B44" s="621" t="str">
        <f>'9'!B42</f>
        <v>Kembaran</v>
      </c>
      <c r="C44" s="621" t="str">
        <f>'9'!C42</f>
        <v>Kembaran I</v>
      </c>
      <c r="D44" s="622"/>
      <c r="E44" s="622"/>
      <c r="F44" s="623" t="e">
        <f t="shared" si="7"/>
        <v>#DIV/0!</v>
      </c>
      <c r="G44" s="622"/>
      <c r="H44" s="623" t="e">
        <f t="shared" si="8"/>
        <v>#DIV/0!</v>
      </c>
      <c r="I44" s="624"/>
      <c r="J44" s="624" t="e">
        <f t="shared" si="9"/>
        <v>#DIV/0!</v>
      </c>
      <c r="K44" s="625"/>
      <c r="L44" s="625"/>
      <c r="M44" s="624" t="e">
        <f t="shared" si="10"/>
        <v>#DIV/0!</v>
      </c>
      <c r="N44" s="625"/>
      <c r="O44" s="629" t="e">
        <f t="shared" si="11"/>
        <v>#DIV/0!</v>
      </c>
      <c r="P44" s="626"/>
      <c r="Q44" s="629" t="e">
        <f t="shared" si="12"/>
        <v>#DIV/0!</v>
      </c>
      <c r="R44" s="627"/>
      <c r="S44" s="628" t="e">
        <f t="shared" si="13"/>
        <v>#DIV/0!</v>
      </c>
    </row>
    <row r="45" spans="1:19" ht="20.100000000000001" customHeight="1" x14ac:dyDescent="0.25">
      <c r="A45" s="557"/>
      <c r="B45" s="621"/>
      <c r="C45" s="621" t="str">
        <f>'9'!C43</f>
        <v>Kembaran II</v>
      </c>
      <c r="D45" s="622"/>
      <c r="E45" s="622"/>
      <c r="F45" s="623" t="e">
        <f t="shared" si="7"/>
        <v>#DIV/0!</v>
      </c>
      <c r="G45" s="622"/>
      <c r="H45" s="623" t="e">
        <f t="shared" si="8"/>
        <v>#DIV/0!</v>
      </c>
      <c r="I45" s="624"/>
      <c r="J45" s="624" t="e">
        <f t="shared" si="9"/>
        <v>#DIV/0!</v>
      </c>
      <c r="K45" s="625"/>
      <c r="L45" s="625"/>
      <c r="M45" s="624" t="e">
        <f t="shared" si="10"/>
        <v>#DIV/0!</v>
      </c>
      <c r="N45" s="625"/>
      <c r="O45" s="629" t="e">
        <f t="shared" si="11"/>
        <v>#DIV/0!</v>
      </c>
      <c r="P45" s="626"/>
      <c r="Q45" s="629" t="e">
        <f t="shared" si="12"/>
        <v>#DIV/0!</v>
      </c>
      <c r="R45" s="627"/>
      <c r="S45" s="628" t="e">
        <f t="shared" si="13"/>
        <v>#DIV/0!</v>
      </c>
    </row>
    <row r="46" spans="1:19" ht="20.100000000000001" customHeight="1" x14ac:dyDescent="0.25">
      <c r="A46" s="557">
        <v>25</v>
      </c>
      <c r="B46" s="621" t="str">
        <f>'9'!B44</f>
        <v>Sumbang</v>
      </c>
      <c r="C46" s="621" t="str">
        <f>'9'!C44</f>
        <v>Sumbang I</v>
      </c>
      <c r="D46" s="622"/>
      <c r="E46" s="622"/>
      <c r="F46" s="623" t="e">
        <f t="shared" si="7"/>
        <v>#DIV/0!</v>
      </c>
      <c r="G46" s="622"/>
      <c r="H46" s="623" t="e">
        <f t="shared" si="8"/>
        <v>#DIV/0!</v>
      </c>
      <c r="I46" s="624"/>
      <c r="J46" s="624" t="e">
        <f t="shared" si="9"/>
        <v>#DIV/0!</v>
      </c>
      <c r="K46" s="625"/>
      <c r="L46" s="625"/>
      <c r="M46" s="624" t="e">
        <f t="shared" si="10"/>
        <v>#DIV/0!</v>
      </c>
      <c r="N46" s="625"/>
      <c r="O46" s="629" t="e">
        <f t="shared" si="11"/>
        <v>#DIV/0!</v>
      </c>
      <c r="P46" s="626"/>
      <c r="Q46" s="629" t="e">
        <f t="shared" si="12"/>
        <v>#DIV/0!</v>
      </c>
      <c r="R46" s="627"/>
      <c r="S46" s="628" t="e">
        <f t="shared" si="13"/>
        <v>#DIV/0!</v>
      </c>
    </row>
    <row r="47" spans="1:19" ht="20.100000000000001" customHeight="1" x14ac:dyDescent="0.25">
      <c r="A47" s="557"/>
      <c r="B47" s="621"/>
      <c r="C47" s="621" t="str">
        <f>'9'!C45</f>
        <v>Sumbang II</v>
      </c>
      <c r="D47" s="622"/>
      <c r="E47" s="622"/>
      <c r="F47" s="623" t="e">
        <f t="shared" si="7"/>
        <v>#DIV/0!</v>
      </c>
      <c r="G47" s="622"/>
      <c r="H47" s="623" t="e">
        <f t="shared" si="8"/>
        <v>#DIV/0!</v>
      </c>
      <c r="I47" s="624"/>
      <c r="J47" s="624" t="e">
        <f t="shared" si="9"/>
        <v>#DIV/0!</v>
      </c>
      <c r="K47" s="625"/>
      <c r="L47" s="625"/>
      <c r="M47" s="624" t="e">
        <f t="shared" si="10"/>
        <v>#DIV/0!</v>
      </c>
      <c r="N47" s="625"/>
      <c r="O47" s="629" t="e">
        <f t="shared" si="11"/>
        <v>#DIV/0!</v>
      </c>
      <c r="P47" s="626"/>
      <c r="Q47" s="629" t="e">
        <f t="shared" si="12"/>
        <v>#DIV/0!</v>
      </c>
      <c r="R47" s="627"/>
      <c r="S47" s="628" t="e">
        <f t="shared" si="13"/>
        <v>#DIV/0!</v>
      </c>
    </row>
    <row r="48" spans="1:19" ht="20.100000000000001" customHeight="1" x14ac:dyDescent="0.25">
      <c r="A48" s="557">
        <v>26</v>
      </c>
      <c r="B48" s="621" t="str">
        <f>'9'!B46</f>
        <v>Baturraden</v>
      </c>
      <c r="C48" s="621" t="str">
        <f>'9'!C46</f>
        <v>Baturraden I</v>
      </c>
      <c r="D48" s="622"/>
      <c r="E48" s="622"/>
      <c r="F48" s="623" t="e">
        <f t="shared" si="7"/>
        <v>#DIV/0!</v>
      </c>
      <c r="G48" s="622"/>
      <c r="H48" s="623" t="e">
        <f t="shared" si="8"/>
        <v>#DIV/0!</v>
      </c>
      <c r="I48" s="624"/>
      <c r="J48" s="624" t="e">
        <f t="shared" si="9"/>
        <v>#DIV/0!</v>
      </c>
      <c r="K48" s="625"/>
      <c r="L48" s="625"/>
      <c r="M48" s="624" t="e">
        <f t="shared" si="10"/>
        <v>#DIV/0!</v>
      </c>
      <c r="N48" s="625"/>
      <c r="O48" s="629" t="e">
        <f t="shared" si="11"/>
        <v>#DIV/0!</v>
      </c>
      <c r="P48" s="626"/>
      <c r="Q48" s="629" t="e">
        <f t="shared" si="12"/>
        <v>#DIV/0!</v>
      </c>
      <c r="R48" s="627"/>
      <c r="S48" s="628" t="e">
        <f t="shared" si="13"/>
        <v>#DIV/0!</v>
      </c>
    </row>
    <row r="49" spans="1:19" ht="20.100000000000001" customHeight="1" x14ac:dyDescent="0.25">
      <c r="A49" s="557"/>
      <c r="B49" s="621"/>
      <c r="C49" s="621" t="str">
        <f>'9'!C47</f>
        <v>Baturraden II</v>
      </c>
      <c r="D49" s="622"/>
      <c r="E49" s="622"/>
      <c r="F49" s="623" t="e">
        <f t="shared" si="7"/>
        <v>#DIV/0!</v>
      </c>
      <c r="G49" s="622"/>
      <c r="H49" s="623" t="e">
        <f t="shared" si="8"/>
        <v>#DIV/0!</v>
      </c>
      <c r="I49" s="624"/>
      <c r="J49" s="624" t="e">
        <f t="shared" si="9"/>
        <v>#DIV/0!</v>
      </c>
      <c r="K49" s="625"/>
      <c r="L49" s="625"/>
      <c r="M49" s="624" t="e">
        <f t="shared" si="10"/>
        <v>#DIV/0!</v>
      </c>
      <c r="N49" s="625"/>
      <c r="O49" s="629" t="e">
        <f t="shared" si="11"/>
        <v>#DIV/0!</v>
      </c>
      <c r="P49" s="626"/>
      <c r="Q49" s="629" t="e">
        <f t="shared" si="12"/>
        <v>#DIV/0!</v>
      </c>
      <c r="R49" s="627"/>
      <c r="S49" s="628" t="e">
        <f t="shared" si="13"/>
        <v>#DIV/0!</v>
      </c>
    </row>
    <row r="50" spans="1:19" ht="20.100000000000001" customHeight="1" x14ac:dyDescent="0.25">
      <c r="A50" s="557">
        <v>27</v>
      </c>
      <c r="B50" s="621" t="str">
        <f>'9'!B48</f>
        <v>Kedungbanteng</v>
      </c>
      <c r="C50" s="621" t="str">
        <f>'9'!C48</f>
        <v>Kedungbanteng</v>
      </c>
      <c r="D50" s="622"/>
      <c r="E50" s="622"/>
      <c r="F50" s="623" t="e">
        <f t="shared" si="7"/>
        <v>#DIV/0!</v>
      </c>
      <c r="G50" s="622"/>
      <c r="H50" s="623" t="e">
        <f t="shared" si="8"/>
        <v>#DIV/0!</v>
      </c>
      <c r="I50" s="624"/>
      <c r="J50" s="624" t="e">
        <f t="shared" si="9"/>
        <v>#DIV/0!</v>
      </c>
      <c r="K50" s="625"/>
      <c r="L50" s="625"/>
      <c r="M50" s="624" t="e">
        <f t="shared" si="10"/>
        <v>#DIV/0!</v>
      </c>
      <c r="N50" s="625"/>
      <c r="O50" s="629" t="e">
        <f t="shared" si="11"/>
        <v>#DIV/0!</v>
      </c>
      <c r="P50" s="626"/>
      <c r="Q50" s="629" t="e">
        <f t="shared" si="12"/>
        <v>#DIV/0!</v>
      </c>
      <c r="R50" s="627"/>
      <c r="S50" s="628" t="e">
        <f t="shared" si="13"/>
        <v>#DIV/0!</v>
      </c>
    </row>
    <row r="51" spans="1:19" ht="19.5" customHeight="1" thickBot="1" x14ac:dyDescent="0.3">
      <c r="A51" s="630" t="s">
        <v>488</v>
      </c>
      <c r="B51" s="609"/>
      <c r="C51" s="631"/>
      <c r="D51" s="632">
        <f>SUM(D11:D50)</f>
        <v>0</v>
      </c>
      <c r="E51" s="632">
        <f>SUM(E11:E50)</f>
        <v>0</v>
      </c>
      <c r="F51" s="633" t="e">
        <f>E51/D51*100</f>
        <v>#DIV/0!</v>
      </c>
      <c r="G51" s="632">
        <f>SUM(G11:G50)</f>
        <v>0</v>
      </c>
      <c r="H51" s="633" t="e">
        <f>G51/D51*100</f>
        <v>#DIV/0!</v>
      </c>
      <c r="I51" s="634">
        <f>SUM(I11:I50)</f>
        <v>0</v>
      </c>
      <c r="J51" s="635" t="e">
        <f>I51/D51*100</f>
        <v>#DIV/0!</v>
      </c>
      <c r="K51" s="634">
        <f>SUM(K11:K50)</f>
        <v>0</v>
      </c>
      <c r="L51" s="634">
        <f>SUM(L49:L50)</f>
        <v>0</v>
      </c>
      <c r="M51" s="635" t="e">
        <f>L51/K51*100</f>
        <v>#DIV/0!</v>
      </c>
      <c r="N51" s="634">
        <f>SUM(N11:N50)</f>
        <v>0</v>
      </c>
      <c r="O51" s="635" t="e">
        <f>N51/K51*100</f>
        <v>#DIV/0!</v>
      </c>
      <c r="P51" s="634">
        <f>SUM(P11:P50)</f>
        <v>0</v>
      </c>
      <c r="Q51" s="636" t="e">
        <f>P51/K51*100</f>
        <v>#DIV/0!</v>
      </c>
      <c r="R51" s="632">
        <f>SUM(R11:R50)</f>
        <v>0</v>
      </c>
      <c r="S51" s="637" t="e">
        <f>R51/K51*100</f>
        <v>#DIV/0!</v>
      </c>
    </row>
    <row r="52" spans="1:19" x14ac:dyDescent="0.25">
      <c r="A52" s="598"/>
      <c r="B52" s="598"/>
      <c r="C52" s="598"/>
      <c r="D52" s="598"/>
      <c r="E52" s="598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</row>
    <row r="53" spans="1:19" x14ac:dyDescent="0.25">
      <c r="A53" s="612" t="s">
        <v>569</v>
      </c>
    </row>
    <row r="54" spans="1:19" x14ac:dyDescent="0.25">
      <c r="A54" s="612"/>
    </row>
    <row r="55" spans="1:19" x14ac:dyDescent="0.25">
      <c r="A55" s="612"/>
    </row>
  </sheetData>
  <mergeCells count="15">
    <mergeCell ref="A3:S3"/>
    <mergeCell ref="A7:A9"/>
    <mergeCell ref="B7:B9"/>
    <mergeCell ref="C7:C9"/>
    <mergeCell ref="D7:H7"/>
    <mergeCell ref="K7:S7"/>
    <mergeCell ref="D8:D9"/>
    <mergeCell ref="E8:F8"/>
    <mergeCell ref="G8:H8"/>
    <mergeCell ref="I8:J8"/>
    <mergeCell ref="K8:K9"/>
    <mergeCell ref="L8:M8"/>
    <mergeCell ref="N8:O8"/>
    <mergeCell ref="P8:Q8"/>
    <mergeCell ref="R8:S8"/>
  </mergeCells>
  <printOptions horizontalCentered="1"/>
  <pageMargins left="0.91" right="0.90551181102362199" top="1.14173228346457" bottom="0.90551181102362199" header="0" footer="0"/>
  <pageSetup paperSize="9" scale="57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A3A7-FC43-47DA-ABB1-138017785E3E}">
  <sheetPr codeName="Sheet37">
    <tabColor rgb="FF7030A0"/>
    <pageSetUpPr fitToPage="1"/>
  </sheetPr>
  <dimension ref="A1:P55"/>
  <sheetViews>
    <sheetView topLeftCell="A11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15.28515625" style="70" customWidth="1"/>
    <col min="5" max="16" width="10.7109375" style="70" customWidth="1"/>
    <col min="17" max="256" width="9.140625" style="70"/>
    <col min="257" max="257" width="5.7109375" style="70" customWidth="1"/>
    <col min="258" max="259" width="21.7109375" style="70" customWidth="1"/>
    <col min="260" max="260" width="15.28515625" style="70" customWidth="1"/>
    <col min="261" max="272" width="10.7109375" style="70" customWidth="1"/>
    <col min="273" max="512" width="9.140625" style="70"/>
    <col min="513" max="513" width="5.7109375" style="70" customWidth="1"/>
    <col min="514" max="515" width="21.7109375" style="70" customWidth="1"/>
    <col min="516" max="516" width="15.28515625" style="70" customWidth="1"/>
    <col min="517" max="528" width="10.7109375" style="70" customWidth="1"/>
    <col min="529" max="768" width="9.140625" style="70"/>
    <col min="769" max="769" width="5.7109375" style="70" customWidth="1"/>
    <col min="770" max="771" width="21.7109375" style="70" customWidth="1"/>
    <col min="772" max="772" width="15.28515625" style="70" customWidth="1"/>
    <col min="773" max="784" width="10.7109375" style="70" customWidth="1"/>
    <col min="785" max="1024" width="9.140625" style="70"/>
    <col min="1025" max="1025" width="5.7109375" style="70" customWidth="1"/>
    <col min="1026" max="1027" width="21.7109375" style="70" customWidth="1"/>
    <col min="1028" max="1028" width="15.28515625" style="70" customWidth="1"/>
    <col min="1029" max="1040" width="10.7109375" style="70" customWidth="1"/>
    <col min="1041" max="1280" width="9.140625" style="70"/>
    <col min="1281" max="1281" width="5.7109375" style="70" customWidth="1"/>
    <col min="1282" max="1283" width="21.7109375" style="70" customWidth="1"/>
    <col min="1284" max="1284" width="15.28515625" style="70" customWidth="1"/>
    <col min="1285" max="1296" width="10.7109375" style="70" customWidth="1"/>
    <col min="1297" max="1536" width="9.140625" style="70"/>
    <col min="1537" max="1537" width="5.7109375" style="70" customWidth="1"/>
    <col min="1538" max="1539" width="21.7109375" style="70" customWidth="1"/>
    <col min="1540" max="1540" width="15.28515625" style="70" customWidth="1"/>
    <col min="1541" max="1552" width="10.7109375" style="70" customWidth="1"/>
    <col min="1553" max="1792" width="9.140625" style="70"/>
    <col min="1793" max="1793" width="5.7109375" style="70" customWidth="1"/>
    <col min="1794" max="1795" width="21.7109375" style="70" customWidth="1"/>
    <col min="1796" max="1796" width="15.28515625" style="70" customWidth="1"/>
    <col min="1797" max="1808" width="10.7109375" style="70" customWidth="1"/>
    <col min="1809" max="2048" width="9.140625" style="70"/>
    <col min="2049" max="2049" width="5.7109375" style="70" customWidth="1"/>
    <col min="2050" max="2051" width="21.7109375" style="70" customWidth="1"/>
    <col min="2052" max="2052" width="15.28515625" style="70" customWidth="1"/>
    <col min="2053" max="2064" width="10.7109375" style="70" customWidth="1"/>
    <col min="2065" max="2304" width="9.140625" style="70"/>
    <col min="2305" max="2305" width="5.7109375" style="70" customWidth="1"/>
    <col min="2306" max="2307" width="21.7109375" style="70" customWidth="1"/>
    <col min="2308" max="2308" width="15.28515625" style="70" customWidth="1"/>
    <col min="2309" max="2320" width="10.7109375" style="70" customWidth="1"/>
    <col min="2321" max="2560" width="9.140625" style="70"/>
    <col min="2561" max="2561" width="5.7109375" style="70" customWidth="1"/>
    <col min="2562" max="2563" width="21.7109375" style="70" customWidth="1"/>
    <col min="2564" max="2564" width="15.28515625" style="70" customWidth="1"/>
    <col min="2565" max="2576" width="10.7109375" style="70" customWidth="1"/>
    <col min="2577" max="2816" width="9.140625" style="70"/>
    <col min="2817" max="2817" width="5.7109375" style="70" customWidth="1"/>
    <col min="2818" max="2819" width="21.7109375" style="70" customWidth="1"/>
    <col min="2820" max="2820" width="15.28515625" style="70" customWidth="1"/>
    <col min="2821" max="2832" width="10.7109375" style="70" customWidth="1"/>
    <col min="2833" max="3072" width="9.140625" style="70"/>
    <col min="3073" max="3073" width="5.7109375" style="70" customWidth="1"/>
    <col min="3074" max="3075" width="21.7109375" style="70" customWidth="1"/>
    <col min="3076" max="3076" width="15.28515625" style="70" customWidth="1"/>
    <col min="3077" max="3088" width="10.7109375" style="70" customWidth="1"/>
    <col min="3089" max="3328" width="9.140625" style="70"/>
    <col min="3329" max="3329" width="5.7109375" style="70" customWidth="1"/>
    <col min="3330" max="3331" width="21.7109375" style="70" customWidth="1"/>
    <col min="3332" max="3332" width="15.28515625" style="70" customWidth="1"/>
    <col min="3333" max="3344" width="10.7109375" style="70" customWidth="1"/>
    <col min="3345" max="3584" width="9.140625" style="70"/>
    <col min="3585" max="3585" width="5.7109375" style="70" customWidth="1"/>
    <col min="3586" max="3587" width="21.7109375" style="70" customWidth="1"/>
    <col min="3588" max="3588" width="15.28515625" style="70" customWidth="1"/>
    <col min="3589" max="3600" width="10.7109375" style="70" customWidth="1"/>
    <col min="3601" max="3840" width="9.140625" style="70"/>
    <col min="3841" max="3841" width="5.7109375" style="70" customWidth="1"/>
    <col min="3842" max="3843" width="21.7109375" style="70" customWidth="1"/>
    <col min="3844" max="3844" width="15.28515625" style="70" customWidth="1"/>
    <col min="3845" max="3856" width="10.7109375" style="70" customWidth="1"/>
    <col min="3857" max="4096" width="9.140625" style="70"/>
    <col min="4097" max="4097" width="5.7109375" style="70" customWidth="1"/>
    <col min="4098" max="4099" width="21.7109375" style="70" customWidth="1"/>
    <col min="4100" max="4100" width="15.28515625" style="70" customWidth="1"/>
    <col min="4101" max="4112" width="10.7109375" style="70" customWidth="1"/>
    <col min="4113" max="4352" width="9.140625" style="70"/>
    <col min="4353" max="4353" width="5.7109375" style="70" customWidth="1"/>
    <col min="4354" max="4355" width="21.7109375" style="70" customWidth="1"/>
    <col min="4356" max="4356" width="15.28515625" style="70" customWidth="1"/>
    <col min="4357" max="4368" width="10.7109375" style="70" customWidth="1"/>
    <col min="4369" max="4608" width="9.140625" style="70"/>
    <col min="4609" max="4609" width="5.7109375" style="70" customWidth="1"/>
    <col min="4610" max="4611" width="21.7109375" style="70" customWidth="1"/>
    <col min="4612" max="4612" width="15.28515625" style="70" customWidth="1"/>
    <col min="4613" max="4624" width="10.7109375" style="70" customWidth="1"/>
    <col min="4625" max="4864" width="9.140625" style="70"/>
    <col min="4865" max="4865" width="5.7109375" style="70" customWidth="1"/>
    <col min="4866" max="4867" width="21.7109375" style="70" customWidth="1"/>
    <col min="4868" max="4868" width="15.28515625" style="70" customWidth="1"/>
    <col min="4869" max="4880" width="10.7109375" style="70" customWidth="1"/>
    <col min="4881" max="5120" width="9.140625" style="70"/>
    <col min="5121" max="5121" width="5.7109375" style="70" customWidth="1"/>
    <col min="5122" max="5123" width="21.7109375" style="70" customWidth="1"/>
    <col min="5124" max="5124" width="15.28515625" style="70" customWidth="1"/>
    <col min="5125" max="5136" width="10.7109375" style="70" customWidth="1"/>
    <col min="5137" max="5376" width="9.140625" style="70"/>
    <col min="5377" max="5377" width="5.7109375" style="70" customWidth="1"/>
    <col min="5378" max="5379" width="21.7109375" style="70" customWidth="1"/>
    <col min="5380" max="5380" width="15.28515625" style="70" customWidth="1"/>
    <col min="5381" max="5392" width="10.7109375" style="70" customWidth="1"/>
    <col min="5393" max="5632" width="9.140625" style="70"/>
    <col min="5633" max="5633" width="5.7109375" style="70" customWidth="1"/>
    <col min="5634" max="5635" width="21.7109375" style="70" customWidth="1"/>
    <col min="5636" max="5636" width="15.28515625" style="70" customWidth="1"/>
    <col min="5637" max="5648" width="10.7109375" style="70" customWidth="1"/>
    <col min="5649" max="5888" width="9.140625" style="70"/>
    <col min="5889" max="5889" width="5.7109375" style="70" customWidth="1"/>
    <col min="5890" max="5891" width="21.7109375" style="70" customWidth="1"/>
    <col min="5892" max="5892" width="15.28515625" style="70" customWidth="1"/>
    <col min="5893" max="5904" width="10.7109375" style="70" customWidth="1"/>
    <col min="5905" max="6144" width="9.140625" style="70"/>
    <col min="6145" max="6145" width="5.7109375" style="70" customWidth="1"/>
    <col min="6146" max="6147" width="21.7109375" style="70" customWidth="1"/>
    <col min="6148" max="6148" width="15.28515625" style="70" customWidth="1"/>
    <col min="6149" max="6160" width="10.7109375" style="70" customWidth="1"/>
    <col min="6161" max="6400" width="9.140625" style="70"/>
    <col min="6401" max="6401" width="5.7109375" style="70" customWidth="1"/>
    <col min="6402" max="6403" width="21.7109375" style="70" customWidth="1"/>
    <col min="6404" max="6404" width="15.28515625" style="70" customWidth="1"/>
    <col min="6405" max="6416" width="10.7109375" style="70" customWidth="1"/>
    <col min="6417" max="6656" width="9.140625" style="70"/>
    <col min="6657" max="6657" width="5.7109375" style="70" customWidth="1"/>
    <col min="6658" max="6659" width="21.7109375" style="70" customWidth="1"/>
    <col min="6660" max="6660" width="15.28515625" style="70" customWidth="1"/>
    <col min="6661" max="6672" width="10.7109375" style="70" customWidth="1"/>
    <col min="6673" max="6912" width="9.140625" style="70"/>
    <col min="6913" max="6913" width="5.7109375" style="70" customWidth="1"/>
    <col min="6914" max="6915" width="21.7109375" style="70" customWidth="1"/>
    <col min="6916" max="6916" width="15.28515625" style="70" customWidth="1"/>
    <col min="6917" max="6928" width="10.7109375" style="70" customWidth="1"/>
    <col min="6929" max="7168" width="9.140625" style="70"/>
    <col min="7169" max="7169" width="5.7109375" style="70" customWidth="1"/>
    <col min="7170" max="7171" width="21.7109375" style="70" customWidth="1"/>
    <col min="7172" max="7172" width="15.28515625" style="70" customWidth="1"/>
    <col min="7173" max="7184" width="10.7109375" style="70" customWidth="1"/>
    <col min="7185" max="7424" width="9.140625" style="70"/>
    <col min="7425" max="7425" width="5.7109375" style="70" customWidth="1"/>
    <col min="7426" max="7427" width="21.7109375" style="70" customWidth="1"/>
    <col min="7428" max="7428" width="15.28515625" style="70" customWidth="1"/>
    <col min="7429" max="7440" width="10.7109375" style="70" customWidth="1"/>
    <col min="7441" max="7680" width="9.140625" style="70"/>
    <col min="7681" max="7681" width="5.7109375" style="70" customWidth="1"/>
    <col min="7682" max="7683" width="21.7109375" style="70" customWidth="1"/>
    <col min="7684" max="7684" width="15.28515625" style="70" customWidth="1"/>
    <col min="7685" max="7696" width="10.7109375" style="70" customWidth="1"/>
    <col min="7697" max="7936" width="9.140625" style="70"/>
    <col min="7937" max="7937" width="5.7109375" style="70" customWidth="1"/>
    <col min="7938" max="7939" width="21.7109375" style="70" customWidth="1"/>
    <col min="7940" max="7940" width="15.28515625" style="70" customWidth="1"/>
    <col min="7941" max="7952" width="10.7109375" style="70" customWidth="1"/>
    <col min="7953" max="8192" width="9.140625" style="70"/>
    <col min="8193" max="8193" width="5.7109375" style="70" customWidth="1"/>
    <col min="8194" max="8195" width="21.7109375" style="70" customWidth="1"/>
    <col min="8196" max="8196" width="15.28515625" style="70" customWidth="1"/>
    <col min="8197" max="8208" width="10.7109375" style="70" customWidth="1"/>
    <col min="8209" max="8448" width="9.140625" style="70"/>
    <col min="8449" max="8449" width="5.7109375" style="70" customWidth="1"/>
    <col min="8450" max="8451" width="21.7109375" style="70" customWidth="1"/>
    <col min="8452" max="8452" width="15.28515625" style="70" customWidth="1"/>
    <col min="8453" max="8464" width="10.7109375" style="70" customWidth="1"/>
    <col min="8465" max="8704" width="9.140625" style="70"/>
    <col min="8705" max="8705" width="5.7109375" style="70" customWidth="1"/>
    <col min="8706" max="8707" width="21.7109375" style="70" customWidth="1"/>
    <col min="8708" max="8708" width="15.28515625" style="70" customWidth="1"/>
    <col min="8709" max="8720" width="10.7109375" style="70" customWidth="1"/>
    <col min="8721" max="8960" width="9.140625" style="70"/>
    <col min="8961" max="8961" width="5.7109375" style="70" customWidth="1"/>
    <col min="8962" max="8963" width="21.7109375" style="70" customWidth="1"/>
    <col min="8964" max="8964" width="15.28515625" style="70" customWidth="1"/>
    <col min="8965" max="8976" width="10.7109375" style="70" customWidth="1"/>
    <col min="8977" max="9216" width="9.140625" style="70"/>
    <col min="9217" max="9217" width="5.7109375" style="70" customWidth="1"/>
    <col min="9218" max="9219" width="21.7109375" style="70" customWidth="1"/>
    <col min="9220" max="9220" width="15.28515625" style="70" customWidth="1"/>
    <col min="9221" max="9232" width="10.7109375" style="70" customWidth="1"/>
    <col min="9233" max="9472" width="9.140625" style="70"/>
    <col min="9473" max="9473" width="5.7109375" style="70" customWidth="1"/>
    <col min="9474" max="9475" width="21.7109375" style="70" customWidth="1"/>
    <col min="9476" max="9476" width="15.28515625" style="70" customWidth="1"/>
    <col min="9477" max="9488" width="10.7109375" style="70" customWidth="1"/>
    <col min="9489" max="9728" width="9.140625" style="70"/>
    <col min="9729" max="9729" width="5.7109375" style="70" customWidth="1"/>
    <col min="9730" max="9731" width="21.7109375" style="70" customWidth="1"/>
    <col min="9732" max="9732" width="15.28515625" style="70" customWidth="1"/>
    <col min="9733" max="9744" width="10.7109375" style="70" customWidth="1"/>
    <col min="9745" max="9984" width="9.140625" style="70"/>
    <col min="9985" max="9985" width="5.7109375" style="70" customWidth="1"/>
    <col min="9986" max="9987" width="21.7109375" style="70" customWidth="1"/>
    <col min="9988" max="9988" width="15.28515625" style="70" customWidth="1"/>
    <col min="9989" max="10000" width="10.7109375" style="70" customWidth="1"/>
    <col min="10001" max="10240" width="9.140625" style="70"/>
    <col min="10241" max="10241" width="5.7109375" style="70" customWidth="1"/>
    <col min="10242" max="10243" width="21.7109375" style="70" customWidth="1"/>
    <col min="10244" max="10244" width="15.28515625" style="70" customWidth="1"/>
    <col min="10245" max="10256" width="10.7109375" style="70" customWidth="1"/>
    <col min="10257" max="10496" width="9.140625" style="70"/>
    <col min="10497" max="10497" width="5.7109375" style="70" customWidth="1"/>
    <col min="10498" max="10499" width="21.7109375" style="70" customWidth="1"/>
    <col min="10500" max="10500" width="15.28515625" style="70" customWidth="1"/>
    <col min="10501" max="10512" width="10.7109375" style="70" customWidth="1"/>
    <col min="10513" max="10752" width="9.140625" style="70"/>
    <col min="10753" max="10753" width="5.7109375" style="70" customWidth="1"/>
    <col min="10754" max="10755" width="21.7109375" style="70" customWidth="1"/>
    <col min="10756" max="10756" width="15.28515625" style="70" customWidth="1"/>
    <col min="10757" max="10768" width="10.7109375" style="70" customWidth="1"/>
    <col min="10769" max="11008" width="9.140625" style="70"/>
    <col min="11009" max="11009" width="5.7109375" style="70" customWidth="1"/>
    <col min="11010" max="11011" width="21.7109375" style="70" customWidth="1"/>
    <col min="11012" max="11012" width="15.28515625" style="70" customWidth="1"/>
    <col min="11013" max="11024" width="10.7109375" style="70" customWidth="1"/>
    <col min="11025" max="11264" width="9.140625" style="70"/>
    <col min="11265" max="11265" width="5.7109375" style="70" customWidth="1"/>
    <col min="11266" max="11267" width="21.7109375" style="70" customWidth="1"/>
    <col min="11268" max="11268" width="15.28515625" style="70" customWidth="1"/>
    <col min="11269" max="11280" width="10.7109375" style="70" customWidth="1"/>
    <col min="11281" max="11520" width="9.140625" style="70"/>
    <col min="11521" max="11521" width="5.7109375" style="70" customWidth="1"/>
    <col min="11522" max="11523" width="21.7109375" style="70" customWidth="1"/>
    <col min="11524" max="11524" width="15.28515625" style="70" customWidth="1"/>
    <col min="11525" max="11536" width="10.7109375" style="70" customWidth="1"/>
    <col min="11537" max="11776" width="9.140625" style="70"/>
    <col min="11777" max="11777" width="5.7109375" style="70" customWidth="1"/>
    <col min="11778" max="11779" width="21.7109375" style="70" customWidth="1"/>
    <col min="11780" max="11780" width="15.28515625" style="70" customWidth="1"/>
    <col min="11781" max="11792" width="10.7109375" style="70" customWidth="1"/>
    <col min="11793" max="12032" width="9.140625" style="70"/>
    <col min="12033" max="12033" width="5.7109375" style="70" customWidth="1"/>
    <col min="12034" max="12035" width="21.7109375" style="70" customWidth="1"/>
    <col min="12036" max="12036" width="15.28515625" style="70" customWidth="1"/>
    <col min="12037" max="12048" width="10.7109375" style="70" customWidth="1"/>
    <col min="12049" max="12288" width="9.140625" style="70"/>
    <col min="12289" max="12289" width="5.7109375" style="70" customWidth="1"/>
    <col min="12290" max="12291" width="21.7109375" style="70" customWidth="1"/>
    <col min="12292" max="12292" width="15.28515625" style="70" customWidth="1"/>
    <col min="12293" max="12304" width="10.7109375" style="70" customWidth="1"/>
    <col min="12305" max="12544" width="9.140625" style="70"/>
    <col min="12545" max="12545" width="5.7109375" style="70" customWidth="1"/>
    <col min="12546" max="12547" width="21.7109375" style="70" customWidth="1"/>
    <col min="12548" max="12548" width="15.28515625" style="70" customWidth="1"/>
    <col min="12549" max="12560" width="10.7109375" style="70" customWidth="1"/>
    <col min="12561" max="12800" width="9.140625" style="70"/>
    <col min="12801" max="12801" width="5.7109375" style="70" customWidth="1"/>
    <col min="12802" max="12803" width="21.7109375" style="70" customWidth="1"/>
    <col min="12804" max="12804" width="15.28515625" style="70" customWidth="1"/>
    <col min="12805" max="12816" width="10.7109375" style="70" customWidth="1"/>
    <col min="12817" max="13056" width="9.140625" style="70"/>
    <col min="13057" max="13057" width="5.7109375" style="70" customWidth="1"/>
    <col min="13058" max="13059" width="21.7109375" style="70" customWidth="1"/>
    <col min="13060" max="13060" width="15.28515625" style="70" customWidth="1"/>
    <col min="13061" max="13072" width="10.7109375" style="70" customWidth="1"/>
    <col min="13073" max="13312" width="9.140625" style="70"/>
    <col min="13313" max="13313" width="5.7109375" style="70" customWidth="1"/>
    <col min="13314" max="13315" width="21.7109375" style="70" customWidth="1"/>
    <col min="13316" max="13316" width="15.28515625" style="70" customWidth="1"/>
    <col min="13317" max="13328" width="10.7109375" style="70" customWidth="1"/>
    <col min="13329" max="13568" width="9.140625" style="70"/>
    <col min="13569" max="13569" width="5.7109375" style="70" customWidth="1"/>
    <col min="13570" max="13571" width="21.7109375" style="70" customWidth="1"/>
    <col min="13572" max="13572" width="15.28515625" style="70" customWidth="1"/>
    <col min="13573" max="13584" width="10.7109375" style="70" customWidth="1"/>
    <col min="13585" max="13824" width="9.140625" style="70"/>
    <col min="13825" max="13825" width="5.7109375" style="70" customWidth="1"/>
    <col min="13826" max="13827" width="21.7109375" style="70" customWidth="1"/>
    <col min="13828" max="13828" width="15.28515625" style="70" customWidth="1"/>
    <col min="13829" max="13840" width="10.7109375" style="70" customWidth="1"/>
    <col min="13841" max="14080" width="9.140625" style="70"/>
    <col min="14081" max="14081" width="5.7109375" style="70" customWidth="1"/>
    <col min="14082" max="14083" width="21.7109375" style="70" customWidth="1"/>
    <col min="14084" max="14084" width="15.28515625" style="70" customWidth="1"/>
    <col min="14085" max="14096" width="10.7109375" style="70" customWidth="1"/>
    <col min="14097" max="14336" width="9.140625" style="70"/>
    <col min="14337" max="14337" width="5.7109375" style="70" customWidth="1"/>
    <col min="14338" max="14339" width="21.7109375" style="70" customWidth="1"/>
    <col min="14340" max="14340" width="15.28515625" style="70" customWidth="1"/>
    <col min="14341" max="14352" width="10.7109375" style="70" customWidth="1"/>
    <col min="14353" max="14592" width="9.140625" style="70"/>
    <col min="14593" max="14593" width="5.7109375" style="70" customWidth="1"/>
    <col min="14594" max="14595" width="21.7109375" style="70" customWidth="1"/>
    <col min="14596" max="14596" width="15.28515625" style="70" customWidth="1"/>
    <col min="14597" max="14608" width="10.7109375" style="70" customWidth="1"/>
    <col min="14609" max="14848" width="9.140625" style="70"/>
    <col min="14849" max="14849" width="5.7109375" style="70" customWidth="1"/>
    <col min="14850" max="14851" width="21.7109375" style="70" customWidth="1"/>
    <col min="14852" max="14852" width="15.28515625" style="70" customWidth="1"/>
    <col min="14853" max="14864" width="10.7109375" style="70" customWidth="1"/>
    <col min="14865" max="15104" width="9.140625" style="70"/>
    <col min="15105" max="15105" width="5.7109375" style="70" customWidth="1"/>
    <col min="15106" max="15107" width="21.7109375" style="70" customWidth="1"/>
    <col min="15108" max="15108" width="15.28515625" style="70" customWidth="1"/>
    <col min="15109" max="15120" width="10.7109375" style="70" customWidth="1"/>
    <col min="15121" max="15360" width="9.140625" style="70"/>
    <col min="15361" max="15361" width="5.7109375" style="70" customWidth="1"/>
    <col min="15362" max="15363" width="21.7109375" style="70" customWidth="1"/>
    <col min="15364" max="15364" width="15.28515625" style="70" customWidth="1"/>
    <col min="15365" max="15376" width="10.7109375" style="70" customWidth="1"/>
    <col min="15377" max="15616" width="9.140625" style="70"/>
    <col min="15617" max="15617" width="5.7109375" style="70" customWidth="1"/>
    <col min="15618" max="15619" width="21.7109375" style="70" customWidth="1"/>
    <col min="15620" max="15620" width="15.28515625" style="70" customWidth="1"/>
    <col min="15621" max="15632" width="10.7109375" style="70" customWidth="1"/>
    <col min="15633" max="15872" width="9.140625" style="70"/>
    <col min="15873" max="15873" width="5.7109375" style="70" customWidth="1"/>
    <col min="15874" max="15875" width="21.7109375" style="70" customWidth="1"/>
    <col min="15876" max="15876" width="15.28515625" style="70" customWidth="1"/>
    <col min="15877" max="15888" width="10.7109375" style="70" customWidth="1"/>
    <col min="15889" max="16128" width="9.140625" style="70"/>
    <col min="16129" max="16129" width="5.7109375" style="70" customWidth="1"/>
    <col min="16130" max="16131" width="21.7109375" style="70" customWidth="1"/>
    <col min="16132" max="16132" width="15.28515625" style="70" customWidth="1"/>
    <col min="16133" max="16144" width="10.7109375" style="70" customWidth="1"/>
    <col min="16145" max="16384" width="9.140625" style="70"/>
  </cols>
  <sheetData>
    <row r="1" spans="1:16" ht="15.75" x14ac:dyDescent="0.25">
      <c r="A1" s="290" t="s">
        <v>1063</v>
      </c>
    </row>
    <row r="3" spans="1:16" ht="15.75" x14ac:dyDescent="0.25">
      <c r="A3" s="588" t="s">
        <v>598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1:16" ht="15.75" x14ac:dyDescent="0.25">
      <c r="A4" s="217"/>
      <c r="B4" s="217"/>
      <c r="C4" s="217"/>
      <c r="D4" s="217"/>
      <c r="E4" s="217"/>
      <c r="F4" s="589"/>
      <c r="G4" s="589" t="str">
        <f>'1'!E5</f>
        <v>KABUPATEN/KOTA</v>
      </c>
      <c r="H4" s="590">
        <f>'1'!$F$5</f>
        <v>2022</v>
      </c>
      <c r="I4" s="217"/>
      <c r="J4" s="217"/>
      <c r="K4" s="588"/>
      <c r="L4" s="588"/>
      <c r="M4" s="588"/>
      <c r="N4" s="588"/>
      <c r="O4" s="588"/>
      <c r="P4" s="588"/>
    </row>
    <row r="5" spans="1:16" ht="15.75" x14ac:dyDescent="0.25">
      <c r="A5" s="217"/>
      <c r="B5" s="217"/>
      <c r="C5" s="217"/>
      <c r="D5" s="217"/>
      <c r="E5" s="217"/>
      <c r="F5" s="589"/>
      <c r="G5" s="589" t="str">
        <f>'1'!E6</f>
        <v>TAHUN</v>
      </c>
      <c r="H5" s="590" t="str">
        <f>'1'!$F$6</f>
        <v>BANYUMAS</v>
      </c>
      <c r="I5" s="217"/>
      <c r="J5" s="217"/>
      <c r="K5" s="588"/>
      <c r="L5" s="588"/>
      <c r="M5" s="588"/>
      <c r="N5" s="588"/>
      <c r="O5" s="588"/>
      <c r="P5" s="588"/>
    </row>
    <row r="6" spans="1:16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6" ht="18" customHeight="1" x14ac:dyDescent="0.25">
      <c r="A7" s="1040" t="s">
        <v>2</v>
      </c>
      <c r="B7" s="1040" t="s">
        <v>254</v>
      </c>
      <c r="C7" s="1040" t="s">
        <v>409</v>
      </c>
      <c r="D7" s="1045" t="s">
        <v>599</v>
      </c>
      <c r="E7" s="1093" t="s">
        <v>600</v>
      </c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5"/>
    </row>
    <row r="8" spans="1:16" ht="18" customHeight="1" x14ac:dyDescent="0.25">
      <c r="A8" s="1040"/>
      <c r="B8" s="1040"/>
      <c r="C8" s="1040"/>
      <c r="D8" s="1045"/>
      <c r="E8" s="801" t="s">
        <v>601</v>
      </c>
      <c r="F8" s="802"/>
      <c r="G8" s="801" t="s">
        <v>602</v>
      </c>
      <c r="H8" s="802"/>
      <c r="I8" s="801" t="s">
        <v>603</v>
      </c>
      <c r="J8" s="802"/>
      <c r="K8" s="801" t="s">
        <v>604</v>
      </c>
      <c r="L8" s="802"/>
      <c r="M8" s="801" t="s">
        <v>605</v>
      </c>
      <c r="N8" s="803"/>
      <c r="O8" s="801" t="s">
        <v>606</v>
      </c>
      <c r="P8" s="803"/>
    </row>
    <row r="9" spans="1:16" ht="18" customHeight="1" x14ac:dyDescent="0.25">
      <c r="A9" s="1041"/>
      <c r="B9" s="1041"/>
      <c r="C9" s="1041"/>
      <c r="D9" s="1046"/>
      <c r="E9" s="760" t="s">
        <v>256</v>
      </c>
      <c r="F9" s="760" t="s">
        <v>27</v>
      </c>
      <c r="G9" s="760" t="s">
        <v>256</v>
      </c>
      <c r="H9" s="760" t="s">
        <v>27</v>
      </c>
      <c r="I9" s="760" t="s">
        <v>256</v>
      </c>
      <c r="J9" s="760" t="s">
        <v>27</v>
      </c>
      <c r="K9" s="760" t="s">
        <v>256</v>
      </c>
      <c r="L9" s="760" t="s">
        <v>27</v>
      </c>
      <c r="M9" s="760" t="s">
        <v>256</v>
      </c>
      <c r="N9" s="760" t="s">
        <v>27</v>
      </c>
      <c r="O9" s="760" t="s">
        <v>256</v>
      </c>
      <c r="P9" s="760" t="s">
        <v>27</v>
      </c>
    </row>
    <row r="10" spans="1:16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</row>
    <row r="11" spans="1:16" ht="18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84">
        <f>'24'!D11</f>
        <v>0</v>
      </c>
      <c r="E11" s="138"/>
      <c r="F11" s="285" t="e">
        <f t="shared" ref="F11:F30" si="0">E11/$D11*100</f>
        <v>#DIV/0!</v>
      </c>
      <c r="G11" s="138"/>
      <c r="H11" s="285" t="e">
        <f t="shared" ref="H11:H30" si="1">G11/$D11*100</f>
        <v>#DIV/0!</v>
      </c>
      <c r="I11" s="138"/>
      <c r="J11" s="285" t="e">
        <f t="shared" ref="J11:J30" si="2">I11/$D11*100</f>
        <v>#DIV/0!</v>
      </c>
      <c r="K11" s="138"/>
      <c r="L11" s="285" t="e">
        <f t="shared" ref="L11:L30" si="3">K11/$D11*100</f>
        <v>#DIV/0!</v>
      </c>
      <c r="M11" s="138"/>
      <c r="N11" s="285" t="e">
        <f t="shared" ref="N11:N30" si="4">M11/$D11*100</f>
        <v>#DIV/0!</v>
      </c>
      <c r="O11" s="138">
        <f>SUM(G11,I11,K11,M11)</f>
        <v>0</v>
      </c>
      <c r="P11" s="285" t="e">
        <f>O11/$D11*100</f>
        <v>#DIV/0!</v>
      </c>
    </row>
    <row r="12" spans="1:16" ht="18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84">
        <f>'24'!D12</f>
        <v>0</v>
      </c>
      <c r="E12" s="138"/>
      <c r="F12" s="285" t="e">
        <f t="shared" si="0"/>
        <v>#DIV/0!</v>
      </c>
      <c r="G12" s="138"/>
      <c r="H12" s="285" t="e">
        <f t="shared" si="1"/>
        <v>#DIV/0!</v>
      </c>
      <c r="I12" s="138"/>
      <c r="J12" s="285" t="e">
        <f t="shared" si="2"/>
        <v>#DIV/0!</v>
      </c>
      <c r="K12" s="138"/>
      <c r="L12" s="285" t="e">
        <f t="shared" si="3"/>
        <v>#DIV/0!</v>
      </c>
      <c r="M12" s="138"/>
      <c r="N12" s="285" t="e">
        <f t="shared" si="4"/>
        <v>#DIV/0!</v>
      </c>
      <c r="O12" s="138">
        <f t="shared" ref="O12:O30" si="5">SUM(G12,I12,K12,M12)</f>
        <v>0</v>
      </c>
      <c r="P12" s="285" t="e">
        <f>O12/$D12*100</f>
        <v>#DIV/0!</v>
      </c>
    </row>
    <row r="13" spans="1:16" ht="18" customHeight="1" x14ac:dyDescent="0.25">
      <c r="A13" s="557"/>
      <c r="B13" s="128"/>
      <c r="C13" s="128" t="str">
        <f>'9'!C11</f>
        <v>Wangon II</v>
      </c>
      <c r="D13" s="284">
        <f>'24'!D13</f>
        <v>0</v>
      </c>
      <c r="E13" s="138"/>
      <c r="F13" s="285" t="e">
        <f t="shared" si="0"/>
        <v>#DIV/0!</v>
      </c>
      <c r="G13" s="138"/>
      <c r="H13" s="285" t="e">
        <f t="shared" si="1"/>
        <v>#DIV/0!</v>
      </c>
      <c r="I13" s="138"/>
      <c r="J13" s="285" t="e">
        <f t="shared" si="2"/>
        <v>#DIV/0!</v>
      </c>
      <c r="K13" s="138"/>
      <c r="L13" s="285" t="e">
        <f t="shared" si="3"/>
        <v>#DIV/0!</v>
      </c>
      <c r="M13" s="138"/>
      <c r="N13" s="285" t="e">
        <f t="shared" si="4"/>
        <v>#DIV/0!</v>
      </c>
      <c r="O13" s="138">
        <f t="shared" si="5"/>
        <v>0</v>
      </c>
      <c r="P13" s="285" t="e">
        <f>O13/$D13*100</f>
        <v>#DIV/0!</v>
      </c>
    </row>
    <row r="14" spans="1:16" ht="18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84">
        <f>'24'!D14</f>
        <v>0</v>
      </c>
      <c r="E14" s="138"/>
      <c r="F14" s="285" t="e">
        <f t="shared" si="0"/>
        <v>#DIV/0!</v>
      </c>
      <c r="G14" s="138"/>
      <c r="H14" s="285" t="e">
        <f t="shared" si="1"/>
        <v>#DIV/0!</v>
      </c>
      <c r="I14" s="138"/>
      <c r="J14" s="285" t="e">
        <f t="shared" si="2"/>
        <v>#DIV/0!</v>
      </c>
      <c r="K14" s="138"/>
      <c r="L14" s="285" t="e">
        <f t="shared" si="3"/>
        <v>#DIV/0!</v>
      </c>
      <c r="M14" s="138"/>
      <c r="N14" s="285" t="e">
        <f>M14/$D14*100</f>
        <v>#DIV/0!</v>
      </c>
      <c r="O14" s="138">
        <f t="shared" si="5"/>
        <v>0</v>
      </c>
      <c r="P14" s="285" t="e">
        <f>O14/$D14*100</f>
        <v>#DIV/0!</v>
      </c>
    </row>
    <row r="15" spans="1:16" ht="18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84">
        <f>'24'!D15</f>
        <v>0</v>
      </c>
      <c r="E15" s="138"/>
      <c r="F15" s="285" t="e">
        <f t="shared" si="0"/>
        <v>#DIV/0!</v>
      </c>
      <c r="G15" s="138"/>
      <c r="H15" s="285" t="e">
        <f t="shared" si="1"/>
        <v>#DIV/0!</v>
      </c>
      <c r="I15" s="138"/>
      <c r="J15" s="285" t="e">
        <f t="shared" si="2"/>
        <v>#DIV/0!</v>
      </c>
      <c r="K15" s="138"/>
      <c r="L15" s="285" t="e">
        <f t="shared" si="3"/>
        <v>#DIV/0!</v>
      </c>
      <c r="M15" s="138"/>
      <c r="N15" s="285" t="e">
        <f t="shared" si="4"/>
        <v>#DIV/0!</v>
      </c>
      <c r="O15" s="138">
        <f t="shared" si="5"/>
        <v>0</v>
      </c>
      <c r="P15" s="285" t="e">
        <f t="shared" ref="P15:P30" si="6">O15/$D15*100</f>
        <v>#DIV/0!</v>
      </c>
    </row>
    <row r="16" spans="1:16" ht="18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84">
        <f>'24'!D16</f>
        <v>0</v>
      </c>
      <c r="E16" s="138"/>
      <c r="F16" s="285" t="e">
        <f t="shared" si="0"/>
        <v>#DIV/0!</v>
      </c>
      <c r="G16" s="138"/>
      <c r="H16" s="285" t="e">
        <f t="shared" si="1"/>
        <v>#DIV/0!</v>
      </c>
      <c r="I16" s="138"/>
      <c r="J16" s="285" t="e">
        <f t="shared" si="2"/>
        <v>#DIV/0!</v>
      </c>
      <c r="K16" s="138"/>
      <c r="L16" s="285" t="e">
        <f t="shared" si="3"/>
        <v>#DIV/0!</v>
      </c>
      <c r="M16" s="138"/>
      <c r="N16" s="285" t="e">
        <f t="shared" si="4"/>
        <v>#DIV/0!</v>
      </c>
      <c r="O16" s="138">
        <f t="shared" si="5"/>
        <v>0</v>
      </c>
      <c r="P16" s="285" t="e">
        <f t="shared" si="6"/>
        <v>#DIV/0!</v>
      </c>
    </row>
    <row r="17" spans="1:16" ht="18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84">
        <f>'24'!D17</f>
        <v>0</v>
      </c>
      <c r="E17" s="138"/>
      <c r="F17" s="285" t="e">
        <f t="shared" si="0"/>
        <v>#DIV/0!</v>
      </c>
      <c r="G17" s="138"/>
      <c r="H17" s="285" t="e">
        <f t="shared" si="1"/>
        <v>#DIV/0!</v>
      </c>
      <c r="I17" s="138"/>
      <c r="J17" s="285" t="e">
        <f t="shared" si="2"/>
        <v>#DIV/0!</v>
      </c>
      <c r="K17" s="138"/>
      <c r="L17" s="285" t="e">
        <f>K17/$D17*100</f>
        <v>#DIV/0!</v>
      </c>
      <c r="M17" s="138"/>
      <c r="N17" s="285" t="e">
        <f t="shared" si="4"/>
        <v>#DIV/0!</v>
      </c>
      <c r="O17" s="138">
        <f t="shared" si="5"/>
        <v>0</v>
      </c>
      <c r="P17" s="285" t="e">
        <f t="shared" si="6"/>
        <v>#DIV/0!</v>
      </c>
    </row>
    <row r="18" spans="1:16" ht="18" customHeight="1" x14ac:dyDescent="0.25">
      <c r="A18" s="557"/>
      <c r="B18" s="128"/>
      <c r="C18" s="128" t="str">
        <f>'9'!C16</f>
        <v>Kemranjen II</v>
      </c>
      <c r="D18" s="284">
        <f>'24'!D18</f>
        <v>0</v>
      </c>
      <c r="E18" s="138"/>
      <c r="F18" s="285" t="e">
        <f t="shared" si="0"/>
        <v>#DIV/0!</v>
      </c>
      <c r="G18" s="138"/>
      <c r="H18" s="285" t="e">
        <f t="shared" si="1"/>
        <v>#DIV/0!</v>
      </c>
      <c r="I18" s="138"/>
      <c r="J18" s="285" t="e">
        <f t="shared" si="2"/>
        <v>#DIV/0!</v>
      </c>
      <c r="K18" s="138"/>
      <c r="L18" s="285" t="e">
        <f t="shared" si="3"/>
        <v>#DIV/0!</v>
      </c>
      <c r="M18" s="138"/>
      <c r="N18" s="285" t="e">
        <f t="shared" si="4"/>
        <v>#DIV/0!</v>
      </c>
      <c r="O18" s="138">
        <f t="shared" si="5"/>
        <v>0</v>
      </c>
      <c r="P18" s="285" t="e">
        <f t="shared" si="6"/>
        <v>#DIV/0!</v>
      </c>
    </row>
    <row r="19" spans="1:16" ht="18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84">
        <f>'24'!D19</f>
        <v>0</v>
      </c>
      <c r="E19" s="138"/>
      <c r="F19" s="285" t="e">
        <f t="shared" si="0"/>
        <v>#DIV/0!</v>
      </c>
      <c r="G19" s="138"/>
      <c r="H19" s="285" t="e">
        <f t="shared" si="1"/>
        <v>#DIV/0!</v>
      </c>
      <c r="I19" s="138"/>
      <c r="J19" s="285" t="e">
        <f t="shared" si="2"/>
        <v>#DIV/0!</v>
      </c>
      <c r="K19" s="138"/>
      <c r="L19" s="285" t="e">
        <f t="shared" si="3"/>
        <v>#DIV/0!</v>
      </c>
      <c r="M19" s="138"/>
      <c r="N19" s="285" t="e">
        <f t="shared" si="4"/>
        <v>#DIV/0!</v>
      </c>
      <c r="O19" s="138">
        <f t="shared" si="5"/>
        <v>0</v>
      </c>
      <c r="P19" s="285" t="e">
        <f t="shared" si="6"/>
        <v>#DIV/0!</v>
      </c>
    </row>
    <row r="20" spans="1:16" ht="18" customHeight="1" x14ac:dyDescent="0.25">
      <c r="A20" s="557"/>
      <c r="B20" s="128"/>
      <c r="C20" s="128" t="str">
        <f>'9'!C18</f>
        <v>Sumpiuh II</v>
      </c>
      <c r="D20" s="284">
        <f>'24'!D20</f>
        <v>0</v>
      </c>
      <c r="E20" s="138"/>
      <c r="F20" s="285" t="e">
        <f t="shared" si="0"/>
        <v>#DIV/0!</v>
      </c>
      <c r="G20" s="138"/>
      <c r="H20" s="285" t="e">
        <f t="shared" si="1"/>
        <v>#DIV/0!</v>
      </c>
      <c r="I20" s="138"/>
      <c r="J20" s="285" t="e">
        <f t="shared" si="2"/>
        <v>#DIV/0!</v>
      </c>
      <c r="K20" s="138"/>
      <c r="L20" s="285" t="e">
        <f t="shared" si="3"/>
        <v>#DIV/0!</v>
      </c>
      <c r="M20" s="138"/>
      <c r="N20" s="285" t="e">
        <f t="shared" si="4"/>
        <v>#DIV/0!</v>
      </c>
      <c r="O20" s="138">
        <f t="shared" si="5"/>
        <v>0</v>
      </c>
      <c r="P20" s="285" t="e">
        <f t="shared" si="6"/>
        <v>#DIV/0!</v>
      </c>
    </row>
    <row r="21" spans="1:16" ht="18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84">
        <f>'24'!D21</f>
        <v>0</v>
      </c>
      <c r="E21" s="138"/>
      <c r="F21" s="285" t="e">
        <f t="shared" si="0"/>
        <v>#DIV/0!</v>
      </c>
      <c r="G21" s="138"/>
      <c r="H21" s="285" t="e">
        <f t="shared" si="1"/>
        <v>#DIV/0!</v>
      </c>
      <c r="I21" s="138"/>
      <c r="J21" s="285" t="e">
        <f>I21/$D21*100</f>
        <v>#DIV/0!</v>
      </c>
      <c r="K21" s="138"/>
      <c r="L21" s="285" t="e">
        <f t="shared" si="3"/>
        <v>#DIV/0!</v>
      </c>
      <c r="M21" s="138"/>
      <c r="N21" s="285" t="e">
        <f t="shared" si="4"/>
        <v>#DIV/0!</v>
      </c>
      <c r="O21" s="138">
        <f t="shared" si="5"/>
        <v>0</v>
      </c>
      <c r="P21" s="285" t="e">
        <f t="shared" si="6"/>
        <v>#DIV/0!</v>
      </c>
    </row>
    <row r="22" spans="1:16" ht="18" customHeight="1" x14ac:dyDescent="0.25">
      <c r="A22" s="557"/>
      <c r="B22" s="128"/>
      <c r="C22" s="128" t="str">
        <f>'9'!C20</f>
        <v>Tambak II</v>
      </c>
      <c r="D22" s="284">
        <f>'24'!D22</f>
        <v>0</v>
      </c>
      <c r="E22" s="138"/>
      <c r="F22" s="285" t="e">
        <f t="shared" si="0"/>
        <v>#DIV/0!</v>
      </c>
      <c r="G22" s="138"/>
      <c r="H22" s="285" t="e">
        <f t="shared" si="1"/>
        <v>#DIV/0!</v>
      </c>
      <c r="I22" s="138"/>
      <c r="J22" s="285" t="e">
        <f t="shared" si="2"/>
        <v>#DIV/0!</v>
      </c>
      <c r="K22" s="138"/>
      <c r="L22" s="285" t="e">
        <f t="shared" si="3"/>
        <v>#DIV/0!</v>
      </c>
      <c r="M22" s="138"/>
      <c r="N22" s="285" t="e">
        <f t="shared" si="4"/>
        <v>#DIV/0!</v>
      </c>
      <c r="O22" s="138">
        <f t="shared" si="5"/>
        <v>0</v>
      </c>
      <c r="P22" s="285" t="e">
        <f t="shared" si="6"/>
        <v>#DIV/0!</v>
      </c>
    </row>
    <row r="23" spans="1:16" ht="18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84">
        <f>'24'!D23</f>
        <v>0</v>
      </c>
      <c r="E23" s="138"/>
      <c r="F23" s="285" t="e">
        <f>E23/$D23*100</f>
        <v>#DIV/0!</v>
      </c>
      <c r="G23" s="138"/>
      <c r="H23" s="285" t="e">
        <f t="shared" si="1"/>
        <v>#DIV/0!</v>
      </c>
      <c r="I23" s="138"/>
      <c r="J23" s="285" t="e">
        <f t="shared" si="2"/>
        <v>#DIV/0!</v>
      </c>
      <c r="K23" s="138"/>
      <c r="L23" s="285" t="e">
        <f t="shared" si="3"/>
        <v>#DIV/0!</v>
      </c>
      <c r="M23" s="138"/>
      <c r="N23" s="285" t="e">
        <f t="shared" si="4"/>
        <v>#DIV/0!</v>
      </c>
      <c r="O23" s="138">
        <f t="shared" si="5"/>
        <v>0</v>
      </c>
      <c r="P23" s="285" t="e">
        <f t="shared" si="6"/>
        <v>#DIV/0!</v>
      </c>
    </row>
    <row r="24" spans="1:16" ht="18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84">
        <f>'24'!D24</f>
        <v>0</v>
      </c>
      <c r="E24" s="138"/>
      <c r="F24" s="285" t="e">
        <f t="shared" si="0"/>
        <v>#DIV/0!</v>
      </c>
      <c r="G24" s="138"/>
      <c r="H24" s="285" t="e">
        <f t="shared" si="1"/>
        <v>#DIV/0!</v>
      </c>
      <c r="I24" s="138"/>
      <c r="J24" s="285" t="e">
        <f t="shared" si="2"/>
        <v>#DIV/0!</v>
      </c>
      <c r="K24" s="138"/>
      <c r="L24" s="285" t="e">
        <f t="shared" si="3"/>
        <v>#DIV/0!</v>
      </c>
      <c r="M24" s="138"/>
      <c r="N24" s="285" t="e">
        <f t="shared" si="4"/>
        <v>#DIV/0!</v>
      </c>
      <c r="O24" s="138">
        <f t="shared" si="5"/>
        <v>0</v>
      </c>
      <c r="P24" s="285" t="e">
        <f t="shared" si="6"/>
        <v>#DIV/0!</v>
      </c>
    </row>
    <row r="25" spans="1:16" ht="18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84">
        <f>'24'!D25</f>
        <v>0</v>
      </c>
      <c r="E25" s="138"/>
      <c r="F25" s="285" t="e">
        <f t="shared" si="0"/>
        <v>#DIV/0!</v>
      </c>
      <c r="G25" s="138"/>
      <c r="H25" s="285" t="e">
        <f t="shared" si="1"/>
        <v>#DIV/0!</v>
      </c>
      <c r="I25" s="138"/>
      <c r="J25" s="285" t="e">
        <f t="shared" si="2"/>
        <v>#DIV/0!</v>
      </c>
      <c r="K25" s="138"/>
      <c r="L25" s="285" t="e">
        <f t="shared" si="3"/>
        <v>#DIV/0!</v>
      </c>
      <c r="M25" s="138"/>
      <c r="N25" s="285" t="e">
        <f t="shared" si="4"/>
        <v>#DIV/0!</v>
      </c>
      <c r="O25" s="138">
        <f t="shared" si="5"/>
        <v>0</v>
      </c>
      <c r="P25" s="285" t="e">
        <f t="shared" si="6"/>
        <v>#DIV/0!</v>
      </c>
    </row>
    <row r="26" spans="1:16" ht="18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84">
        <f>'24'!D26</f>
        <v>0</v>
      </c>
      <c r="E26" s="138"/>
      <c r="F26" s="285" t="e">
        <f t="shared" si="0"/>
        <v>#DIV/0!</v>
      </c>
      <c r="G26" s="138"/>
      <c r="H26" s="285" t="e">
        <f t="shared" si="1"/>
        <v>#DIV/0!</v>
      </c>
      <c r="I26" s="138"/>
      <c r="J26" s="285" t="e">
        <f t="shared" si="2"/>
        <v>#DIV/0!</v>
      </c>
      <c r="K26" s="138"/>
      <c r="L26" s="285" t="e">
        <f t="shared" si="3"/>
        <v>#DIV/0!</v>
      </c>
      <c r="M26" s="138"/>
      <c r="N26" s="285" t="e">
        <f t="shared" si="4"/>
        <v>#DIV/0!</v>
      </c>
      <c r="O26" s="138">
        <f t="shared" si="5"/>
        <v>0</v>
      </c>
      <c r="P26" s="285" t="e">
        <f t="shared" si="6"/>
        <v>#DIV/0!</v>
      </c>
    </row>
    <row r="27" spans="1:16" ht="18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84">
        <f>'24'!D27</f>
        <v>0</v>
      </c>
      <c r="E27" s="138"/>
      <c r="F27" s="285" t="e">
        <f t="shared" si="0"/>
        <v>#DIV/0!</v>
      </c>
      <c r="G27" s="138"/>
      <c r="H27" s="285" t="e">
        <f>G27/$D27*100</f>
        <v>#DIV/0!</v>
      </c>
      <c r="I27" s="138"/>
      <c r="J27" s="285" t="e">
        <f t="shared" si="2"/>
        <v>#DIV/0!</v>
      </c>
      <c r="K27" s="138"/>
      <c r="L27" s="285" t="e">
        <f t="shared" si="3"/>
        <v>#DIV/0!</v>
      </c>
      <c r="M27" s="138"/>
      <c r="N27" s="285" t="e">
        <f t="shared" si="4"/>
        <v>#DIV/0!</v>
      </c>
      <c r="O27" s="138">
        <f t="shared" si="5"/>
        <v>0</v>
      </c>
      <c r="P27" s="285" t="e">
        <f t="shared" si="6"/>
        <v>#DIV/0!</v>
      </c>
    </row>
    <row r="28" spans="1:16" ht="18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84">
        <f>'24'!D28</f>
        <v>0</v>
      </c>
      <c r="E28" s="138"/>
      <c r="F28" s="285" t="e">
        <f t="shared" si="0"/>
        <v>#DIV/0!</v>
      </c>
      <c r="G28" s="138"/>
      <c r="H28" s="285" t="e">
        <f t="shared" si="1"/>
        <v>#DIV/0!</v>
      </c>
      <c r="I28" s="138"/>
      <c r="J28" s="285" t="e">
        <f t="shared" si="2"/>
        <v>#DIV/0!</v>
      </c>
      <c r="K28" s="138"/>
      <c r="L28" s="285" t="e">
        <f t="shared" si="3"/>
        <v>#DIV/0!</v>
      </c>
      <c r="M28" s="138"/>
      <c r="N28" s="285" t="e">
        <f t="shared" si="4"/>
        <v>#DIV/0!</v>
      </c>
      <c r="O28" s="138">
        <f t="shared" si="5"/>
        <v>0</v>
      </c>
      <c r="P28" s="285" t="e">
        <f t="shared" si="6"/>
        <v>#DIV/0!</v>
      </c>
    </row>
    <row r="29" spans="1:16" ht="18" customHeight="1" x14ac:dyDescent="0.25">
      <c r="A29" s="557"/>
      <c r="B29" s="128"/>
      <c r="C29" s="128" t="str">
        <f>'9'!C27</f>
        <v>Ajibarang II</v>
      </c>
      <c r="D29" s="284">
        <f>'24'!D29</f>
        <v>0</v>
      </c>
      <c r="E29" s="138"/>
      <c r="F29" s="285" t="e">
        <f t="shared" si="0"/>
        <v>#DIV/0!</v>
      </c>
      <c r="G29" s="138"/>
      <c r="H29" s="285" t="e">
        <f t="shared" si="1"/>
        <v>#DIV/0!</v>
      </c>
      <c r="I29" s="138"/>
      <c r="J29" s="285" t="e">
        <f t="shared" si="2"/>
        <v>#DIV/0!</v>
      </c>
      <c r="K29" s="138"/>
      <c r="L29" s="285" t="e">
        <f t="shared" si="3"/>
        <v>#DIV/0!</v>
      </c>
      <c r="M29" s="138"/>
      <c r="N29" s="285" t="e">
        <f t="shared" si="4"/>
        <v>#DIV/0!</v>
      </c>
      <c r="O29" s="138">
        <f t="shared" si="5"/>
        <v>0</v>
      </c>
      <c r="P29" s="285" t="e">
        <f t="shared" si="6"/>
        <v>#DIV/0!</v>
      </c>
    </row>
    <row r="30" spans="1:16" ht="18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84">
        <f>'24'!D30</f>
        <v>0</v>
      </c>
      <c r="E30" s="138"/>
      <c r="F30" s="285" t="e">
        <f t="shared" si="0"/>
        <v>#DIV/0!</v>
      </c>
      <c r="G30" s="138"/>
      <c r="H30" s="285" t="e">
        <f t="shared" si="1"/>
        <v>#DIV/0!</v>
      </c>
      <c r="I30" s="138"/>
      <c r="J30" s="285" t="e">
        <f t="shared" si="2"/>
        <v>#DIV/0!</v>
      </c>
      <c r="K30" s="138"/>
      <c r="L30" s="285" t="e">
        <f t="shared" si="3"/>
        <v>#DIV/0!</v>
      </c>
      <c r="M30" s="138"/>
      <c r="N30" s="285" t="e">
        <f t="shared" si="4"/>
        <v>#DIV/0!</v>
      </c>
      <c r="O30" s="138">
        <f t="shared" si="5"/>
        <v>0</v>
      </c>
      <c r="P30" s="285" t="e">
        <f t="shared" si="6"/>
        <v>#DIV/0!</v>
      </c>
    </row>
    <row r="31" spans="1:16" ht="18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84">
        <f>'24'!D31</f>
        <v>0</v>
      </c>
      <c r="E31" s="138"/>
      <c r="F31" s="285" t="e">
        <f t="shared" ref="F31:F50" si="7">E31/$D31*100</f>
        <v>#DIV/0!</v>
      </c>
      <c r="G31" s="138"/>
      <c r="H31" s="285" t="e">
        <f t="shared" ref="H31:H50" si="8">G31/$D31*100</f>
        <v>#DIV/0!</v>
      </c>
      <c r="I31" s="138"/>
      <c r="J31" s="285" t="e">
        <f t="shared" ref="J31:J50" si="9">I31/$D31*100</f>
        <v>#DIV/0!</v>
      </c>
      <c r="K31" s="138"/>
      <c r="L31" s="285" t="e">
        <f t="shared" ref="L31:L50" si="10">K31/$D31*100</f>
        <v>#DIV/0!</v>
      </c>
      <c r="M31" s="138"/>
      <c r="N31" s="285" t="e">
        <f t="shared" ref="N31:N50" si="11">M31/$D31*100</f>
        <v>#DIV/0!</v>
      </c>
      <c r="O31" s="138">
        <f t="shared" ref="O31:O50" si="12">SUM(G31,I31,K31,M31)</f>
        <v>0</v>
      </c>
      <c r="P31" s="285" t="e">
        <f t="shared" ref="P31:P50" si="13">O31/$D31*100</f>
        <v>#DIV/0!</v>
      </c>
    </row>
    <row r="32" spans="1:16" ht="18" customHeight="1" x14ac:dyDescent="0.25">
      <c r="A32" s="557"/>
      <c r="B32" s="128"/>
      <c r="C32" s="128" t="str">
        <f>'9'!C30</f>
        <v>Pekuncen II</v>
      </c>
      <c r="D32" s="284">
        <f>'24'!D32</f>
        <v>0</v>
      </c>
      <c r="E32" s="138"/>
      <c r="F32" s="285" t="e">
        <f t="shared" si="7"/>
        <v>#DIV/0!</v>
      </c>
      <c r="G32" s="138"/>
      <c r="H32" s="285" t="e">
        <f t="shared" si="8"/>
        <v>#DIV/0!</v>
      </c>
      <c r="I32" s="138"/>
      <c r="J32" s="285" t="e">
        <f t="shared" si="9"/>
        <v>#DIV/0!</v>
      </c>
      <c r="K32" s="138"/>
      <c r="L32" s="285" t="e">
        <f t="shared" si="10"/>
        <v>#DIV/0!</v>
      </c>
      <c r="M32" s="138"/>
      <c r="N32" s="285" t="e">
        <f t="shared" si="11"/>
        <v>#DIV/0!</v>
      </c>
      <c r="O32" s="138">
        <f t="shared" si="12"/>
        <v>0</v>
      </c>
      <c r="P32" s="285" t="e">
        <f t="shared" si="13"/>
        <v>#DIV/0!</v>
      </c>
    </row>
    <row r="33" spans="1:16" ht="18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84">
        <f>'24'!D33</f>
        <v>0</v>
      </c>
      <c r="E33" s="138"/>
      <c r="F33" s="285" t="e">
        <f t="shared" si="7"/>
        <v>#DIV/0!</v>
      </c>
      <c r="G33" s="138"/>
      <c r="H33" s="285" t="e">
        <f t="shared" si="8"/>
        <v>#DIV/0!</v>
      </c>
      <c r="I33" s="138"/>
      <c r="J33" s="285" t="e">
        <f t="shared" si="9"/>
        <v>#DIV/0!</v>
      </c>
      <c r="K33" s="138"/>
      <c r="L33" s="285" t="e">
        <f t="shared" si="10"/>
        <v>#DIV/0!</v>
      </c>
      <c r="M33" s="138"/>
      <c r="N33" s="285" t="e">
        <f t="shared" si="11"/>
        <v>#DIV/0!</v>
      </c>
      <c r="O33" s="138">
        <f t="shared" si="12"/>
        <v>0</v>
      </c>
      <c r="P33" s="285" t="e">
        <f t="shared" si="13"/>
        <v>#DIV/0!</v>
      </c>
    </row>
    <row r="34" spans="1:16" ht="18" customHeight="1" x14ac:dyDescent="0.25">
      <c r="A34" s="557"/>
      <c r="B34" s="128"/>
      <c r="C34" s="128" t="str">
        <f>'9'!C32</f>
        <v>Cilongok II</v>
      </c>
      <c r="D34" s="284">
        <f>'24'!D34</f>
        <v>0</v>
      </c>
      <c r="E34" s="138"/>
      <c r="F34" s="285" t="e">
        <f t="shared" si="7"/>
        <v>#DIV/0!</v>
      </c>
      <c r="G34" s="138"/>
      <c r="H34" s="285" t="e">
        <f t="shared" si="8"/>
        <v>#DIV/0!</v>
      </c>
      <c r="I34" s="138"/>
      <c r="J34" s="285" t="e">
        <f t="shared" si="9"/>
        <v>#DIV/0!</v>
      </c>
      <c r="K34" s="138"/>
      <c r="L34" s="285" t="e">
        <f t="shared" si="10"/>
        <v>#DIV/0!</v>
      </c>
      <c r="M34" s="138"/>
      <c r="N34" s="285" t="e">
        <f t="shared" si="11"/>
        <v>#DIV/0!</v>
      </c>
      <c r="O34" s="138">
        <f t="shared" si="12"/>
        <v>0</v>
      </c>
      <c r="P34" s="285" t="e">
        <f t="shared" si="13"/>
        <v>#DIV/0!</v>
      </c>
    </row>
    <row r="35" spans="1:16" ht="18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84">
        <f>'24'!D35</f>
        <v>0</v>
      </c>
      <c r="E35" s="138"/>
      <c r="F35" s="285" t="e">
        <f t="shared" si="7"/>
        <v>#DIV/0!</v>
      </c>
      <c r="G35" s="138"/>
      <c r="H35" s="285" t="e">
        <f t="shared" si="8"/>
        <v>#DIV/0!</v>
      </c>
      <c r="I35" s="138"/>
      <c r="J35" s="285" t="e">
        <f t="shared" si="9"/>
        <v>#DIV/0!</v>
      </c>
      <c r="K35" s="138"/>
      <c r="L35" s="285" t="e">
        <f t="shared" si="10"/>
        <v>#DIV/0!</v>
      </c>
      <c r="M35" s="138"/>
      <c r="N35" s="285" t="e">
        <f t="shared" si="11"/>
        <v>#DIV/0!</v>
      </c>
      <c r="O35" s="138">
        <f t="shared" si="12"/>
        <v>0</v>
      </c>
      <c r="P35" s="285" t="e">
        <f t="shared" si="13"/>
        <v>#DIV/0!</v>
      </c>
    </row>
    <row r="36" spans="1:16" ht="18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84">
        <f>'24'!D36</f>
        <v>0</v>
      </c>
      <c r="E36" s="138"/>
      <c r="F36" s="285" t="e">
        <f t="shared" si="7"/>
        <v>#DIV/0!</v>
      </c>
      <c r="G36" s="138"/>
      <c r="H36" s="285" t="e">
        <f t="shared" si="8"/>
        <v>#DIV/0!</v>
      </c>
      <c r="I36" s="138"/>
      <c r="J36" s="285" t="e">
        <f t="shared" si="9"/>
        <v>#DIV/0!</v>
      </c>
      <c r="K36" s="138"/>
      <c r="L36" s="285" t="e">
        <f t="shared" si="10"/>
        <v>#DIV/0!</v>
      </c>
      <c r="M36" s="138"/>
      <c r="N36" s="285" t="e">
        <f t="shared" si="11"/>
        <v>#DIV/0!</v>
      </c>
      <c r="O36" s="138">
        <f t="shared" si="12"/>
        <v>0</v>
      </c>
      <c r="P36" s="285" t="e">
        <f t="shared" si="13"/>
        <v>#DIV/0!</v>
      </c>
    </row>
    <row r="37" spans="1:16" ht="18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84">
        <f>'24'!D37</f>
        <v>0</v>
      </c>
      <c r="E37" s="138"/>
      <c r="F37" s="285" t="e">
        <f t="shared" si="7"/>
        <v>#DIV/0!</v>
      </c>
      <c r="G37" s="138"/>
      <c r="H37" s="285" t="e">
        <f t="shared" si="8"/>
        <v>#DIV/0!</v>
      </c>
      <c r="I37" s="138"/>
      <c r="J37" s="285" t="e">
        <f t="shared" si="9"/>
        <v>#DIV/0!</v>
      </c>
      <c r="K37" s="138"/>
      <c r="L37" s="285" t="e">
        <f t="shared" si="10"/>
        <v>#DIV/0!</v>
      </c>
      <c r="M37" s="138"/>
      <c r="N37" s="285" t="e">
        <f t="shared" si="11"/>
        <v>#DIV/0!</v>
      </c>
      <c r="O37" s="138">
        <f t="shared" si="12"/>
        <v>0</v>
      </c>
      <c r="P37" s="285" t="e">
        <f t="shared" si="13"/>
        <v>#DIV/0!</v>
      </c>
    </row>
    <row r="38" spans="1:16" ht="18" customHeight="1" x14ac:dyDescent="0.25">
      <c r="A38" s="557"/>
      <c r="B38" s="128"/>
      <c r="C38" s="128" t="str">
        <f>'9'!C36</f>
        <v>Purwokerto Timur II</v>
      </c>
      <c r="D38" s="284">
        <f>'24'!D38</f>
        <v>0</v>
      </c>
      <c r="E38" s="138"/>
      <c r="F38" s="285" t="e">
        <f t="shared" si="7"/>
        <v>#DIV/0!</v>
      </c>
      <c r="G38" s="138"/>
      <c r="H38" s="285" t="e">
        <f t="shared" si="8"/>
        <v>#DIV/0!</v>
      </c>
      <c r="I38" s="138"/>
      <c r="J38" s="285" t="e">
        <f t="shared" si="9"/>
        <v>#DIV/0!</v>
      </c>
      <c r="K38" s="138"/>
      <c r="L38" s="285" t="e">
        <f t="shared" si="10"/>
        <v>#DIV/0!</v>
      </c>
      <c r="M38" s="138"/>
      <c r="N38" s="285" t="e">
        <f t="shared" si="11"/>
        <v>#DIV/0!</v>
      </c>
      <c r="O38" s="138">
        <f t="shared" si="12"/>
        <v>0</v>
      </c>
      <c r="P38" s="285" t="e">
        <f t="shared" si="13"/>
        <v>#DIV/0!</v>
      </c>
    </row>
    <row r="39" spans="1:16" ht="18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84">
        <f>'24'!D39</f>
        <v>0</v>
      </c>
      <c r="E39" s="138"/>
      <c r="F39" s="285" t="e">
        <f t="shared" si="7"/>
        <v>#DIV/0!</v>
      </c>
      <c r="G39" s="138"/>
      <c r="H39" s="285" t="e">
        <f t="shared" si="8"/>
        <v>#DIV/0!</v>
      </c>
      <c r="I39" s="138"/>
      <c r="J39" s="285" t="e">
        <f t="shared" si="9"/>
        <v>#DIV/0!</v>
      </c>
      <c r="K39" s="138"/>
      <c r="L39" s="285" t="e">
        <f t="shared" si="10"/>
        <v>#DIV/0!</v>
      </c>
      <c r="M39" s="138"/>
      <c r="N39" s="285" t="e">
        <f t="shared" si="11"/>
        <v>#DIV/0!</v>
      </c>
      <c r="O39" s="138">
        <f t="shared" si="12"/>
        <v>0</v>
      </c>
      <c r="P39" s="285" t="e">
        <f t="shared" si="13"/>
        <v>#DIV/0!</v>
      </c>
    </row>
    <row r="40" spans="1:16" ht="18" customHeight="1" x14ac:dyDescent="0.25">
      <c r="A40" s="557"/>
      <c r="B40" s="128"/>
      <c r="C40" s="128" t="str">
        <f>'9'!C38</f>
        <v>Purwokerto Utara II</v>
      </c>
      <c r="D40" s="284">
        <f>'24'!D40</f>
        <v>0</v>
      </c>
      <c r="E40" s="138"/>
      <c r="F40" s="285" t="e">
        <f t="shared" si="7"/>
        <v>#DIV/0!</v>
      </c>
      <c r="G40" s="138"/>
      <c r="H40" s="285" t="e">
        <f t="shared" si="8"/>
        <v>#DIV/0!</v>
      </c>
      <c r="I40" s="138"/>
      <c r="J40" s="285" t="e">
        <f t="shared" si="9"/>
        <v>#DIV/0!</v>
      </c>
      <c r="K40" s="138"/>
      <c r="L40" s="285" t="e">
        <f t="shared" si="10"/>
        <v>#DIV/0!</v>
      </c>
      <c r="M40" s="138"/>
      <c r="N40" s="285" t="e">
        <f t="shared" si="11"/>
        <v>#DIV/0!</v>
      </c>
      <c r="O40" s="138">
        <f t="shared" si="12"/>
        <v>0</v>
      </c>
      <c r="P40" s="285" t="e">
        <f t="shared" si="13"/>
        <v>#DIV/0!</v>
      </c>
    </row>
    <row r="41" spans="1:16" ht="18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84">
        <f>'24'!D41</f>
        <v>0</v>
      </c>
      <c r="E41" s="138"/>
      <c r="F41" s="285" t="e">
        <f t="shared" si="7"/>
        <v>#DIV/0!</v>
      </c>
      <c r="G41" s="138"/>
      <c r="H41" s="285" t="e">
        <f t="shared" si="8"/>
        <v>#DIV/0!</v>
      </c>
      <c r="I41" s="138"/>
      <c r="J41" s="285" t="e">
        <f t="shared" si="9"/>
        <v>#DIV/0!</v>
      </c>
      <c r="K41" s="138"/>
      <c r="L41" s="285" t="e">
        <f t="shared" si="10"/>
        <v>#DIV/0!</v>
      </c>
      <c r="M41" s="138"/>
      <c r="N41" s="285" t="e">
        <f t="shared" si="11"/>
        <v>#DIV/0!</v>
      </c>
      <c r="O41" s="138">
        <f t="shared" si="12"/>
        <v>0</v>
      </c>
      <c r="P41" s="285" t="e">
        <f t="shared" si="13"/>
        <v>#DIV/0!</v>
      </c>
    </row>
    <row r="42" spans="1:16" ht="18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84">
        <f>'24'!D42</f>
        <v>0</v>
      </c>
      <c r="E42" s="138"/>
      <c r="F42" s="285" t="e">
        <f t="shared" si="7"/>
        <v>#DIV/0!</v>
      </c>
      <c r="G42" s="138"/>
      <c r="H42" s="285" t="e">
        <f t="shared" si="8"/>
        <v>#DIV/0!</v>
      </c>
      <c r="I42" s="138"/>
      <c r="J42" s="285" t="e">
        <f t="shared" si="9"/>
        <v>#DIV/0!</v>
      </c>
      <c r="K42" s="138"/>
      <c r="L42" s="285" t="e">
        <f t="shared" si="10"/>
        <v>#DIV/0!</v>
      </c>
      <c r="M42" s="138"/>
      <c r="N42" s="285" t="e">
        <f t="shared" si="11"/>
        <v>#DIV/0!</v>
      </c>
      <c r="O42" s="138">
        <f t="shared" si="12"/>
        <v>0</v>
      </c>
      <c r="P42" s="285" t="e">
        <f t="shared" si="13"/>
        <v>#DIV/0!</v>
      </c>
    </row>
    <row r="43" spans="1:16" ht="18" customHeight="1" x14ac:dyDescent="0.25">
      <c r="A43" s="557"/>
      <c r="B43" s="128"/>
      <c r="C43" s="128" t="str">
        <f>'9'!C41</f>
        <v>Sokaraja II</v>
      </c>
      <c r="D43" s="284">
        <f>'24'!D43</f>
        <v>0</v>
      </c>
      <c r="E43" s="138"/>
      <c r="F43" s="285" t="e">
        <f t="shared" si="7"/>
        <v>#DIV/0!</v>
      </c>
      <c r="G43" s="138"/>
      <c r="H43" s="285" t="e">
        <f t="shared" si="8"/>
        <v>#DIV/0!</v>
      </c>
      <c r="I43" s="138"/>
      <c r="J43" s="285" t="e">
        <f t="shared" si="9"/>
        <v>#DIV/0!</v>
      </c>
      <c r="K43" s="138"/>
      <c r="L43" s="285" t="e">
        <f t="shared" si="10"/>
        <v>#DIV/0!</v>
      </c>
      <c r="M43" s="138"/>
      <c r="N43" s="285" t="e">
        <f t="shared" si="11"/>
        <v>#DIV/0!</v>
      </c>
      <c r="O43" s="138">
        <f t="shared" si="12"/>
        <v>0</v>
      </c>
      <c r="P43" s="285" t="e">
        <f t="shared" si="13"/>
        <v>#DIV/0!</v>
      </c>
    </row>
    <row r="44" spans="1:16" ht="18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84">
        <f>'24'!D44</f>
        <v>0</v>
      </c>
      <c r="E44" s="138"/>
      <c r="F44" s="285" t="e">
        <f t="shared" si="7"/>
        <v>#DIV/0!</v>
      </c>
      <c r="G44" s="138"/>
      <c r="H44" s="285" t="e">
        <f t="shared" si="8"/>
        <v>#DIV/0!</v>
      </c>
      <c r="I44" s="138"/>
      <c r="J44" s="285" t="e">
        <f t="shared" si="9"/>
        <v>#DIV/0!</v>
      </c>
      <c r="K44" s="138"/>
      <c r="L44" s="285" t="e">
        <f t="shared" si="10"/>
        <v>#DIV/0!</v>
      </c>
      <c r="M44" s="138"/>
      <c r="N44" s="285" t="e">
        <f t="shared" si="11"/>
        <v>#DIV/0!</v>
      </c>
      <c r="O44" s="138">
        <f t="shared" si="12"/>
        <v>0</v>
      </c>
      <c r="P44" s="285" t="e">
        <f t="shared" si="13"/>
        <v>#DIV/0!</v>
      </c>
    </row>
    <row r="45" spans="1:16" ht="18" customHeight="1" x14ac:dyDescent="0.25">
      <c r="A45" s="557"/>
      <c r="B45" s="128"/>
      <c r="C45" s="128" t="str">
        <f>'9'!C43</f>
        <v>Kembaran II</v>
      </c>
      <c r="D45" s="284">
        <f>'24'!D45</f>
        <v>0</v>
      </c>
      <c r="E45" s="138"/>
      <c r="F45" s="285" t="e">
        <f t="shared" si="7"/>
        <v>#DIV/0!</v>
      </c>
      <c r="G45" s="138"/>
      <c r="H45" s="285" t="e">
        <f t="shared" si="8"/>
        <v>#DIV/0!</v>
      </c>
      <c r="I45" s="138"/>
      <c r="J45" s="285" t="e">
        <f t="shared" si="9"/>
        <v>#DIV/0!</v>
      </c>
      <c r="K45" s="138"/>
      <c r="L45" s="285" t="e">
        <f t="shared" si="10"/>
        <v>#DIV/0!</v>
      </c>
      <c r="M45" s="138"/>
      <c r="N45" s="285" t="e">
        <f t="shared" si="11"/>
        <v>#DIV/0!</v>
      </c>
      <c r="O45" s="138">
        <f t="shared" si="12"/>
        <v>0</v>
      </c>
      <c r="P45" s="285" t="e">
        <f t="shared" si="13"/>
        <v>#DIV/0!</v>
      </c>
    </row>
    <row r="46" spans="1:16" ht="18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84">
        <f>'24'!D46</f>
        <v>0</v>
      </c>
      <c r="E46" s="138"/>
      <c r="F46" s="285" t="e">
        <f t="shared" si="7"/>
        <v>#DIV/0!</v>
      </c>
      <c r="G46" s="138"/>
      <c r="H46" s="285" t="e">
        <f t="shared" si="8"/>
        <v>#DIV/0!</v>
      </c>
      <c r="I46" s="138"/>
      <c r="J46" s="285" t="e">
        <f t="shared" si="9"/>
        <v>#DIV/0!</v>
      </c>
      <c r="K46" s="138"/>
      <c r="L46" s="285" t="e">
        <f t="shared" si="10"/>
        <v>#DIV/0!</v>
      </c>
      <c r="M46" s="138"/>
      <c r="N46" s="285" t="e">
        <f t="shared" si="11"/>
        <v>#DIV/0!</v>
      </c>
      <c r="O46" s="138">
        <f t="shared" si="12"/>
        <v>0</v>
      </c>
      <c r="P46" s="285" t="e">
        <f t="shared" si="13"/>
        <v>#DIV/0!</v>
      </c>
    </row>
    <row r="47" spans="1:16" ht="18" customHeight="1" x14ac:dyDescent="0.25">
      <c r="A47" s="557"/>
      <c r="B47" s="128"/>
      <c r="C47" s="128" t="str">
        <f>'9'!C45</f>
        <v>Sumbang II</v>
      </c>
      <c r="D47" s="284">
        <f>'24'!D47</f>
        <v>0</v>
      </c>
      <c r="E47" s="138"/>
      <c r="F47" s="285" t="e">
        <f t="shared" si="7"/>
        <v>#DIV/0!</v>
      </c>
      <c r="G47" s="138"/>
      <c r="H47" s="285" t="e">
        <f t="shared" si="8"/>
        <v>#DIV/0!</v>
      </c>
      <c r="I47" s="138"/>
      <c r="J47" s="285" t="e">
        <f t="shared" si="9"/>
        <v>#DIV/0!</v>
      </c>
      <c r="K47" s="138"/>
      <c r="L47" s="285" t="e">
        <f t="shared" si="10"/>
        <v>#DIV/0!</v>
      </c>
      <c r="M47" s="138"/>
      <c r="N47" s="285" t="e">
        <f t="shared" si="11"/>
        <v>#DIV/0!</v>
      </c>
      <c r="O47" s="138">
        <f t="shared" si="12"/>
        <v>0</v>
      </c>
      <c r="P47" s="285" t="e">
        <f t="shared" si="13"/>
        <v>#DIV/0!</v>
      </c>
    </row>
    <row r="48" spans="1:16" ht="18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84">
        <f>'24'!D48</f>
        <v>0</v>
      </c>
      <c r="E48" s="138"/>
      <c r="F48" s="285" t="e">
        <f t="shared" si="7"/>
        <v>#DIV/0!</v>
      </c>
      <c r="G48" s="138"/>
      <c r="H48" s="285" t="e">
        <f t="shared" si="8"/>
        <v>#DIV/0!</v>
      </c>
      <c r="I48" s="138"/>
      <c r="J48" s="285" t="e">
        <f t="shared" si="9"/>
        <v>#DIV/0!</v>
      </c>
      <c r="K48" s="138"/>
      <c r="L48" s="285" t="e">
        <f t="shared" si="10"/>
        <v>#DIV/0!</v>
      </c>
      <c r="M48" s="138"/>
      <c r="N48" s="285" t="e">
        <f t="shared" si="11"/>
        <v>#DIV/0!</v>
      </c>
      <c r="O48" s="138">
        <f t="shared" si="12"/>
        <v>0</v>
      </c>
      <c r="P48" s="285" t="e">
        <f t="shared" si="13"/>
        <v>#DIV/0!</v>
      </c>
    </row>
    <row r="49" spans="1:16" ht="18" customHeight="1" x14ac:dyDescent="0.25">
      <c r="A49" s="557"/>
      <c r="B49" s="128"/>
      <c r="C49" s="128" t="str">
        <f>'9'!C47</f>
        <v>Baturraden II</v>
      </c>
      <c r="D49" s="284">
        <f>'24'!D49</f>
        <v>0</v>
      </c>
      <c r="E49" s="138"/>
      <c r="F49" s="285" t="e">
        <f t="shared" si="7"/>
        <v>#DIV/0!</v>
      </c>
      <c r="G49" s="138"/>
      <c r="H49" s="285" t="e">
        <f t="shared" si="8"/>
        <v>#DIV/0!</v>
      </c>
      <c r="I49" s="138"/>
      <c r="J49" s="285" t="e">
        <f t="shared" si="9"/>
        <v>#DIV/0!</v>
      </c>
      <c r="K49" s="138"/>
      <c r="L49" s="285" t="e">
        <f t="shared" si="10"/>
        <v>#DIV/0!</v>
      </c>
      <c r="M49" s="138"/>
      <c r="N49" s="285" t="e">
        <f t="shared" si="11"/>
        <v>#DIV/0!</v>
      </c>
      <c r="O49" s="138">
        <f t="shared" si="12"/>
        <v>0</v>
      </c>
      <c r="P49" s="285" t="e">
        <f t="shared" si="13"/>
        <v>#DIV/0!</v>
      </c>
    </row>
    <row r="50" spans="1:16" ht="18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84">
        <f>'24'!D50</f>
        <v>0</v>
      </c>
      <c r="E50" s="138"/>
      <c r="F50" s="285" t="e">
        <f t="shared" si="7"/>
        <v>#DIV/0!</v>
      </c>
      <c r="G50" s="138"/>
      <c r="H50" s="285" t="e">
        <f t="shared" si="8"/>
        <v>#DIV/0!</v>
      </c>
      <c r="I50" s="138"/>
      <c r="J50" s="285" t="e">
        <f t="shared" si="9"/>
        <v>#DIV/0!</v>
      </c>
      <c r="K50" s="138"/>
      <c r="L50" s="285" t="e">
        <f t="shared" si="10"/>
        <v>#DIV/0!</v>
      </c>
      <c r="M50" s="138"/>
      <c r="N50" s="285" t="e">
        <f t="shared" si="11"/>
        <v>#DIV/0!</v>
      </c>
      <c r="O50" s="138">
        <f t="shared" si="12"/>
        <v>0</v>
      </c>
      <c r="P50" s="285" t="e">
        <f t="shared" si="13"/>
        <v>#DIV/0!</v>
      </c>
    </row>
    <row r="51" spans="1:16" ht="18" customHeight="1" x14ac:dyDescent="0.25">
      <c r="A51" s="72"/>
      <c r="B51" s="128"/>
      <c r="C51" s="128"/>
      <c r="D51" s="72"/>
      <c r="E51" s="138"/>
      <c r="F51" s="285"/>
      <c r="G51" s="138"/>
      <c r="H51" s="285"/>
      <c r="I51" s="138"/>
      <c r="J51" s="285"/>
      <c r="K51" s="138"/>
      <c r="L51" s="285"/>
      <c r="M51" s="138"/>
      <c r="N51" s="285"/>
      <c r="O51" s="138"/>
      <c r="P51" s="285"/>
    </row>
    <row r="52" spans="1:16" ht="18" customHeight="1" x14ac:dyDescent="0.25">
      <c r="A52" s="72"/>
      <c r="B52" s="128"/>
      <c r="C52" s="128"/>
      <c r="D52" s="72"/>
      <c r="E52" s="138"/>
      <c r="F52" s="286"/>
      <c r="G52" s="138"/>
      <c r="H52" s="286"/>
      <c r="I52" s="138"/>
      <c r="J52" s="286"/>
      <c r="K52" s="287"/>
      <c r="L52" s="286"/>
      <c r="M52" s="287"/>
      <c r="N52" s="286"/>
      <c r="O52" s="287"/>
      <c r="P52" s="286"/>
    </row>
    <row r="53" spans="1:16" ht="24" customHeight="1" thickBot="1" x14ac:dyDescent="0.3">
      <c r="A53" s="81" t="s">
        <v>488</v>
      </c>
      <c r="B53" s="568"/>
      <c r="C53" s="570"/>
      <c r="D53" s="288">
        <f>SUM(D11:D52)</f>
        <v>0</v>
      </c>
      <c r="E53" s="288">
        <f>SUM(E11:E52)</f>
        <v>0</v>
      </c>
      <c r="F53" s="289" t="e">
        <f>E53/$D53*100</f>
        <v>#DIV/0!</v>
      </c>
      <c r="G53" s="288">
        <f>SUM(G11:G52)</f>
        <v>0</v>
      </c>
      <c r="H53" s="289" t="e">
        <f>G53/$D53*100</f>
        <v>#DIV/0!</v>
      </c>
      <c r="I53" s="288">
        <f>SUM(I11:I52)</f>
        <v>0</v>
      </c>
      <c r="J53" s="289" t="e">
        <f>I53/$D53*100</f>
        <v>#DIV/0!</v>
      </c>
      <c r="K53" s="288">
        <f>SUM(K11:K52)</f>
        <v>0</v>
      </c>
      <c r="L53" s="289" t="e">
        <f>K53/$D53*100</f>
        <v>#DIV/0!</v>
      </c>
      <c r="M53" s="288">
        <f>SUM(M11:M52)</f>
        <v>0</v>
      </c>
      <c r="N53" s="289" t="e">
        <f>M53/$D53*100</f>
        <v>#DIV/0!</v>
      </c>
      <c r="O53" s="288">
        <f>SUM(O11:O52)</f>
        <v>0</v>
      </c>
      <c r="P53" s="289" t="e">
        <f>O53/$D53*100</f>
        <v>#DIV/0!</v>
      </c>
    </row>
    <row r="54" spans="1:16" x14ac:dyDescent="0.25">
      <c r="A54" s="571"/>
      <c r="B54" s="571"/>
      <c r="C54" s="571"/>
      <c r="D54" s="57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</row>
    <row r="55" spans="1:16" x14ac:dyDescent="0.25">
      <c r="A55" s="724" t="s">
        <v>413</v>
      </c>
    </row>
  </sheetData>
  <mergeCells count="5">
    <mergeCell ref="A7:A9"/>
    <mergeCell ref="B7:B9"/>
    <mergeCell ref="C7:C9"/>
    <mergeCell ref="D7:D9"/>
    <mergeCell ref="E7:P7"/>
  </mergeCells>
  <printOptions horizontalCentered="1"/>
  <pageMargins left="1.7" right="0.9" top="1.1499999999999999" bottom="0.9" header="0" footer="0"/>
  <pageSetup paperSize="9" scale="6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A2A9A-8C39-461C-8337-A21E77882186}">
  <sheetPr codeName="Sheet43">
    <tabColor rgb="FF7030A0"/>
    <pageSetUpPr fitToPage="1"/>
  </sheetPr>
  <dimension ref="A1:O54"/>
  <sheetViews>
    <sheetView topLeftCell="A19" zoomScale="90" zoomScaleNormal="9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16.85546875" style="70" customWidth="1"/>
    <col min="5" max="14" width="10.7109375" style="70" customWidth="1"/>
    <col min="15" max="256" width="9.140625" style="70"/>
    <col min="257" max="257" width="5.7109375" style="70" customWidth="1"/>
    <col min="258" max="259" width="21.7109375" style="70" customWidth="1"/>
    <col min="260" max="260" width="16.85546875" style="70" customWidth="1"/>
    <col min="261" max="270" width="10.7109375" style="70" customWidth="1"/>
    <col min="271" max="512" width="9.140625" style="70"/>
    <col min="513" max="513" width="5.7109375" style="70" customWidth="1"/>
    <col min="514" max="515" width="21.7109375" style="70" customWidth="1"/>
    <col min="516" max="516" width="16.85546875" style="70" customWidth="1"/>
    <col min="517" max="526" width="10.7109375" style="70" customWidth="1"/>
    <col min="527" max="768" width="9.140625" style="70"/>
    <col min="769" max="769" width="5.7109375" style="70" customWidth="1"/>
    <col min="770" max="771" width="21.7109375" style="70" customWidth="1"/>
    <col min="772" max="772" width="16.85546875" style="70" customWidth="1"/>
    <col min="773" max="782" width="10.7109375" style="70" customWidth="1"/>
    <col min="783" max="1024" width="9.140625" style="70"/>
    <col min="1025" max="1025" width="5.7109375" style="70" customWidth="1"/>
    <col min="1026" max="1027" width="21.7109375" style="70" customWidth="1"/>
    <col min="1028" max="1028" width="16.85546875" style="70" customWidth="1"/>
    <col min="1029" max="1038" width="10.7109375" style="70" customWidth="1"/>
    <col min="1039" max="1280" width="9.140625" style="70"/>
    <col min="1281" max="1281" width="5.7109375" style="70" customWidth="1"/>
    <col min="1282" max="1283" width="21.7109375" style="70" customWidth="1"/>
    <col min="1284" max="1284" width="16.85546875" style="70" customWidth="1"/>
    <col min="1285" max="1294" width="10.7109375" style="70" customWidth="1"/>
    <col min="1295" max="1536" width="9.140625" style="70"/>
    <col min="1537" max="1537" width="5.7109375" style="70" customWidth="1"/>
    <col min="1538" max="1539" width="21.7109375" style="70" customWidth="1"/>
    <col min="1540" max="1540" width="16.85546875" style="70" customWidth="1"/>
    <col min="1541" max="1550" width="10.7109375" style="70" customWidth="1"/>
    <col min="1551" max="1792" width="9.140625" style="70"/>
    <col min="1793" max="1793" width="5.7109375" style="70" customWidth="1"/>
    <col min="1794" max="1795" width="21.7109375" style="70" customWidth="1"/>
    <col min="1796" max="1796" width="16.85546875" style="70" customWidth="1"/>
    <col min="1797" max="1806" width="10.7109375" style="70" customWidth="1"/>
    <col min="1807" max="2048" width="9.140625" style="70"/>
    <col min="2049" max="2049" width="5.7109375" style="70" customWidth="1"/>
    <col min="2050" max="2051" width="21.7109375" style="70" customWidth="1"/>
    <col min="2052" max="2052" width="16.85546875" style="70" customWidth="1"/>
    <col min="2053" max="2062" width="10.7109375" style="70" customWidth="1"/>
    <col min="2063" max="2304" width="9.140625" style="70"/>
    <col min="2305" max="2305" width="5.7109375" style="70" customWidth="1"/>
    <col min="2306" max="2307" width="21.7109375" style="70" customWidth="1"/>
    <col min="2308" max="2308" width="16.85546875" style="70" customWidth="1"/>
    <col min="2309" max="2318" width="10.7109375" style="70" customWidth="1"/>
    <col min="2319" max="2560" width="9.140625" style="70"/>
    <col min="2561" max="2561" width="5.7109375" style="70" customWidth="1"/>
    <col min="2562" max="2563" width="21.7109375" style="70" customWidth="1"/>
    <col min="2564" max="2564" width="16.85546875" style="70" customWidth="1"/>
    <col min="2565" max="2574" width="10.7109375" style="70" customWidth="1"/>
    <col min="2575" max="2816" width="9.140625" style="70"/>
    <col min="2817" max="2817" width="5.7109375" style="70" customWidth="1"/>
    <col min="2818" max="2819" width="21.7109375" style="70" customWidth="1"/>
    <col min="2820" max="2820" width="16.85546875" style="70" customWidth="1"/>
    <col min="2821" max="2830" width="10.7109375" style="70" customWidth="1"/>
    <col min="2831" max="3072" width="9.140625" style="70"/>
    <col min="3073" max="3073" width="5.7109375" style="70" customWidth="1"/>
    <col min="3074" max="3075" width="21.7109375" style="70" customWidth="1"/>
    <col min="3076" max="3076" width="16.85546875" style="70" customWidth="1"/>
    <col min="3077" max="3086" width="10.7109375" style="70" customWidth="1"/>
    <col min="3087" max="3328" width="9.140625" style="70"/>
    <col min="3329" max="3329" width="5.7109375" style="70" customWidth="1"/>
    <col min="3330" max="3331" width="21.7109375" style="70" customWidth="1"/>
    <col min="3332" max="3332" width="16.85546875" style="70" customWidth="1"/>
    <col min="3333" max="3342" width="10.7109375" style="70" customWidth="1"/>
    <col min="3343" max="3584" width="9.140625" style="70"/>
    <col min="3585" max="3585" width="5.7109375" style="70" customWidth="1"/>
    <col min="3586" max="3587" width="21.7109375" style="70" customWidth="1"/>
    <col min="3588" max="3588" width="16.85546875" style="70" customWidth="1"/>
    <col min="3589" max="3598" width="10.7109375" style="70" customWidth="1"/>
    <col min="3599" max="3840" width="9.140625" style="70"/>
    <col min="3841" max="3841" width="5.7109375" style="70" customWidth="1"/>
    <col min="3842" max="3843" width="21.7109375" style="70" customWidth="1"/>
    <col min="3844" max="3844" width="16.85546875" style="70" customWidth="1"/>
    <col min="3845" max="3854" width="10.7109375" style="70" customWidth="1"/>
    <col min="3855" max="4096" width="9.140625" style="70"/>
    <col min="4097" max="4097" width="5.7109375" style="70" customWidth="1"/>
    <col min="4098" max="4099" width="21.7109375" style="70" customWidth="1"/>
    <col min="4100" max="4100" width="16.85546875" style="70" customWidth="1"/>
    <col min="4101" max="4110" width="10.7109375" style="70" customWidth="1"/>
    <col min="4111" max="4352" width="9.140625" style="70"/>
    <col min="4353" max="4353" width="5.7109375" style="70" customWidth="1"/>
    <col min="4354" max="4355" width="21.7109375" style="70" customWidth="1"/>
    <col min="4356" max="4356" width="16.85546875" style="70" customWidth="1"/>
    <col min="4357" max="4366" width="10.7109375" style="70" customWidth="1"/>
    <col min="4367" max="4608" width="9.140625" style="70"/>
    <col min="4609" max="4609" width="5.7109375" style="70" customWidth="1"/>
    <col min="4610" max="4611" width="21.7109375" style="70" customWidth="1"/>
    <col min="4612" max="4612" width="16.85546875" style="70" customWidth="1"/>
    <col min="4613" max="4622" width="10.7109375" style="70" customWidth="1"/>
    <col min="4623" max="4864" width="9.140625" style="70"/>
    <col min="4865" max="4865" width="5.7109375" style="70" customWidth="1"/>
    <col min="4866" max="4867" width="21.7109375" style="70" customWidth="1"/>
    <col min="4868" max="4868" width="16.85546875" style="70" customWidth="1"/>
    <col min="4869" max="4878" width="10.7109375" style="70" customWidth="1"/>
    <col min="4879" max="5120" width="9.140625" style="70"/>
    <col min="5121" max="5121" width="5.7109375" style="70" customWidth="1"/>
    <col min="5122" max="5123" width="21.7109375" style="70" customWidth="1"/>
    <col min="5124" max="5124" width="16.85546875" style="70" customWidth="1"/>
    <col min="5125" max="5134" width="10.7109375" style="70" customWidth="1"/>
    <col min="5135" max="5376" width="9.140625" style="70"/>
    <col min="5377" max="5377" width="5.7109375" style="70" customWidth="1"/>
    <col min="5378" max="5379" width="21.7109375" style="70" customWidth="1"/>
    <col min="5380" max="5380" width="16.85546875" style="70" customWidth="1"/>
    <col min="5381" max="5390" width="10.7109375" style="70" customWidth="1"/>
    <col min="5391" max="5632" width="9.140625" style="70"/>
    <col min="5633" max="5633" width="5.7109375" style="70" customWidth="1"/>
    <col min="5634" max="5635" width="21.7109375" style="70" customWidth="1"/>
    <col min="5636" max="5636" width="16.85546875" style="70" customWidth="1"/>
    <col min="5637" max="5646" width="10.7109375" style="70" customWidth="1"/>
    <col min="5647" max="5888" width="9.140625" style="70"/>
    <col min="5889" max="5889" width="5.7109375" style="70" customWidth="1"/>
    <col min="5890" max="5891" width="21.7109375" style="70" customWidth="1"/>
    <col min="5892" max="5892" width="16.85546875" style="70" customWidth="1"/>
    <col min="5893" max="5902" width="10.7109375" style="70" customWidth="1"/>
    <col min="5903" max="6144" width="9.140625" style="70"/>
    <col min="6145" max="6145" width="5.7109375" style="70" customWidth="1"/>
    <col min="6146" max="6147" width="21.7109375" style="70" customWidth="1"/>
    <col min="6148" max="6148" width="16.85546875" style="70" customWidth="1"/>
    <col min="6149" max="6158" width="10.7109375" style="70" customWidth="1"/>
    <col min="6159" max="6400" width="9.140625" style="70"/>
    <col min="6401" max="6401" width="5.7109375" style="70" customWidth="1"/>
    <col min="6402" max="6403" width="21.7109375" style="70" customWidth="1"/>
    <col min="6404" max="6404" width="16.85546875" style="70" customWidth="1"/>
    <col min="6405" max="6414" width="10.7109375" style="70" customWidth="1"/>
    <col min="6415" max="6656" width="9.140625" style="70"/>
    <col min="6657" max="6657" width="5.7109375" style="70" customWidth="1"/>
    <col min="6658" max="6659" width="21.7109375" style="70" customWidth="1"/>
    <col min="6660" max="6660" width="16.85546875" style="70" customWidth="1"/>
    <col min="6661" max="6670" width="10.7109375" style="70" customWidth="1"/>
    <col min="6671" max="6912" width="9.140625" style="70"/>
    <col min="6913" max="6913" width="5.7109375" style="70" customWidth="1"/>
    <col min="6914" max="6915" width="21.7109375" style="70" customWidth="1"/>
    <col min="6916" max="6916" width="16.85546875" style="70" customWidth="1"/>
    <col min="6917" max="6926" width="10.7109375" style="70" customWidth="1"/>
    <col min="6927" max="7168" width="9.140625" style="70"/>
    <col min="7169" max="7169" width="5.7109375" style="70" customWidth="1"/>
    <col min="7170" max="7171" width="21.7109375" style="70" customWidth="1"/>
    <col min="7172" max="7172" width="16.85546875" style="70" customWidth="1"/>
    <col min="7173" max="7182" width="10.7109375" style="70" customWidth="1"/>
    <col min="7183" max="7424" width="9.140625" style="70"/>
    <col min="7425" max="7425" width="5.7109375" style="70" customWidth="1"/>
    <col min="7426" max="7427" width="21.7109375" style="70" customWidth="1"/>
    <col min="7428" max="7428" width="16.85546875" style="70" customWidth="1"/>
    <col min="7429" max="7438" width="10.7109375" style="70" customWidth="1"/>
    <col min="7439" max="7680" width="9.140625" style="70"/>
    <col min="7681" max="7681" width="5.7109375" style="70" customWidth="1"/>
    <col min="7682" max="7683" width="21.7109375" style="70" customWidth="1"/>
    <col min="7684" max="7684" width="16.85546875" style="70" customWidth="1"/>
    <col min="7685" max="7694" width="10.7109375" style="70" customWidth="1"/>
    <col min="7695" max="7936" width="9.140625" style="70"/>
    <col min="7937" max="7937" width="5.7109375" style="70" customWidth="1"/>
    <col min="7938" max="7939" width="21.7109375" style="70" customWidth="1"/>
    <col min="7940" max="7940" width="16.85546875" style="70" customWidth="1"/>
    <col min="7941" max="7950" width="10.7109375" style="70" customWidth="1"/>
    <col min="7951" max="8192" width="9.140625" style="70"/>
    <col min="8193" max="8193" width="5.7109375" style="70" customWidth="1"/>
    <col min="8194" max="8195" width="21.7109375" style="70" customWidth="1"/>
    <col min="8196" max="8196" width="16.85546875" style="70" customWidth="1"/>
    <col min="8197" max="8206" width="10.7109375" style="70" customWidth="1"/>
    <col min="8207" max="8448" width="9.140625" style="70"/>
    <col min="8449" max="8449" width="5.7109375" style="70" customWidth="1"/>
    <col min="8450" max="8451" width="21.7109375" style="70" customWidth="1"/>
    <col min="8452" max="8452" width="16.85546875" style="70" customWidth="1"/>
    <col min="8453" max="8462" width="10.7109375" style="70" customWidth="1"/>
    <col min="8463" max="8704" width="9.140625" style="70"/>
    <col min="8705" max="8705" width="5.7109375" style="70" customWidth="1"/>
    <col min="8706" max="8707" width="21.7109375" style="70" customWidth="1"/>
    <col min="8708" max="8708" width="16.85546875" style="70" customWidth="1"/>
    <col min="8709" max="8718" width="10.7109375" style="70" customWidth="1"/>
    <col min="8719" max="8960" width="9.140625" style="70"/>
    <col min="8961" max="8961" width="5.7109375" style="70" customWidth="1"/>
    <col min="8962" max="8963" width="21.7109375" style="70" customWidth="1"/>
    <col min="8964" max="8964" width="16.85546875" style="70" customWidth="1"/>
    <col min="8965" max="8974" width="10.7109375" style="70" customWidth="1"/>
    <col min="8975" max="9216" width="9.140625" style="70"/>
    <col min="9217" max="9217" width="5.7109375" style="70" customWidth="1"/>
    <col min="9218" max="9219" width="21.7109375" style="70" customWidth="1"/>
    <col min="9220" max="9220" width="16.85546875" style="70" customWidth="1"/>
    <col min="9221" max="9230" width="10.7109375" style="70" customWidth="1"/>
    <col min="9231" max="9472" width="9.140625" style="70"/>
    <col min="9473" max="9473" width="5.7109375" style="70" customWidth="1"/>
    <col min="9474" max="9475" width="21.7109375" style="70" customWidth="1"/>
    <col min="9476" max="9476" width="16.85546875" style="70" customWidth="1"/>
    <col min="9477" max="9486" width="10.7109375" style="70" customWidth="1"/>
    <col min="9487" max="9728" width="9.140625" style="70"/>
    <col min="9729" max="9729" width="5.7109375" style="70" customWidth="1"/>
    <col min="9730" max="9731" width="21.7109375" style="70" customWidth="1"/>
    <col min="9732" max="9732" width="16.85546875" style="70" customWidth="1"/>
    <col min="9733" max="9742" width="10.7109375" style="70" customWidth="1"/>
    <col min="9743" max="9984" width="9.140625" style="70"/>
    <col min="9985" max="9985" width="5.7109375" style="70" customWidth="1"/>
    <col min="9986" max="9987" width="21.7109375" style="70" customWidth="1"/>
    <col min="9988" max="9988" width="16.85546875" style="70" customWidth="1"/>
    <col min="9989" max="9998" width="10.7109375" style="70" customWidth="1"/>
    <col min="9999" max="10240" width="9.140625" style="70"/>
    <col min="10241" max="10241" width="5.7109375" style="70" customWidth="1"/>
    <col min="10242" max="10243" width="21.7109375" style="70" customWidth="1"/>
    <col min="10244" max="10244" width="16.85546875" style="70" customWidth="1"/>
    <col min="10245" max="10254" width="10.7109375" style="70" customWidth="1"/>
    <col min="10255" max="10496" width="9.140625" style="70"/>
    <col min="10497" max="10497" width="5.7109375" style="70" customWidth="1"/>
    <col min="10498" max="10499" width="21.7109375" style="70" customWidth="1"/>
    <col min="10500" max="10500" width="16.85546875" style="70" customWidth="1"/>
    <col min="10501" max="10510" width="10.7109375" style="70" customWidth="1"/>
    <col min="10511" max="10752" width="9.140625" style="70"/>
    <col min="10753" max="10753" width="5.7109375" style="70" customWidth="1"/>
    <col min="10754" max="10755" width="21.7109375" style="70" customWidth="1"/>
    <col min="10756" max="10756" width="16.85546875" style="70" customWidth="1"/>
    <col min="10757" max="10766" width="10.7109375" style="70" customWidth="1"/>
    <col min="10767" max="11008" width="9.140625" style="70"/>
    <col min="11009" max="11009" width="5.7109375" style="70" customWidth="1"/>
    <col min="11010" max="11011" width="21.7109375" style="70" customWidth="1"/>
    <col min="11012" max="11012" width="16.85546875" style="70" customWidth="1"/>
    <col min="11013" max="11022" width="10.7109375" style="70" customWidth="1"/>
    <col min="11023" max="11264" width="9.140625" style="70"/>
    <col min="11265" max="11265" width="5.7109375" style="70" customWidth="1"/>
    <col min="11266" max="11267" width="21.7109375" style="70" customWidth="1"/>
    <col min="11268" max="11268" width="16.85546875" style="70" customWidth="1"/>
    <col min="11269" max="11278" width="10.7109375" style="70" customWidth="1"/>
    <col min="11279" max="11520" width="9.140625" style="70"/>
    <col min="11521" max="11521" width="5.7109375" style="70" customWidth="1"/>
    <col min="11522" max="11523" width="21.7109375" style="70" customWidth="1"/>
    <col min="11524" max="11524" width="16.85546875" style="70" customWidth="1"/>
    <col min="11525" max="11534" width="10.7109375" style="70" customWidth="1"/>
    <col min="11535" max="11776" width="9.140625" style="70"/>
    <col min="11777" max="11777" width="5.7109375" style="70" customWidth="1"/>
    <col min="11778" max="11779" width="21.7109375" style="70" customWidth="1"/>
    <col min="11780" max="11780" width="16.85546875" style="70" customWidth="1"/>
    <col min="11781" max="11790" width="10.7109375" style="70" customWidth="1"/>
    <col min="11791" max="12032" width="9.140625" style="70"/>
    <col min="12033" max="12033" width="5.7109375" style="70" customWidth="1"/>
    <col min="12034" max="12035" width="21.7109375" style="70" customWidth="1"/>
    <col min="12036" max="12036" width="16.85546875" style="70" customWidth="1"/>
    <col min="12037" max="12046" width="10.7109375" style="70" customWidth="1"/>
    <col min="12047" max="12288" width="9.140625" style="70"/>
    <col min="12289" max="12289" width="5.7109375" style="70" customWidth="1"/>
    <col min="12290" max="12291" width="21.7109375" style="70" customWidth="1"/>
    <col min="12292" max="12292" width="16.85546875" style="70" customWidth="1"/>
    <col min="12293" max="12302" width="10.7109375" style="70" customWidth="1"/>
    <col min="12303" max="12544" width="9.140625" style="70"/>
    <col min="12545" max="12545" width="5.7109375" style="70" customWidth="1"/>
    <col min="12546" max="12547" width="21.7109375" style="70" customWidth="1"/>
    <col min="12548" max="12548" width="16.85546875" style="70" customWidth="1"/>
    <col min="12549" max="12558" width="10.7109375" style="70" customWidth="1"/>
    <col min="12559" max="12800" width="9.140625" style="70"/>
    <col min="12801" max="12801" width="5.7109375" style="70" customWidth="1"/>
    <col min="12802" max="12803" width="21.7109375" style="70" customWidth="1"/>
    <col min="12804" max="12804" width="16.85546875" style="70" customWidth="1"/>
    <col min="12805" max="12814" width="10.7109375" style="70" customWidth="1"/>
    <col min="12815" max="13056" width="9.140625" style="70"/>
    <col min="13057" max="13057" width="5.7109375" style="70" customWidth="1"/>
    <col min="13058" max="13059" width="21.7109375" style="70" customWidth="1"/>
    <col min="13060" max="13060" width="16.85546875" style="70" customWidth="1"/>
    <col min="13061" max="13070" width="10.7109375" style="70" customWidth="1"/>
    <col min="13071" max="13312" width="9.140625" style="70"/>
    <col min="13313" max="13313" width="5.7109375" style="70" customWidth="1"/>
    <col min="13314" max="13315" width="21.7109375" style="70" customWidth="1"/>
    <col min="13316" max="13316" width="16.85546875" style="70" customWidth="1"/>
    <col min="13317" max="13326" width="10.7109375" style="70" customWidth="1"/>
    <col min="13327" max="13568" width="9.140625" style="70"/>
    <col min="13569" max="13569" width="5.7109375" style="70" customWidth="1"/>
    <col min="13570" max="13571" width="21.7109375" style="70" customWidth="1"/>
    <col min="13572" max="13572" width="16.85546875" style="70" customWidth="1"/>
    <col min="13573" max="13582" width="10.7109375" style="70" customWidth="1"/>
    <col min="13583" max="13824" width="9.140625" style="70"/>
    <col min="13825" max="13825" width="5.7109375" style="70" customWidth="1"/>
    <col min="13826" max="13827" width="21.7109375" style="70" customWidth="1"/>
    <col min="13828" max="13828" width="16.85546875" style="70" customWidth="1"/>
    <col min="13829" max="13838" width="10.7109375" style="70" customWidth="1"/>
    <col min="13839" max="14080" width="9.140625" style="70"/>
    <col min="14081" max="14081" width="5.7109375" style="70" customWidth="1"/>
    <col min="14082" max="14083" width="21.7109375" style="70" customWidth="1"/>
    <col min="14084" max="14084" width="16.85546875" style="70" customWidth="1"/>
    <col min="14085" max="14094" width="10.7109375" style="70" customWidth="1"/>
    <col min="14095" max="14336" width="9.140625" style="70"/>
    <col min="14337" max="14337" width="5.7109375" style="70" customWidth="1"/>
    <col min="14338" max="14339" width="21.7109375" style="70" customWidth="1"/>
    <col min="14340" max="14340" width="16.85546875" style="70" customWidth="1"/>
    <col min="14341" max="14350" width="10.7109375" style="70" customWidth="1"/>
    <col min="14351" max="14592" width="9.140625" style="70"/>
    <col min="14593" max="14593" width="5.7109375" style="70" customWidth="1"/>
    <col min="14594" max="14595" width="21.7109375" style="70" customWidth="1"/>
    <col min="14596" max="14596" width="16.85546875" style="70" customWidth="1"/>
    <col min="14597" max="14606" width="10.7109375" style="70" customWidth="1"/>
    <col min="14607" max="14848" width="9.140625" style="70"/>
    <col min="14849" max="14849" width="5.7109375" style="70" customWidth="1"/>
    <col min="14850" max="14851" width="21.7109375" style="70" customWidth="1"/>
    <col min="14852" max="14852" width="16.85546875" style="70" customWidth="1"/>
    <col min="14853" max="14862" width="10.7109375" style="70" customWidth="1"/>
    <col min="14863" max="15104" width="9.140625" style="70"/>
    <col min="15105" max="15105" width="5.7109375" style="70" customWidth="1"/>
    <col min="15106" max="15107" width="21.7109375" style="70" customWidth="1"/>
    <col min="15108" max="15108" width="16.85546875" style="70" customWidth="1"/>
    <col min="15109" max="15118" width="10.7109375" style="70" customWidth="1"/>
    <col min="15119" max="15360" width="9.140625" style="70"/>
    <col min="15361" max="15361" width="5.7109375" style="70" customWidth="1"/>
    <col min="15362" max="15363" width="21.7109375" style="70" customWidth="1"/>
    <col min="15364" max="15364" width="16.85546875" style="70" customWidth="1"/>
    <col min="15365" max="15374" width="10.7109375" style="70" customWidth="1"/>
    <col min="15375" max="15616" width="9.140625" style="70"/>
    <col min="15617" max="15617" width="5.7109375" style="70" customWidth="1"/>
    <col min="15618" max="15619" width="21.7109375" style="70" customWidth="1"/>
    <col min="15620" max="15620" width="16.85546875" style="70" customWidth="1"/>
    <col min="15621" max="15630" width="10.7109375" style="70" customWidth="1"/>
    <col min="15631" max="15872" width="9.140625" style="70"/>
    <col min="15873" max="15873" width="5.7109375" style="70" customWidth="1"/>
    <col min="15874" max="15875" width="21.7109375" style="70" customWidth="1"/>
    <col min="15876" max="15876" width="16.85546875" style="70" customWidth="1"/>
    <col min="15877" max="15886" width="10.7109375" style="70" customWidth="1"/>
    <col min="15887" max="16128" width="9.140625" style="70"/>
    <col min="16129" max="16129" width="5.7109375" style="70" customWidth="1"/>
    <col min="16130" max="16131" width="21.7109375" style="70" customWidth="1"/>
    <col min="16132" max="16132" width="16.85546875" style="70" customWidth="1"/>
    <col min="16133" max="16142" width="10.7109375" style="70" customWidth="1"/>
    <col min="16143" max="16384" width="9.140625" style="70"/>
  </cols>
  <sheetData>
    <row r="1" spans="1:15" ht="15.75" x14ac:dyDescent="0.25">
      <c r="A1" s="290" t="s">
        <v>610</v>
      </c>
    </row>
    <row r="3" spans="1:15" ht="15.75" x14ac:dyDescent="0.25">
      <c r="A3" s="588" t="s">
        <v>607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1:15" ht="15.75" x14ac:dyDescent="0.25">
      <c r="A4" s="217"/>
      <c r="B4" s="217"/>
      <c r="C4" s="217"/>
      <c r="D4" s="217"/>
      <c r="E4" s="217"/>
      <c r="F4" s="589" t="str">
        <f>'1'!E5</f>
        <v>KABUPATEN/KOTA</v>
      </c>
      <c r="G4" s="590">
        <f>'1'!$F$5</f>
        <v>2022</v>
      </c>
      <c r="H4" s="217"/>
      <c r="I4" s="217"/>
      <c r="J4" s="217"/>
      <c r="K4" s="588"/>
      <c r="L4" s="588"/>
      <c r="M4" s="588"/>
      <c r="N4" s="588"/>
    </row>
    <row r="5" spans="1:15" ht="15.75" x14ac:dyDescent="0.25">
      <c r="A5" s="217"/>
      <c r="B5" s="217"/>
      <c r="C5" s="217"/>
      <c r="D5" s="217"/>
      <c r="E5" s="217"/>
      <c r="F5" s="589" t="str">
        <f>'1'!E6</f>
        <v>TAHUN</v>
      </c>
      <c r="G5" s="590" t="str">
        <f>'1'!$F$6</f>
        <v>BANYUMAS</v>
      </c>
      <c r="H5" s="217"/>
      <c r="I5" s="217"/>
      <c r="J5" s="217"/>
      <c r="K5" s="588"/>
      <c r="L5" s="588"/>
      <c r="M5" s="588"/>
      <c r="N5" s="588"/>
    </row>
    <row r="6" spans="1:15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5" ht="18" customHeight="1" x14ac:dyDescent="0.25">
      <c r="A7" s="1040" t="s">
        <v>2</v>
      </c>
      <c r="B7" s="1040" t="s">
        <v>254</v>
      </c>
      <c r="C7" s="1040" t="s">
        <v>409</v>
      </c>
      <c r="D7" s="1045" t="s">
        <v>608</v>
      </c>
      <c r="E7" s="1042" t="s">
        <v>609</v>
      </c>
      <c r="F7" s="1043"/>
      <c r="G7" s="1043"/>
      <c r="H7" s="1043"/>
      <c r="I7" s="1043"/>
      <c r="J7" s="1043"/>
      <c r="K7" s="1043"/>
      <c r="L7" s="1043"/>
      <c r="M7" s="1043"/>
      <c r="N7" s="1043"/>
      <c r="O7" s="80"/>
    </row>
    <row r="8" spans="1:15" ht="18" customHeight="1" x14ac:dyDescent="0.25">
      <c r="A8" s="1040"/>
      <c r="B8" s="1040"/>
      <c r="C8" s="1040"/>
      <c r="D8" s="1045"/>
      <c r="E8" s="801" t="s">
        <v>601</v>
      </c>
      <c r="F8" s="802"/>
      <c r="G8" s="801" t="s">
        <v>602</v>
      </c>
      <c r="H8" s="802"/>
      <c r="I8" s="801" t="s">
        <v>603</v>
      </c>
      <c r="J8" s="802"/>
      <c r="K8" s="801" t="s">
        <v>604</v>
      </c>
      <c r="L8" s="802"/>
      <c r="M8" s="801" t="s">
        <v>605</v>
      </c>
      <c r="N8" s="803"/>
    </row>
    <row r="9" spans="1:15" ht="18" customHeight="1" x14ac:dyDescent="0.25">
      <c r="A9" s="1041"/>
      <c r="B9" s="1041"/>
      <c r="C9" s="1041"/>
      <c r="D9" s="1046"/>
      <c r="E9" s="760" t="s">
        <v>256</v>
      </c>
      <c r="F9" s="760" t="s">
        <v>27</v>
      </c>
      <c r="G9" s="760" t="s">
        <v>256</v>
      </c>
      <c r="H9" s="760" t="s">
        <v>27</v>
      </c>
      <c r="I9" s="760" t="s">
        <v>256</v>
      </c>
      <c r="J9" s="760" t="s">
        <v>27</v>
      </c>
      <c r="K9" s="760" t="s">
        <v>256</v>
      </c>
      <c r="L9" s="760" t="s">
        <v>27</v>
      </c>
      <c r="M9" s="760" t="s">
        <v>256</v>
      </c>
      <c r="N9" s="760" t="s">
        <v>27</v>
      </c>
    </row>
    <row r="10" spans="1:15" s="911" customFormat="1" ht="18" customHeight="1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</row>
    <row r="11" spans="1:15" ht="18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84"/>
      <c r="E11" s="138"/>
      <c r="F11" s="285" t="e">
        <f>E11/$D11*100</f>
        <v>#DIV/0!</v>
      </c>
      <c r="G11" s="138"/>
      <c r="H11" s="285" t="e">
        <f>G11/$D11*100</f>
        <v>#DIV/0!</v>
      </c>
      <c r="I11" s="138"/>
      <c r="J11" s="285" t="e">
        <f>I11/$D11*100</f>
        <v>#DIV/0!</v>
      </c>
      <c r="K11" s="138"/>
      <c r="L11" s="285" t="e">
        <f>K11/$D11*100</f>
        <v>#DIV/0!</v>
      </c>
      <c r="M11" s="138"/>
      <c r="N11" s="285" t="e">
        <f>M11/$D11*100</f>
        <v>#DIV/0!</v>
      </c>
    </row>
    <row r="12" spans="1:15" ht="18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84"/>
      <c r="E12" s="138"/>
      <c r="F12" s="285" t="e">
        <f t="shared" ref="F12:F30" si="0">E12/$D12*100</f>
        <v>#DIV/0!</v>
      </c>
      <c r="G12" s="138"/>
      <c r="H12" s="285" t="e">
        <f t="shared" ref="H12:H30" si="1">G12/$D12*100</f>
        <v>#DIV/0!</v>
      </c>
      <c r="I12" s="138"/>
      <c r="J12" s="285" t="e">
        <f t="shared" ref="J12:J30" si="2">I12/$D12*100</f>
        <v>#DIV/0!</v>
      </c>
      <c r="K12" s="138"/>
      <c r="L12" s="285" t="e">
        <f t="shared" ref="L12:L30" si="3">K12/$D12*100</f>
        <v>#DIV/0!</v>
      </c>
      <c r="M12" s="138"/>
      <c r="N12" s="285" t="e">
        <f t="shared" ref="N12:N30" si="4">M12/$D12*100</f>
        <v>#DIV/0!</v>
      </c>
    </row>
    <row r="13" spans="1:15" ht="18" customHeight="1" x14ac:dyDescent="0.25">
      <c r="A13" s="557"/>
      <c r="B13" s="128"/>
      <c r="C13" s="128" t="str">
        <f>'9'!C11</f>
        <v>Wangon II</v>
      </c>
      <c r="D13" s="284"/>
      <c r="E13" s="138"/>
      <c r="F13" s="285" t="e">
        <f>E13/$D13*100</f>
        <v>#DIV/0!</v>
      </c>
      <c r="G13" s="138"/>
      <c r="H13" s="285" t="e">
        <f t="shared" si="1"/>
        <v>#DIV/0!</v>
      </c>
      <c r="I13" s="138"/>
      <c r="J13" s="285" t="e">
        <f t="shared" si="2"/>
        <v>#DIV/0!</v>
      </c>
      <c r="K13" s="138"/>
      <c r="L13" s="285" t="e">
        <f t="shared" si="3"/>
        <v>#DIV/0!</v>
      </c>
      <c r="M13" s="138"/>
      <c r="N13" s="285" t="e">
        <f t="shared" si="4"/>
        <v>#DIV/0!</v>
      </c>
    </row>
    <row r="14" spans="1:15" ht="18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84"/>
      <c r="E14" s="138"/>
      <c r="F14" s="285" t="e">
        <f t="shared" si="0"/>
        <v>#DIV/0!</v>
      </c>
      <c r="G14" s="138"/>
      <c r="H14" s="285" t="e">
        <f t="shared" si="1"/>
        <v>#DIV/0!</v>
      </c>
      <c r="I14" s="138"/>
      <c r="J14" s="285" t="e">
        <f t="shared" si="2"/>
        <v>#DIV/0!</v>
      </c>
      <c r="K14" s="138"/>
      <c r="L14" s="285" t="e">
        <f t="shared" si="3"/>
        <v>#DIV/0!</v>
      </c>
      <c r="M14" s="138"/>
      <c r="N14" s="285" t="e">
        <f t="shared" si="4"/>
        <v>#DIV/0!</v>
      </c>
    </row>
    <row r="15" spans="1:15" ht="18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84"/>
      <c r="E15" s="138"/>
      <c r="F15" s="285" t="e">
        <f t="shared" si="0"/>
        <v>#DIV/0!</v>
      </c>
      <c r="G15" s="138"/>
      <c r="H15" s="285" t="e">
        <f t="shared" si="1"/>
        <v>#DIV/0!</v>
      </c>
      <c r="I15" s="138"/>
      <c r="J15" s="285" t="e">
        <f t="shared" si="2"/>
        <v>#DIV/0!</v>
      </c>
      <c r="K15" s="138"/>
      <c r="L15" s="285" t="e">
        <f t="shared" si="3"/>
        <v>#DIV/0!</v>
      </c>
      <c r="M15" s="138"/>
      <c r="N15" s="285" t="e">
        <f t="shared" si="4"/>
        <v>#DIV/0!</v>
      </c>
    </row>
    <row r="16" spans="1:15" ht="18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84"/>
      <c r="E16" s="138"/>
      <c r="F16" s="285" t="e">
        <f t="shared" si="0"/>
        <v>#DIV/0!</v>
      </c>
      <c r="G16" s="138"/>
      <c r="H16" s="285" t="e">
        <f t="shared" si="1"/>
        <v>#DIV/0!</v>
      </c>
      <c r="I16" s="138"/>
      <c r="J16" s="285" t="e">
        <f t="shared" si="2"/>
        <v>#DIV/0!</v>
      </c>
      <c r="K16" s="138"/>
      <c r="L16" s="285" t="e">
        <f t="shared" si="3"/>
        <v>#DIV/0!</v>
      </c>
      <c r="M16" s="138"/>
      <c r="N16" s="285" t="e">
        <f t="shared" si="4"/>
        <v>#DIV/0!</v>
      </c>
    </row>
    <row r="17" spans="1:14" ht="18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84"/>
      <c r="E17" s="138"/>
      <c r="F17" s="285" t="e">
        <f t="shared" si="0"/>
        <v>#DIV/0!</v>
      </c>
      <c r="G17" s="138"/>
      <c r="H17" s="285" t="e">
        <f t="shared" si="1"/>
        <v>#DIV/0!</v>
      </c>
      <c r="I17" s="138"/>
      <c r="J17" s="285" t="e">
        <f t="shared" si="2"/>
        <v>#DIV/0!</v>
      </c>
      <c r="K17" s="138"/>
      <c r="L17" s="285" t="e">
        <f t="shared" si="3"/>
        <v>#DIV/0!</v>
      </c>
      <c r="M17" s="138"/>
      <c r="N17" s="285" t="e">
        <f t="shared" si="4"/>
        <v>#DIV/0!</v>
      </c>
    </row>
    <row r="18" spans="1:14" ht="18" customHeight="1" x14ac:dyDescent="0.25">
      <c r="A18" s="557"/>
      <c r="B18" s="128"/>
      <c r="C18" s="128" t="str">
        <f>'9'!C16</f>
        <v>Kemranjen II</v>
      </c>
      <c r="D18" s="284"/>
      <c r="E18" s="138"/>
      <c r="F18" s="285" t="e">
        <f t="shared" si="0"/>
        <v>#DIV/0!</v>
      </c>
      <c r="G18" s="138"/>
      <c r="H18" s="285" t="e">
        <f t="shared" si="1"/>
        <v>#DIV/0!</v>
      </c>
      <c r="I18" s="138"/>
      <c r="J18" s="285" t="e">
        <f t="shared" si="2"/>
        <v>#DIV/0!</v>
      </c>
      <c r="K18" s="138"/>
      <c r="L18" s="285" t="e">
        <f t="shared" si="3"/>
        <v>#DIV/0!</v>
      </c>
      <c r="M18" s="138"/>
      <c r="N18" s="285" t="e">
        <f t="shared" si="4"/>
        <v>#DIV/0!</v>
      </c>
    </row>
    <row r="19" spans="1:14" ht="18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84"/>
      <c r="E19" s="138"/>
      <c r="F19" s="285" t="e">
        <f t="shared" si="0"/>
        <v>#DIV/0!</v>
      </c>
      <c r="G19" s="138"/>
      <c r="H19" s="285" t="e">
        <f>G19/$D19*100</f>
        <v>#DIV/0!</v>
      </c>
      <c r="I19" s="138"/>
      <c r="J19" s="285" t="e">
        <f t="shared" si="2"/>
        <v>#DIV/0!</v>
      </c>
      <c r="K19" s="138"/>
      <c r="L19" s="285" t="e">
        <f t="shared" si="3"/>
        <v>#DIV/0!</v>
      </c>
      <c r="M19" s="138"/>
      <c r="N19" s="285" t="e">
        <f t="shared" si="4"/>
        <v>#DIV/0!</v>
      </c>
    </row>
    <row r="20" spans="1:14" ht="18" customHeight="1" x14ac:dyDescent="0.25">
      <c r="A20" s="557"/>
      <c r="B20" s="128"/>
      <c r="C20" s="128" t="str">
        <f>'9'!C18</f>
        <v>Sumpiuh II</v>
      </c>
      <c r="D20" s="284"/>
      <c r="E20" s="138"/>
      <c r="F20" s="285" t="e">
        <f t="shared" si="0"/>
        <v>#DIV/0!</v>
      </c>
      <c r="G20" s="138"/>
      <c r="H20" s="285" t="e">
        <f t="shared" si="1"/>
        <v>#DIV/0!</v>
      </c>
      <c r="I20" s="138"/>
      <c r="J20" s="285" t="e">
        <f>I20/$D20*100</f>
        <v>#DIV/0!</v>
      </c>
      <c r="K20" s="138"/>
      <c r="L20" s="285" t="e">
        <f t="shared" si="3"/>
        <v>#DIV/0!</v>
      </c>
      <c r="M20" s="138"/>
      <c r="N20" s="285" t="e">
        <f>M20/$D20*100</f>
        <v>#DIV/0!</v>
      </c>
    </row>
    <row r="21" spans="1:14" ht="18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84"/>
      <c r="E21" s="138"/>
      <c r="F21" s="285" t="e">
        <f t="shared" si="0"/>
        <v>#DIV/0!</v>
      </c>
      <c r="G21" s="138"/>
      <c r="H21" s="285" t="e">
        <f t="shared" si="1"/>
        <v>#DIV/0!</v>
      </c>
      <c r="I21" s="138"/>
      <c r="J21" s="285" t="e">
        <f t="shared" si="2"/>
        <v>#DIV/0!</v>
      </c>
      <c r="K21" s="138"/>
      <c r="L21" s="285" t="e">
        <f>K21/$D21*100</f>
        <v>#DIV/0!</v>
      </c>
      <c r="M21" s="138"/>
      <c r="N21" s="285" t="e">
        <f t="shared" si="4"/>
        <v>#DIV/0!</v>
      </c>
    </row>
    <row r="22" spans="1:14" ht="18" customHeight="1" x14ac:dyDescent="0.25">
      <c r="A22" s="557"/>
      <c r="B22" s="128"/>
      <c r="C22" s="128" t="str">
        <f>'9'!C20</f>
        <v>Tambak II</v>
      </c>
      <c r="D22" s="284"/>
      <c r="E22" s="138"/>
      <c r="F22" s="285" t="e">
        <f t="shared" si="0"/>
        <v>#DIV/0!</v>
      </c>
      <c r="G22" s="138"/>
      <c r="H22" s="285" t="e">
        <f t="shared" si="1"/>
        <v>#DIV/0!</v>
      </c>
      <c r="I22" s="138"/>
      <c r="J22" s="285" t="e">
        <f t="shared" si="2"/>
        <v>#DIV/0!</v>
      </c>
      <c r="K22" s="138"/>
      <c r="L22" s="285" t="e">
        <f t="shared" si="3"/>
        <v>#DIV/0!</v>
      </c>
      <c r="M22" s="138"/>
      <c r="N22" s="285" t="e">
        <f t="shared" si="4"/>
        <v>#DIV/0!</v>
      </c>
    </row>
    <row r="23" spans="1:14" ht="18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84"/>
      <c r="E23" s="138"/>
      <c r="F23" s="285" t="e">
        <f t="shared" si="0"/>
        <v>#DIV/0!</v>
      </c>
      <c r="G23" s="138"/>
      <c r="H23" s="285" t="e">
        <f t="shared" si="1"/>
        <v>#DIV/0!</v>
      </c>
      <c r="I23" s="138"/>
      <c r="J23" s="285" t="e">
        <f t="shared" si="2"/>
        <v>#DIV/0!</v>
      </c>
      <c r="K23" s="138"/>
      <c r="L23" s="285" t="e">
        <f t="shared" si="3"/>
        <v>#DIV/0!</v>
      </c>
      <c r="M23" s="138"/>
      <c r="N23" s="285" t="e">
        <f t="shared" si="4"/>
        <v>#DIV/0!</v>
      </c>
    </row>
    <row r="24" spans="1:14" ht="18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84"/>
      <c r="E24" s="138"/>
      <c r="F24" s="285" t="e">
        <f t="shared" si="0"/>
        <v>#DIV/0!</v>
      </c>
      <c r="G24" s="138"/>
      <c r="H24" s="285" t="e">
        <f t="shared" si="1"/>
        <v>#DIV/0!</v>
      </c>
      <c r="I24" s="138"/>
      <c r="J24" s="285" t="e">
        <f t="shared" si="2"/>
        <v>#DIV/0!</v>
      </c>
      <c r="K24" s="138"/>
      <c r="L24" s="285" t="e">
        <f t="shared" si="3"/>
        <v>#DIV/0!</v>
      </c>
      <c r="M24" s="138"/>
      <c r="N24" s="285" t="e">
        <f t="shared" si="4"/>
        <v>#DIV/0!</v>
      </c>
    </row>
    <row r="25" spans="1:14" ht="18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84"/>
      <c r="E25" s="138"/>
      <c r="F25" s="285" t="e">
        <f t="shared" si="0"/>
        <v>#DIV/0!</v>
      </c>
      <c r="G25" s="138"/>
      <c r="H25" s="285" t="e">
        <f t="shared" si="1"/>
        <v>#DIV/0!</v>
      </c>
      <c r="I25" s="138"/>
      <c r="J25" s="285" t="e">
        <f t="shared" si="2"/>
        <v>#DIV/0!</v>
      </c>
      <c r="K25" s="138"/>
      <c r="L25" s="285" t="e">
        <f t="shared" si="3"/>
        <v>#DIV/0!</v>
      </c>
      <c r="M25" s="138"/>
      <c r="N25" s="285" t="e">
        <f t="shared" si="4"/>
        <v>#DIV/0!</v>
      </c>
    </row>
    <row r="26" spans="1:14" ht="18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84"/>
      <c r="E26" s="138"/>
      <c r="F26" s="285" t="e">
        <f t="shared" si="0"/>
        <v>#DIV/0!</v>
      </c>
      <c r="G26" s="138"/>
      <c r="H26" s="285" t="e">
        <f t="shared" si="1"/>
        <v>#DIV/0!</v>
      </c>
      <c r="I26" s="138"/>
      <c r="J26" s="285" t="e">
        <f t="shared" si="2"/>
        <v>#DIV/0!</v>
      </c>
      <c r="K26" s="138"/>
      <c r="L26" s="285" t="e">
        <f t="shared" si="3"/>
        <v>#DIV/0!</v>
      </c>
      <c r="M26" s="138"/>
      <c r="N26" s="285" t="e">
        <f t="shared" si="4"/>
        <v>#DIV/0!</v>
      </c>
    </row>
    <row r="27" spans="1:14" ht="18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84"/>
      <c r="E27" s="138"/>
      <c r="F27" s="285" t="e">
        <f t="shared" si="0"/>
        <v>#DIV/0!</v>
      </c>
      <c r="G27" s="138"/>
      <c r="H27" s="285" t="e">
        <f t="shared" si="1"/>
        <v>#DIV/0!</v>
      </c>
      <c r="I27" s="138"/>
      <c r="J27" s="285" t="e">
        <f t="shared" si="2"/>
        <v>#DIV/0!</v>
      </c>
      <c r="K27" s="138"/>
      <c r="L27" s="285" t="e">
        <f t="shared" si="3"/>
        <v>#DIV/0!</v>
      </c>
      <c r="M27" s="138"/>
      <c r="N27" s="285" t="e">
        <f t="shared" si="4"/>
        <v>#DIV/0!</v>
      </c>
    </row>
    <row r="28" spans="1:14" ht="18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84"/>
      <c r="E28" s="138"/>
      <c r="F28" s="285" t="e">
        <f t="shared" si="0"/>
        <v>#DIV/0!</v>
      </c>
      <c r="G28" s="138"/>
      <c r="H28" s="285" t="e">
        <f t="shared" si="1"/>
        <v>#DIV/0!</v>
      </c>
      <c r="I28" s="138"/>
      <c r="J28" s="285" t="e">
        <f t="shared" si="2"/>
        <v>#DIV/0!</v>
      </c>
      <c r="K28" s="138"/>
      <c r="L28" s="285" t="e">
        <f t="shared" si="3"/>
        <v>#DIV/0!</v>
      </c>
      <c r="M28" s="138"/>
      <c r="N28" s="285" t="e">
        <f t="shared" si="4"/>
        <v>#DIV/0!</v>
      </c>
    </row>
    <row r="29" spans="1:14" ht="18" customHeight="1" x14ac:dyDescent="0.25">
      <c r="A29" s="557"/>
      <c r="B29" s="128"/>
      <c r="C29" s="128" t="str">
        <f>'9'!C27</f>
        <v>Ajibarang II</v>
      </c>
      <c r="D29" s="284"/>
      <c r="E29" s="138"/>
      <c r="F29" s="285" t="e">
        <f t="shared" si="0"/>
        <v>#DIV/0!</v>
      </c>
      <c r="G29" s="138"/>
      <c r="H29" s="285" t="e">
        <f t="shared" si="1"/>
        <v>#DIV/0!</v>
      </c>
      <c r="I29" s="138"/>
      <c r="J29" s="285" t="e">
        <f t="shared" si="2"/>
        <v>#DIV/0!</v>
      </c>
      <c r="K29" s="138"/>
      <c r="L29" s="285" t="e">
        <f t="shared" si="3"/>
        <v>#DIV/0!</v>
      </c>
      <c r="M29" s="138"/>
      <c r="N29" s="285" t="e">
        <f t="shared" si="4"/>
        <v>#DIV/0!</v>
      </c>
    </row>
    <row r="30" spans="1:14" ht="18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84"/>
      <c r="E30" s="138"/>
      <c r="F30" s="285" t="e">
        <f t="shared" si="0"/>
        <v>#DIV/0!</v>
      </c>
      <c r="G30" s="138"/>
      <c r="H30" s="285" t="e">
        <f t="shared" si="1"/>
        <v>#DIV/0!</v>
      </c>
      <c r="I30" s="138"/>
      <c r="J30" s="285" t="e">
        <f t="shared" si="2"/>
        <v>#DIV/0!</v>
      </c>
      <c r="K30" s="138"/>
      <c r="L30" s="285" t="e">
        <f t="shared" si="3"/>
        <v>#DIV/0!</v>
      </c>
      <c r="M30" s="138"/>
      <c r="N30" s="285" t="e">
        <f t="shared" si="4"/>
        <v>#DIV/0!</v>
      </c>
    </row>
    <row r="31" spans="1:14" ht="18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84"/>
      <c r="E31" s="138"/>
      <c r="F31" s="285" t="e">
        <f t="shared" ref="F31:F50" si="5">E31/$D31*100</f>
        <v>#DIV/0!</v>
      </c>
      <c r="G31" s="138"/>
      <c r="H31" s="285" t="e">
        <f t="shared" ref="H31:H50" si="6">G31/$D31*100</f>
        <v>#DIV/0!</v>
      </c>
      <c r="I31" s="138"/>
      <c r="J31" s="285" t="e">
        <f t="shared" ref="J31:J50" si="7">I31/$D31*100</f>
        <v>#DIV/0!</v>
      </c>
      <c r="K31" s="138"/>
      <c r="L31" s="285" t="e">
        <f t="shared" ref="L31:L50" si="8">K31/$D31*100</f>
        <v>#DIV/0!</v>
      </c>
      <c r="M31" s="138"/>
      <c r="N31" s="285" t="e">
        <f t="shared" ref="N31:N50" si="9">M31/$D31*100</f>
        <v>#DIV/0!</v>
      </c>
    </row>
    <row r="32" spans="1:14" ht="18" customHeight="1" x14ac:dyDescent="0.25">
      <c r="A32" s="557"/>
      <c r="B32" s="128"/>
      <c r="C32" s="128" t="str">
        <f>'9'!C30</f>
        <v>Pekuncen II</v>
      </c>
      <c r="D32" s="284"/>
      <c r="E32" s="138"/>
      <c r="F32" s="285" t="e">
        <f t="shared" si="5"/>
        <v>#DIV/0!</v>
      </c>
      <c r="G32" s="138"/>
      <c r="H32" s="285" t="e">
        <f t="shared" si="6"/>
        <v>#DIV/0!</v>
      </c>
      <c r="I32" s="138"/>
      <c r="J32" s="285" t="e">
        <f t="shared" si="7"/>
        <v>#DIV/0!</v>
      </c>
      <c r="K32" s="138"/>
      <c r="L32" s="285" t="e">
        <f t="shared" si="8"/>
        <v>#DIV/0!</v>
      </c>
      <c r="M32" s="138"/>
      <c r="N32" s="285" t="e">
        <f t="shared" si="9"/>
        <v>#DIV/0!</v>
      </c>
    </row>
    <row r="33" spans="1:14" ht="18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84"/>
      <c r="E33" s="138"/>
      <c r="F33" s="285" t="e">
        <f t="shared" si="5"/>
        <v>#DIV/0!</v>
      </c>
      <c r="G33" s="138"/>
      <c r="H33" s="285" t="e">
        <f t="shared" si="6"/>
        <v>#DIV/0!</v>
      </c>
      <c r="I33" s="138"/>
      <c r="J33" s="285" t="e">
        <f t="shared" si="7"/>
        <v>#DIV/0!</v>
      </c>
      <c r="K33" s="138"/>
      <c r="L33" s="285" t="e">
        <f t="shared" si="8"/>
        <v>#DIV/0!</v>
      </c>
      <c r="M33" s="138"/>
      <c r="N33" s="285" t="e">
        <f t="shared" si="9"/>
        <v>#DIV/0!</v>
      </c>
    </row>
    <row r="34" spans="1:14" ht="18" customHeight="1" x14ac:dyDescent="0.25">
      <c r="A34" s="557"/>
      <c r="B34" s="128"/>
      <c r="C34" s="128" t="str">
        <f>'9'!C32</f>
        <v>Cilongok II</v>
      </c>
      <c r="D34" s="284"/>
      <c r="E34" s="138"/>
      <c r="F34" s="285" t="e">
        <f t="shared" si="5"/>
        <v>#DIV/0!</v>
      </c>
      <c r="G34" s="138"/>
      <c r="H34" s="285" t="e">
        <f t="shared" si="6"/>
        <v>#DIV/0!</v>
      </c>
      <c r="I34" s="138"/>
      <c r="J34" s="285" t="e">
        <f t="shared" si="7"/>
        <v>#DIV/0!</v>
      </c>
      <c r="K34" s="138"/>
      <c r="L34" s="285" t="e">
        <f t="shared" si="8"/>
        <v>#DIV/0!</v>
      </c>
      <c r="M34" s="138"/>
      <c r="N34" s="285" t="e">
        <f t="shared" si="9"/>
        <v>#DIV/0!</v>
      </c>
    </row>
    <row r="35" spans="1:14" ht="18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84"/>
      <c r="E35" s="138"/>
      <c r="F35" s="285" t="e">
        <f t="shared" si="5"/>
        <v>#DIV/0!</v>
      </c>
      <c r="G35" s="138"/>
      <c r="H35" s="285" t="e">
        <f t="shared" si="6"/>
        <v>#DIV/0!</v>
      </c>
      <c r="I35" s="138"/>
      <c r="J35" s="285" t="e">
        <f t="shared" si="7"/>
        <v>#DIV/0!</v>
      </c>
      <c r="K35" s="138"/>
      <c r="L35" s="285" t="e">
        <f t="shared" si="8"/>
        <v>#DIV/0!</v>
      </c>
      <c r="M35" s="138"/>
      <c r="N35" s="285" t="e">
        <f t="shared" si="9"/>
        <v>#DIV/0!</v>
      </c>
    </row>
    <row r="36" spans="1:14" ht="18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84"/>
      <c r="E36" s="138"/>
      <c r="F36" s="285" t="e">
        <f t="shared" si="5"/>
        <v>#DIV/0!</v>
      </c>
      <c r="G36" s="138"/>
      <c r="H36" s="285" t="e">
        <f t="shared" si="6"/>
        <v>#DIV/0!</v>
      </c>
      <c r="I36" s="138"/>
      <c r="J36" s="285" t="e">
        <f t="shared" si="7"/>
        <v>#DIV/0!</v>
      </c>
      <c r="K36" s="138"/>
      <c r="L36" s="285" t="e">
        <f t="shared" si="8"/>
        <v>#DIV/0!</v>
      </c>
      <c r="M36" s="138"/>
      <c r="N36" s="285" t="e">
        <f t="shared" si="9"/>
        <v>#DIV/0!</v>
      </c>
    </row>
    <row r="37" spans="1:14" ht="18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84"/>
      <c r="E37" s="138"/>
      <c r="F37" s="285" t="e">
        <f t="shared" si="5"/>
        <v>#DIV/0!</v>
      </c>
      <c r="G37" s="138"/>
      <c r="H37" s="285" t="e">
        <f t="shared" si="6"/>
        <v>#DIV/0!</v>
      </c>
      <c r="I37" s="138"/>
      <c r="J37" s="285" t="e">
        <f t="shared" si="7"/>
        <v>#DIV/0!</v>
      </c>
      <c r="K37" s="138"/>
      <c r="L37" s="285" t="e">
        <f t="shared" si="8"/>
        <v>#DIV/0!</v>
      </c>
      <c r="M37" s="138"/>
      <c r="N37" s="285" t="e">
        <f t="shared" si="9"/>
        <v>#DIV/0!</v>
      </c>
    </row>
    <row r="38" spans="1:14" ht="18" customHeight="1" x14ac:dyDescent="0.25">
      <c r="A38" s="557"/>
      <c r="B38" s="128"/>
      <c r="C38" s="128" t="str">
        <f>'9'!C36</f>
        <v>Purwokerto Timur II</v>
      </c>
      <c r="D38" s="284"/>
      <c r="E38" s="138"/>
      <c r="F38" s="285" t="e">
        <f t="shared" si="5"/>
        <v>#DIV/0!</v>
      </c>
      <c r="G38" s="138"/>
      <c r="H38" s="285" t="e">
        <f t="shared" si="6"/>
        <v>#DIV/0!</v>
      </c>
      <c r="I38" s="138"/>
      <c r="J38" s="285" t="e">
        <f t="shared" si="7"/>
        <v>#DIV/0!</v>
      </c>
      <c r="K38" s="138"/>
      <c r="L38" s="285" t="e">
        <f t="shared" si="8"/>
        <v>#DIV/0!</v>
      </c>
      <c r="M38" s="138"/>
      <c r="N38" s="285" t="e">
        <f t="shared" si="9"/>
        <v>#DIV/0!</v>
      </c>
    </row>
    <row r="39" spans="1:14" ht="18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84"/>
      <c r="E39" s="138"/>
      <c r="F39" s="285" t="e">
        <f t="shared" si="5"/>
        <v>#DIV/0!</v>
      </c>
      <c r="G39" s="138"/>
      <c r="H39" s="285" t="e">
        <f t="shared" si="6"/>
        <v>#DIV/0!</v>
      </c>
      <c r="I39" s="138"/>
      <c r="J39" s="285" t="e">
        <f t="shared" si="7"/>
        <v>#DIV/0!</v>
      </c>
      <c r="K39" s="138"/>
      <c r="L39" s="285" t="e">
        <f t="shared" si="8"/>
        <v>#DIV/0!</v>
      </c>
      <c r="M39" s="138"/>
      <c r="N39" s="285" t="e">
        <f t="shared" si="9"/>
        <v>#DIV/0!</v>
      </c>
    </row>
    <row r="40" spans="1:14" ht="18" customHeight="1" x14ac:dyDescent="0.25">
      <c r="A40" s="557"/>
      <c r="B40" s="128"/>
      <c r="C40" s="128" t="str">
        <f>'9'!C38</f>
        <v>Purwokerto Utara II</v>
      </c>
      <c r="D40" s="284"/>
      <c r="E40" s="138"/>
      <c r="F40" s="285" t="e">
        <f t="shared" si="5"/>
        <v>#DIV/0!</v>
      </c>
      <c r="G40" s="138"/>
      <c r="H40" s="285" t="e">
        <f t="shared" si="6"/>
        <v>#DIV/0!</v>
      </c>
      <c r="I40" s="138"/>
      <c r="J40" s="285" t="e">
        <f t="shared" si="7"/>
        <v>#DIV/0!</v>
      </c>
      <c r="K40" s="138"/>
      <c r="L40" s="285" t="e">
        <f t="shared" si="8"/>
        <v>#DIV/0!</v>
      </c>
      <c r="M40" s="138"/>
      <c r="N40" s="285" t="e">
        <f t="shared" si="9"/>
        <v>#DIV/0!</v>
      </c>
    </row>
    <row r="41" spans="1:14" ht="18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84"/>
      <c r="E41" s="138"/>
      <c r="F41" s="285" t="e">
        <f t="shared" si="5"/>
        <v>#DIV/0!</v>
      </c>
      <c r="G41" s="138"/>
      <c r="H41" s="285" t="e">
        <f t="shared" si="6"/>
        <v>#DIV/0!</v>
      </c>
      <c r="I41" s="138"/>
      <c r="J41" s="285" t="e">
        <f t="shared" si="7"/>
        <v>#DIV/0!</v>
      </c>
      <c r="K41" s="138"/>
      <c r="L41" s="285" t="e">
        <f t="shared" si="8"/>
        <v>#DIV/0!</v>
      </c>
      <c r="M41" s="138"/>
      <c r="N41" s="285" t="e">
        <f t="shared" si="9"/>
        <v>#DIV/0!</v>
      </c>
    </row>
    <row r="42" spans="1:14" ht="18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84"/>
      <c r="E42" s="138"/>
      <c r="F42" s="285" t="e">
        <f t="shared" si="5"/>
        <v>#DIV/0!</v>
      </c>
      <c r="G42" s="138"/>
      <c r="H42" s="285" t="e">
        <f t="shared" si="6"/>
        <v>#DIV/0!</v>
      </c>
      <c r="I42" s="138"/>
      <c r="J42" s="285" t="e">
        <f t="shared" si="7"/>
        <v>#DIV/0!</v>
      </c>
      <c r="K42" s="138"/>
      <c r="L42" s="285" t="e">
        <f t="shared" si="8"/>
        <v>#DIV/0!</v>
      </c>
      <c r="M42" s="138"/>
      <c r="N42" s="285" t="e">
        <f t="shared" si="9"/>
        <v>#DIV/0!</v>
      </c>
    </row>
    <row r="43" spans="1:14" ht="18" customHeight="1" x14ac:dyDescent="0.25">
      <c r="A43" s="557"/>
      <c r="B43" s="128"/>
      <c r="C43" s="128" t="str">
        <f>'9'!C41</f>
        <v>Sokaraja II</v>
      </c>
      <c r="D43" s="284"/>
      <c r="E43" s="138"/>
      <c r="F43" s="285" t="e">
        <f t="shared" si="5"/>
        <v>#DIV/0!</v>
      </c>
      <c r="G43" s="138"/>
      <c r="H43" s="285" t="e">
        <f t="shared" si="6"/>
        <v>#DIV/0!</v>
      </c>
      <c r="I43" s="138"/>
      <c r="J43" s="285" t="e">
        <f t="shared" si="7"/>
        <v>#DIV/0!</v>
      </c>
      <c r="K43" s="138"/>
      <c r="L43" s="285" t="e">
        <f t="shared" si="8"/>
        <v>#DIV/0!</v>
      </c>
      <c r="M43" s="138"/>
      <c r="N43" s="285" t="e">
        <f t="shared" si="9"/>
        <v>#DIV/0!</v>
      </c>
    </row>
    <row r="44" spans="1:14" ht="18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84"/>
      <c r="E44" s="138"/>
      <c r="F44" s="285" t="e">
        <f t="shared" si="5"/>
        <v>#DIV/0!</v>
      </c>
      <c r="G44" s="138"/>
      <c r="H44" s="285" t="e">
        <f t="shared" si="6"/>
        <v>#DIV/0!</v>
      </c>
      <c r="I44" s="138"/>
      <c r="J44" s="285" t="e">
        <f t="shared" si="7"/>
        <v>#DIV/0!</v>
      </c>
      <c r="K44" s="138"/>
      <c r="L44" s="285" t="e">
        <f t="shared" si="8"/>
        <v>#DIV/0!</v>
      </c>
      <c r="M44" s="138"/>
      <c r="N44" s="285" t="e">
        <f t="shared" si="9"/>
        <v>#DIV/0!</v>
      </c>
    </row>
    <row r="45" spans="1:14" ht="18" customHeight="1" x14ac:dyDescent="0.25">
      <c r="A45" s="557"/>
      <c r="B45" s="128"/>
      <c r="C45" s="128" t="str">
        <f>'9'!C43</f>
        <v>Kembaran II</v>
      </c>
      <c r="D45" s="284"/>
      <c r="E45" s="138"/>
      <c r="F45" s="285" t="e">
        <f t="shared" si="5"/>
        <v>#DIV/0!</v>
      </c>
      <c r="G45" s="138"/>
      <c r="H45" s="285" t="e">
        <f t="shared" si="6"/>
        <v>#DIV/0!</v>
      </c>
      <c r="I45" s="138"/>
      <c r="J45" s="285" t="e">
        <f t="shared" si="7"/>
        <v>#DIV/0!</v>
      </c>
      <c r="K45" s="138"/>
      <c r="L45" s="285" t="e">
        <f t="shared" si="8"/>
        <v>#DIV/0!</v>
      </c>
      <c r="M45" s="138"/>
      <c r="N45" s="285" t="e">
        <f t="shared" si="9"/>
        <v>#DIV/0!</v>
      </c>
    </row>
    <row r="46" spans="1:14" ht="18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84"/>
      <c r="E46" s="138"/>
      <c r="F46" s="285" t="e">
        <f t="shared" si="5"/>
        <v>#DIV/0!</v>
      </c>
      <c r="G46" s="138"/>
      <c r="H46" s="285" t="e">
        <f t="shared" si="6"/>
        <v>#DIV/0!</v>
      </c>
      <c r="I46" s="138"/>
      <c r="J46" s="285" t="e">
        <f t="shared" si="7"/>
        <v>#DIV/0!</v>
      </c>
      <c r="K46" s="138"/>
      <c r="L46" s="285" t="e">
        <f t="shared" si="8"/>
        <v>#DIV/0!</v>
      </c>
      <c r="M46" s="138"/>
      <c r="N46" s="285" t="e">
        <f t="shared" si="9"/>
        <v>#DIV/0!</v>
      </c>
    </row>
    <row r="47" spans="1:14" ht="18" customHeight="1" x14ac:dyDescent="0.25">
      <c r="A47" s="557"/>
      <c r="B47" s="128"/>
      <c r="C47" s="128" t="str">
        <f>'9'!C45</f>
        <v>Sumbang II</v>
      </c>
      <c r="D47" s="284"/>
      <c r="E47" s="138"/>
      <c r="F47" s="285" t="e">
        <f t="shared" si="5"/>
        <v>#DIV/0!</v>
      </c>
      <c r="G47" s="138"/>
      <c r="H47" s="285" t="e">
        <f t="shared" si="6"/>
        <v>#DIV/0!</v>
      </c>
      <c r="I47" s="138"/>
      <c r="J47" s="285" t="e">
        <f t="shared" si="7"/>
        <v>#DIV/0!</v>
      </c>
      <c r="K47" s="138"/>
      <c r="L47" s="285" t="e">
        <f t="shared" si="8"/>
        <v>#DIV/0!</v>
      </c>
      <c r="M47" s="138"/>
      <c r="N47" s="285" t="e">
        <f t="shared" si="9"/>
        <v>#DIV/0!</v>
      </c>
    </row>
    <row r="48" spans="1:14" ht="18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84"/>
      <c r="E48" s="138"/>
      <c r="F48" s="285" t="e">
        <f t="shared" si="5"/>
        <v>#DIV/0!</v>
      </c>
      <c r="G48" s="138"/>
      <c r="H48" s="285" t="e">
        <f t="shared" si="6"/>
        <v>#DIV/0!</v>
      </c>
      <c r="I48" s="138"/>
      <c r="J48" s="285" t="e">
        <f t="shared" si="7"/>
        <v>#DIV/0!</v>
      </c>
      <c r="K48" s="138"/>
      <c r="L48" s="285" t="e">
        <f t="shared" si="8"/>
        <v>#DIV/0!</v>
      </c>
      <c r="M48" s="138"/>
      <c r="N48" s="285" t="e">
        <f t="shared" si="9"/>
        <v>#DIV/0!</v>
      </c>
    </row>
    <row r="49" spans="1:14" ht="18" customHeight="1" x14ac:dyDescent="0.25">
      <c r="A49" s="557"/>
      <c r="B49" s="128"/>
      <c r="C49" s="128" t="str">
        <f>'9'!C47</f>
        <v>Baturraden II</v>
      </c>
      <c r="D49" s="284"/>
      <c r="E49" s="138"/>
      <c r="F49" s="285" t="e">
        <f t="shared" si="5"/>
        <v>#DIV/0!</v>
      </c>
      <c r="G49" s="138"/>
      <c r="H49" s="285" t="e">
        <f t="shared" si="6"/>
        <v>#DIV/0!</v>
      </c>
      <c r="I49" s="138"/>
      <c r="J49" s="285" t="e">
        <f t="shared" si="7"/>
        <v>#DIV/0!</v>
      </c>
      <c r="K49" s="138"/>
      <c r="L49" s="285" t="e">
        <f t="shared" si="8"/>
        <v>#DIV/0!</v>
      </c>
      <c r="M49" s="138"/>
      <c r="N49" s="285" t="e">
        <f t="shared" si="9"/>
        <v>#DIV/0!</v>
      </c>
    </row>
    <row r="50" spans="1:14" ht="18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84"/>
      <c r="E50" s="138"/>
      <c r="F50" s="285" t="e">
        <f t="shared" si="5"/>
        <v>#DIV/0!</v>
      </c>
      <c r="G50" s="138"/>
      <c r="H50" s="285" t="e">
        <f t="shared" si="6"/>
        <v>#DIV/0!</v>
      </c>
      <c r="I50" s="138"/>
      <c r="J50" s="285" t="e">
        <f t="shared" si="7"/>
        <v>#DIV/0!</v>
      </c>
      <c r="K50" s="138"/>
      <c r="L50" s="285" t="e">
        <f t="shared" si="8"/>
        <v>#DIV/0!</v>
      </c>
      <c r="M50" s="138"/>
      <c r="N50" s="285" t="e">
        <f t="shared" si="9"/>
        <v>#DIV/0!</v>
      </c>
    </row>
    <row r="51" spans="1:14" ht="18" customHeight="1" x14ac:dyDescent="0.25">
      <c r="A51" s="72"/>
      <c r="B51" s="128"/>
      <c r="C51" s="128"/>
      <c r="D51" s="72"/>
      <c r="E51" s="138"/>
      <c r="F51" s="286"/>
      <c r="G51" s="138"/>
      <c r="H51" s="286"/>
      <c r="I51" s="138"/>
      <c r="J51" s="286"/>
      <c r="K51" s="287"/>
      <c r="L51" s="286"/>
      <c r="M51" s="287"/>
      <c r="N51" s="286"/>
    </row>
    <row r="52" spans="1:14" ht="24" customHeight="1" thickBot="1" x14ac:dyDescent="0.3">
      <c r="A52" s="81" t="s">
        <v>488</v>
      </c>
      <c r="B52" s="568"/>
      <c r="C52" s="570"/>
      <c r="D52" s="288">
        <f>SUM(D11:D51)</f>
        <v>0</v>
      </c>
      <c r="E52" s="288">
        <f>SUM(E11:E51)</f>
        <v>0</v>
      </c>
      <c r="F52" s="289" t="e">
        <f>E52/$D52*100</f>
        <v>#DIV/0!</v>
      </c>
      <c r="G52" s="288">
        <f>SUM(G11:G51)</f>
        <v>0</v>
      </c>
      <c r="H52" s="289" t="e">
        <f>G52/$D52*100</f>
        <v>#DIV/0!</v>
      </c>
      <c r="I52" s="288">
        <f>SUM(I11:I51)</f>
        <v>0</v>
      </c>
      <c r="J52" s="289" t="e">
        <f>I52/$D52*100</f>
        <v>#DIV/0!</v>
      </c>
      <c r="K52" s="288">
        <f>SUM(K11:K51)</f>
        <v>0</v>
      </c>
      <c r="L52" s="289" t="e">
        <f>K52/$D52*100</f>
        <v>#DIV/0!</v>
      </c>
      <c r="M52" s="288">
        <f>SUM(M11:M51)</f>
        <v>0</v>
      </c>
      <c r="N52" s="289" t="e">
        <f>M52/$D52*100</f>
        <v>#DIV/0!</v>
      </c>
    </row>
    <row r="53" spans="1:14" x14ac:dyDescent="0.25">
      <c r="A53" s="571"/>
      <c r="B53" s="571"/>
      <c r="C53" s="571"/>
      <c r="D53" s="571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4" x14ac:dyDescent="0.25">
      <c r="A54" s="724" t="s">
        <v>413</v>
      </c>
    </row>
  </sheetData>
  <mergeCells count="5">
    <mergeCell ref="A7:A9"/>
    <mergeCell ref="B7:B9"/>
    <mergeCell ref="C7:C9"/>
    <mergeCell ref="D7:D9"/>
    <mergeCell ref="E7:N7"/>
  </mergeCells>
  <printOptions horizontalCentered="1"/>
  <pageMargins left="1.23" right="0.9" top="1.1499999999999999" bottom="0.9" header="0" footer="0"/>
  <pageSetup paperSize="9" scale="67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694D-1F6C-496D-A2D2-20C9E8F667F3}">
  <sheetPr codeName="Sheet24">
    <tabColor rgb="FF7030A0"/>
    <pageSetUpPr fitToPage="1"/>
  </sheetPr>
  <dimension ref="A1:O55"/>
  <sheetViews>
    <sheetView topLeftCell="A2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16.85546875" style="70" customWidth="1"/>
    <col min="5" max="14" width="10.7109375" style="70" customWidth="1"/>
    <col min="15" max="256" width="9.140625" style="70"/>
    <col min="257" max="257" width="5.7109375" style="70" customWidth="1"/>
    <col min="258" max="259" width="21.7109375" style="70" customWidth="1"/>
    <col min="260" max="260" width="16.85546875" style="70" customWidth="1"/>
    <col min="261" max="270" width="10.7109375" style="70" customWidth="1"/>
    <col min="271" max="512" width="9.140625" style="70"/>
    <col min="513" max="513" width="5.7109375" style="70" customWidth="1"/>
    <col min="514" max="515" width="21.7109375" style="70" customWidth="1"/>
    <col min="516" max="516" width="16.85546875" style="70" customWidth="1"/>
    <col min="517" max="526" width="10.7109375" style="70" customWidth="1"/>
    <col min="527" max="768" width="9.140625" style="70"/>
    <col min="769" max="769" width="5.7109375" style="70" customWidth="1"/>
    <col min="770" max="771" width="21.7109375" style="70" customWidth="1"/>
    <col min="772" max="772" width="16.85546875" style="70" customWidth="1"/>
    <col min="773" max="782" width="10.7109375" style="70" customWidth="1"/>
    <col min="783" max="1024" width="9.140625" style="70"/>
    <col min="1025" max="1025" width="5.7109375" style="70" customWidth="1"/>
    <col min="1026" max="1027" width="21.7109375" style="70" customWidth="1"/>
    <col min="1028" max="1028" width="16.85546875" style="70" customWidth="1"/>
    <col min="1029" max="1038" width="10.7109375" style="70" customWidth="1"/>
    <col min="1039" max="1280" width="9.140625" style="70"/>
    <col min="1281" max="1281" width="5.7109375" style="70" customWidth="1"/>
    <col min="1282" max="1283" width="21.7109375" style="70" customWidth="1"/>
    <col min="1284" max="1284" width="16.85546875" style="70" customWidth="1"/>
    <col min="1285" max="1294" width="10.7109375" style="70" customWidth="1"/>
    <col min="1295" max="1536" width="9.140625" style="70"/>
    <col min="1537" max="1537" width="5.7109375" style="70" customWidth="1"/>
    <col min="1538" max="1539" width="21.7109375" style="70" customWidth="1"/>
    <col min="1540" max="1540" width="16.85546875" style="70" customWidth="1"/>
    <col min="1541" max="1550" width="10.7109375" style="70" customWidth="1"/>
    <col min="1551" max="1792" width="9.140625" style="70"/>
    <col min="1793" max="1793" width="5.7109375" style="70" customWidth="1"/>
    <col min="1794" max="1795" width="21.7109375" style="70" customWidth="1"/>
    <col min="1796" max="1796" width="16.85546875" style="70" customWidth="1"/>
    <col min="1797" max="1806" width="10.7109375" style="70" customWidth="1"/>
    <col min="1807" max="2048" width="9.140625" style="70"/>
    <col min="2049" max="2049" width="5.7109375" style="70" customWidth="1"/>
    <col min="2050" max="2051" width="21.7109375" style="70" customWidth="1"/>
    <col min="2052" max="2052" width="16.85546875" style="70" customWidth="1"/>
    <col min="2053" max="2062" width="10.7109375" style="70" customWidth="1"/>
    <col min="2063" max="2304" width="9.140625" style="70"/>
    <col min="2305" max="2305" width="5.7109375" style="70" customWidth="1"/>
    <col min="2306" max="2307" width="21.7109375" style="70" customWidth="1"/>
    <col min="2308" max="2308" width="16.85546875" style="70" customWidth="1"/>
    <col min="2309" max="2318" width="10.7109375" style="70" customWidth="1"/>
    <col min="2319" max="2560" width="9.140625" style="70"/>
    <col min="2561" max="2561" width="5.7109375" style="70" customWidth="1"/>
    <col min="2562" max="2563" width="21.7109375" style="70" customWidth="1"/>
    <col min="2564" max="2564" width="16.85546875" style="70" customWidth="1"/>
    <col min="2565" max="2574" width="10.7109375" style="70" customWidth="1"/>
    <col min="2575" max="2816" width="9.140625" style="70"/>
    <col min="2817" max="2817" width="5.7109375" style="70" customWidth="1"/>
    <col min="2818" max="2819" width="21.7109375" style="70" customWidth="1"/>
    <col min="2820" max="2820" width="16.85546875" style="70" customWidth="1"/>
    <col min="2821" max="2830" width="10.7109375" style="70" customWidth="1"/>
    <col min="2831" max="3072" width="9.140625" style="70"/>
    <col min="3073" max="3073" width="5.7109375" style="70" customWidth="1"/>
    <col min="3074" max="3075" width="21.7109375" style="70" customWidth="1"/>
    <col min="3076" max="3076" width="16.85546875" style="70" customWidth="1"/>
    <col min="3077" max="3086" width="10.7109375" style="70" customWidth="1"/>
    <col min="3087" max="3328" width="9.140625" style="70"/>
    <col min="3329" max="3329" width="5.7109375" style="70" customWidth="1"/>
    <col min="3330" max="3331" width="21.7109375" style="70" customWidth="1"/>
    <col min="3332" max="3332" width="16.85546875" style="70" customWidth="1"/>
    <col min="3333" max="3342" width="10.7109375" style="70" customWidth="1"/>
    <col min="3343" max="3584" width="9.140625" style="70"/>
    <col min="3585" max="3585" width="5.7109375" style="70" customWidth="1"/>
    <col min="3586" max="3587" width="21.7109375" style="70" customWidth="1"/>
    <col min="3588" max="3588" width="16.85546875" style="70" customWidth="1"/>
    <col min="3589" max="3598" width="10.7109375" style="70" customWidth="1"/>
    <col min="3599" max="3840" width="9.140625" style="70"/>
    <col min="3841" max="3841" width="5.7109375" style="70" customWidth="1"/>
    <col min="3842" max="3843" width="21.7109375" style="70" customWidth="1"/>
    <col min="3844" max="3844" width="16.85546875" style="70" customWidth="1"/>
    <col min="3845" max="3854" width="10.7109375" style="70" customWidth="1"/>
    <col min="3855" max="4096" width="9.140625" style="70"/>
    <col min="4097" max="4097" width="5.7109375" style="70" customWidth="1"/>
    <col min="4098" max="4099" width="21.7109375" style="70" customWidth="1"/>
    <col min="4100" max="4100" width="16.85546875" style="70" customWidth="1"/>
    <col min="4101" max="4110" width="10.7109375" style="70" customWidth="1"/>
    <col min="4111" max="4352" width="9.140625" style="70"/>
    <col min="4353" max="4353" width="5.7109375" style="70" customWidth="1"/>
    <col min="4354" max="4355" width="21.7109375" style="70" customWidth="1"/>
    <col min="4356" max="4356" width="16.85546875" style="70" customWidth="1"/>
    <col min="4357" max="4366" width="10.7109375" style="70" customWidth="1"/>
    <col min="4367" max="4608" width="9.140625" style="70"/>
    <col min="4609" max="4609" width="5.7109375" style="70" customWidth="1"/>
    <col min="4610" max="4611" width="21.7109375" style="70" customWidth="1"/>
    <col min="4612" max="4612" width="16.85546875" style="70" customWidth="1"/>
    <col min="4613" max="4622" width="10.7109375" style="70" customWidth="1"/>
    <col min="4623" max="4864" width="9.140625" style="70"/>
    <col min="4865" max="4865" width="5.7109375" style="70" customWidth="1"/>
    <col min="4866" max="4867" width="21.7109375" style="70" customWidth="1"/>
    <col min="4868" max="4868" width="16.85546875" style="70" customWidth="1"/>
    <col min="4869" max="4878" width="10.7109375" style="70" customWidth="1"/>
    <col min="4879" max="5120" width="9.140625" style="70"/>
    <col min="5121" max="5121" width="5.7109375" style="70" customWidth="1"/>
    <col min="5122" max="5123" width="21.7109375" style="70" customWidth="1"/>
    <col min="5124" max="5124" width="16.85546875" style="70" customWidth="1"/>
    <col min="5125" max="5134" width="10.7109375" style="70" customWidth="1"/>
    <col min="5135" max="5376" width="9.140625" style="70"/>
    <col min="5377" max="5377" width="5.7109375" style="70" customWidth="1"/>
    <col min="5378" max="5379" width="21.7109375" style="70" customWidth="1"/>
    <col min="5380" max="5380" width="16.85546875" style="70" customWidth="1"/>
    <col min="5381" max="5390" width="10.7109375" style="70" customWidth="1"/>
    <col min="5391" max="5632" width="9.140625" style="70"/>
    <col min="5633" max="5633" width="5.7109375" style="70" customWidth="1"/>
    <col min="5634" max="5635" width="21.7109375" style="70" customWidth="1"/>
    <col min="5636" max="5636" width="16.85546875" style="70" customWidth="1"/>
    <col min="5637" max="5646" width="10.7109375" style="70" customWidth="1"/>
    <col min="5647" max="5888" width="9.140625" style="70"/>
    <col min="5889" max="5889" width="5.7109375" style="70" customWidth="1"/>
    <col min="5890" max="5891" width="21.7109375" style="70" customWidth="1"/>
    <col min="5892" max="5892" width="16.85546875" style="70" customWidth="1"/>
    <col min="5893" max="5902" width="10.7109375" style="70" customWidth="1"/>
    <col min="5903" max="6144" width="9.140625" style="70"/>
    <col min="6145" max="6145" width="5.7109375" style="70" customWidth="1"/>
    <col min="6146" max="6147" width="21.7109375" style="70" customWidth="1"/>
    <col min="6148" max="6148" width="16.85546875" style="70" customWidth="1"/>
    <col min="6149" max="6158" width="10.7109375" style="70" customWidth="1"/>
    <col min="6159" max="6400" width="9.140625" style="70"/>
    <col min="6401" max="6401" width="5.7109375" style="70" customWidth="1"/>
    <col min="6402" max="6403" width="21.7109375" style="70" customWidth="1"/>
    <col min="6404" max="6404" width="16.85546875" style="70" customWidth="1"/>
    <col min="6405" max="6414" width="10.7109375" style="70" customWidth="1"/>
    <col min="6415" max="6656" width="9.140625" style="70"/>
    <col min="6657" max="6657" width="5.7109375" style="70" customWidth="1"/>
    <col min="6658" max="6659" width="21.7109375" style="70" customWidth="1"/>
    <col min="6660" max="6660" width="16.85546875" style="70" customWidth="1"/>
    <col min="6661" max="6670" width="10.7109375" style="70" customWidth="1"/>
    <col min="6671" max="6912" width="9.140625" style="70"/>
    <col min="6913" max="6913" width="5.7109375" style="70" customWidth="1"/>
    <col min="6914" max="6915" width="21.7109375" style="70" customWidth="1"/>
    <col min="6916" max="6916" width="16.85546875" style="70" customWidth="1"/>
    <col min="6917" max="6926" width="10.7109375" style="70" customWidth="1"/>
    <col min="6927" max="7168" width="9.140625" style="70"/>
    <col min="7169" max="7169" width="5.7109375" style="70" customWidth="1"/>
    <col min="7170" max="7171" width="21.7109375" style="70" customWidth="1"/>
    <col min="7172" max="7172" width="16.85546875" style="70" customWidth="1"/>
    <col min="7173" max="7182" width="10.7109375" style="70" customWidth="1"/>
    <col min="7183" max="7424" width="9.140625" style="70"/>
    <col min="7425" max="7425" width="5.7109375" style="70" customWidth="1"/>
    <col min="7426" max="7427" width="21.7109375" style="70" customWidth="1"/>
    <col min="7428" max="7428" width="16.85546875" style="70" customWidth="1"/>
    <col min="7429" max="7438" width="10.7109375" style="70" customWidth="1"/>
    <col min="7439" max="7680" width="9.140625" style="70"/>
    <col min="7681" max="7681" width="5.7109375" style="70" customWidth="1"/>
    <col min="7682" max="7683" width="21.7109375" style="70" customWidth="1"/>
    <col min="7684" max="7684" width="16.85546875" style="70" customWidth="1"/>
    <col min="7685" max="7694" width="10.7109375" style="70" customWidth="1"/>
    <col min="7695" max="7936" width="9.140625" style="70"/>
    <col min="7937" max="7937" width="5.7109375" style="70" customWidth="1"/>
    <col min="7938" max="7939" width="21.7109375" style="70" customWidth="1"/>
    <col min="7940" max="7940" width="16.85546875" style="70" customWidth="1"/>
    <col min="7941" max="7950" width="10.7109375" style="70" customWidth="1"/>
    <col min="7951" max="8192" width="9.140625" style="70"/>
    <col min="8193" max="8193" width="5.7109375" style="70" customWidth="1"/>
    <col min="8194" max="8195" width="21.7109375" style="70" customWidth="1"/>
    <col min="8196" max="8196" width="16.85546875" style="70" customWidth="1"/>
    <col min="8197" max="8206" width="10.7109375" style="70" customWidth="1"/>
    <col min="8207" max="8448" width="9.140625" style="70"/>
    <col min="8449" max="8449" width="5.7109375" style="70" customWidth="1"/>
    <col min="8450" max="8451" width="21.7109375" style="70" customWidth="1"/>
    <col min="8452" max="8452" width="16.85546875" style="70" customWidth="1"/>
    <col min="8453" max="8462" width="10.7109375" style="70" customWidth="1"/>
    <col min="8463" max="8704" width="9.140625" style="70"/>
    <col min="8705" max="8705" width="5.7109375" style="70" customWidth="1"/>
    <col min="8706" max="8707" width="21.7109375" style="70" customWidth="1"/>
    <col min="8708" max="8708" width="16.85546875" style="70" customWidth="1"/>
    <col min="8709" max="8718" width="10.7109375" style="70" customWidth="1"/>
    <col min="8719" max="8960" width="9.140625" style="70"/>
    <col min="8961" max="8961" width="5.7109375" style="70" customWidth="1"/>
    <col min="8962" max="8963" width="21.7109375" style="70" customWidth="1"/>
    <col min="8964" max="8964" width="16.85546875" style="70" customWidth="1"/>
    <col min="8965" max="8974" width="10.7109375" style="70" customWidth="1"/>
    <col min="8975" max="9216" width="9.140625" style="70"/>
    <col min="9217" max="9217" width="5.7109375" style="70" customWidth="1"/>
    <col min="9218" max="9219" width="21.7109375" style="70" customWidth="1"/>
    <col min="9220" max="9220" width="16.85546875" style="70" customWidth="1"/>
    <col min="9221" max="9230" width="10.7109375" style="70" customWidth="1"/>
    <col min="9231" max="9472" width="9.140625" style="70"/>
    <col min="9473" max="9473" width="5.7109375" style="70" customWidth="1"/>
    <col min="9474" max="9475" width="21.7109375" style="70" customWidth="1"/>
    <col min="9476" max="9476" width="16.85546875" style="70" customWidth="1"/>
    <col min="9477" max="9486" width="10.7109375" style="70" customWidth="1"/>
    <col min="9487" max="9728" width="9.140625" style="70"/>
    <col min="9729" max="9729" width="5.7109375" style="70" customWidth="1"/>
    <col min="9730" max="9731" width="21.7109375" style="70" customWidth="1"/>
    <col min="9732" max="9732" width="16.85546875" style="70" customWidth="1"/>
    <col min="9733" max="9742" width="10.7109375" style="70" customWidth="1"/>
    <col min="9743" max="9984" width="9.140625" style="70"/>
    <col min="9985" max="9985" width="5.7109375" style="70" customWidth="1"/>
    <col min="9986" max="9987" width="21.7109375" style="70" customWidth="1"/>
    <col min="9988" max="9988" width="16.85546875" style="70" customWidth="1"/>
    <col min="9989" max="9998" width="10.7109375" style="70" customWidth="1"/>
    <col min="9999" max="10240" width="9.140625" style="70"/>
    <col min="10241" max="10241" width="5.7109375" style="70" customWidth="1"/>
    <col min="10242" max="10243" width="21.7109375" style="70" customWidth="1"/>
    <col min="10244" max="10244" width="16.85546875" style="70" customWidth="1"/>
    <col min="10245" max="10254" width="10.7109375" style="70" customWidth="1"/>
    <col min="10255" max="10496" width="9.140625" style="70"/>
    <col min="10497" max="10497" width="5.7109375" style="70" customWidth="1"/>
    <col min="10498" max="10499" width="21.7109375" style="70" customWidth="1"/>
    <col min="10500" max="10500" width="16.85546875" style="70" customWidth="1"/>
    <col min="10501" max="10510" width="10.7109375" style="70" customWidth="1"/>
    <col min="10511" max="10752" width="9.140625" style="70"/>
    <col min="10753" max="10753" width="5.7109375" style="70" customWidth="1"/>
    <col min="10754" max="10755" width="21.7109375" style="70" customWidth="1"/>
    <col min="10756" max="10756" width="16.85546875" style="70" customWidth="1"/>
    <col min="10757" max="10766" width="10.7109375" style="70" customWidth="1"/>
    <col min="10767" max="11008" width="9.140625" style="70"/>
    <col min="11009" max="11009" width="5.7109375" style="70" customWidth="1"/>
    <col min="11010" max="11011" width="21.7109375" style="70" customWidth="1"/>
    <col min="11012" max="11012" width="16.85546875" style="70" customWidth="1"/>
    <col min="11013" max="11022" width="10.7109375" style="70" customWidth="1"/>
    <col min="11023" max="11264" width="9.140625" style="70"/>
    <col min="11265" max="11265" width="5.7109375" style="70" customWidth="1"/>
    <col min="11266" max="11267" width="21.7109375" style="70" customWidth="1"/>
    <col min="11268" max="11268" width="16.85546875" style="70" customWidth="1"/>
    <col min="11269" max="11278" width="10.7109375" style="70" customWidth="1"/>
    <col min="11279" max="11520" width="9.140625" style="70"/>
    <col min="11521" max="11521" width="5.7109375" style="70" customWidth="1"/>
    <col min="11522" max="11523" width="21.7109375" style="70" customWidth="1"/>
    <col min="11524" max="11524" width="16.85546875" style="70" customWidth="1"/>
    <col min="11525" max="11534" width="10.7109375" style="70" customWidth="1"/>
    <col min="11535" max="11776" width="9.140625" style="70"/>
    <col min="11777" max="11777" width="5.7109375" style="70" customWidth="1"/>
    <col min="11778" max="11779" width="21.7109375" style="70" customWidth="1"/>
    <col min="11780" max="11780" width="16.85546875" style="70" customWidth="1"/>
    <col min="11781" max="11790" width="10.7109375" style="70" customWidth="1"/>
    <col min="11791" max="12032" width="9.140625" style="70"/>
    <col min="12033" max="12033" width="5.7109375" style="70" customWidth="1"/>
    <col min="12034" max="12035" width="21.7109375" style="70" customWidth="1"/>
    <col min="12036" max="12036" width="16.85546875" style="70" customWidth="1"/>
    <col min="12037" max="12046" width="10.7109375" style="70" customWidth="1"/>
    <col min="12047" max="12288" width="9.140625" style="70"/>
    <col min="12289" max="12289" width="5.7109375" style="70" customWidth="1"/>
    <col min="12290" max="12291" width="21.7109375" style="70" customWidth="1"/>
    <col min="12292" max="12292" width="16.85546875" style="70" customWidth="1"/>
    <col min="12293" max="12302" width="10.7109375" style="70" customWidth="1"/>
    <col min="12303" max="12544" width="9.140625" style="70"/>
    <col min="12545" max="12545" width="5.7109375" style="70" customWidth="1"/>
    <col min="12546" max="12547" width="21.7109375" style="70" customWidth="1"/>
    <col min="12548" max="12548" width="16.85546875" style="70" customWidth="1"/>
    <col min="12549" max="12558" width="10.7109375" style="70" customWidth="1"/>
    <col min="12559" max="12800" width="9.140625" style="70"/>
    <col min="12801" max="12801" width="5.7109375" style="70" customWidth="1"/>
    <col min="12802" max="12803" width="21.7109375" style="70" customWidth="1"/>
    <col min="12804" max="12804" width="16.85546875" style="70" customWidth="1"/>
    <col min="12805" max="12814" width="10.7109375" style="70" customWidth="1"/>
    <col min="12815" max="13056" width="9.140625" style="70"/>
    <col min="13057" max="13057" width="5.7109375" style="70" customWidth="1"/>
    <col min="13058" max="13059" width="21.7109375" style="70" customWidth="1"/>
    <col min="13060" max="13060" width="16.85546875" style="70" customWidth="1"/>
    <col min="13061" max="13070" width="10.7109375" style="70" customWidth="1"/>
    <col min="13071" max="13312" width="9.140625" style="70"/>
    <col min="13313" max="13313" width="5.7109375" style="70" customWidth="1"/>
    <col min="13314" max="13315" width="21.7109375" style="70" customWidth="1"/>
    <col min="13316" max="13316" width="16.85546875" style="70" customWidth="1"/>
    <col min="13317" max="13326" width="10.7109375" style="70" customWidth="1"/>
    <col min="13327" max="13568" width="9.140625" style="70"/>
    <col min="13569" max="13569" width="5.7109375" style="70" customWidth="1"/>
    <col min="13570" max="13571" width="21.7109375" style="70" customWidth="1"/>
    <col min="13572" max="13572" width="16.85546875" style="70" customWidth="1"/>
    <col min="13573" max="13582" width="10.7109375" style="70" customWidth="1"/>
    <col min="13583" max="13824" width="9.140625" style="70"/>
    <col min="13825" max="13825" width="5.7109375" style="70" customWidth="1"/>
    <col min="13826" max="13827" width="21.7109375" style="70" customWidth="1"/>
    <col min="13828" max="13828" width="16.85546875" style="70" customWidth="1"/>
    <col min="13829" max="13838" width="10.7109375" style="70" customWidth="1"/>
    <col min="13839" max="14080" width="9.140625" style="70"/>
    <col min="14081" max="14081" width="5.7109375" style="70" customWidth="1"/>
    <col min="14082" max="14083" width="21.7109375" style="70" customWidth="1"/>
    <col min="14084" max="14084" width="16.85546875" style="70" customWidth="1"/>
    <col min="14085" max="14094" width="10.7109375" style="70" customWidth="1"/>
    <col min="14095" max="14336" width="9.140625" style="70"/>
    <col min="14337" max="14337" width="5.7109375" style="70" customWidth="1"/>
    <col min="14338" max="14339" width="21.7109375" style="70" customWidth="1"/>
    <col min="14340" max="14340" width="16.85546875" style="70" customWidth="1"/>
    <col min="14341" max="14350" width="10.7109375" style="70" customWidth="1"/>
    <col min="14351" max="14592" width="9.140625" style="70"/>
    <col min="14593" max="14593" width="5.7109375" style="70" customWidth="1"/>
    <col min="14594" max="14595" width="21.7109375" style="70" customWidth="1"/>
    <col min="14596" max="14596" width="16.85546875" style="70" customWidth="1"/>
    <col min="14597" max="14606" width="10.7109375" style="70" customWidth="1"/>
    <col min="14607" max="14848" width="9.140625" style="70"/>
    <col min="14849" max="14849" width="5.7109375" style="70" customWidth="1"/>
    <col min="14850" max="14851" width="21.7109375" style="70" customWidth="1"/>
    <col min="14852" max="14852" width="16.85546875" style="70" customWidth="1"/>
    <col min="14853" max="14862" width="10.7109375" style="70" customWidth="1"/>
    <col min="14863" max="15104" width="9.140625" style="70"/>
    <col min="15105" max="15105" width="5.7109375" style="70" customWidth="1"/>
    <col min="15106" max="15107" width="21.7109375" style="70" customWidth="1"/>
    <col min="15108" max="15108" width="16.85546875" style="70" customWidth="1"/>
    <col min="15109" max="15118" width="10.7109375" style="70" customWidth="1"/>
    <col min="15119" max="15360" width="9.140625" style="70"/>
    <col min="15361" max="15361" width="5.7109375" style="70" customWidth="1"/>
    <col min="15362" max="15363" width="21.7109375" style="70" customWidth="1"/>
    <col min="15364" max="15364" width="16.85546875" style="70" customWidth="1"/>
    <col min="15365" max="15374" width="10.7109375" style="70" customWidth="1"/>
    <col min="15375" max="15616" width="9.140625" style="70"/>
    <col min="15617" max="15617" width="5.7109375" style="70" customWidth="1"/>
    <col min="15618" max="15619" width="21.7109375" style="70" customWidth="1"/>
    <col min="15620" max="15620" width="16.85546875" style="70" customWidth="1"/>
    <col min="15621" max="15630" width="10.7109375" style="70" customWidth="1"/>
    <col min="15631" max="15872" width="9.140625" style="70"/>
    <col min="15873" max="15873" width="5.7109375" style="70" customWidth="1"/>
    <col min="15874" max="15875" width="21.7109375" style="70" customWidth="1"/>
    <col min="15876" max="15876" width="16.85546875" style="70" customWidth="1"/>
    <col min="15877" max="15886" width="10.7109375" style="70" customWidth="1"/>
    <col min="15887" max="16128" width="9.140625" style="70"/>
    <col min="16129" max="16129" width="5.7109375" style="70" customWidth="1"/>
    <col min="16130" max="16131" width="21.7109375" style="70" customWidth="1"/>
    <col min="16132" max="16132" width="16.85546875" style="70" customWidth="1"/>
    <col min="16133" max="16142" width="10.7109375" style="70" customWidth="1"/>
    <col min="16143" max="16384" width="9.140625" style="70"/>
  </cols>
  <sheetData>
    <row r="1" spans="1:15" ht="15.75" x14ac:dyDescent="0.25">
      <c r="A1" s="290" t="s">
        <v>1064</v>
      </c>
    </row>
    <row r="3" spans="1:15" ht="15.75" x14ac:dyDescent="0.25">
      <c r="A3" s="588" t="s">
        <v>611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</row>
    <row r="4" spans="1:15" ht="15.75" x14ac:dyDescent="0.25">
      <c r="A4" s="217"/>
      <c r="B4" s="217"/>
      <c r="C4" s="217"/>
      <c r="D4" s="217"/>
      <c r="E4" s="217"/>
      <c r="F4" s="589" t="str">
        <f>'1'!E5</f>
        <v>KABUPATEN/KOTA</v>
      </c>
      <c r="G4" s="590">
        <f>'1'!$F$5</f>
        <v>2022</v>
      </c>
      <c r="H4" s="217"/>
      <c r="I4" s="217"/>
      <c r="J4" s="217"/>
      <c r="K4" s="588"/>
      <c r="L4" s="588"/>
      <c r="M4" s="588"/>
      <c r="N4" s="588"/>
    </row>
    <row r="5" spans="1:15" ht="15.75" x14ac:dyDescent="0.25">
      <c r="A5" s="217"/>
      <c r="B5" s="217"/>
      <c r="C5" s="217"/>
      <c r="D5" s="217"/>
      <c r="E5" s="217"/>
      <c r="F5" s="589" t="str">
        <f>'1'!E6</f>
        <v>TAHUN</v>
      </c>
      <c r="G5" s="590" t="str">
        <f>'1'!$F$6</f>
        <v>BANYUMAS</v>
      </c>
      <c r="H5" s="217"/>
      <c r="I5" s="217"/>
      <c r="J5" s="217"/>
      <c r="K5" s="588"/>
      <c r="L5" s="588"/>
      <c r="M5" s="588"/>
      <c r="N5" s="588"/>
    </row>
    <row r="6" spans="1:15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5" ht="15.75" x14ac:dyDescent="0.25">
      <c r="A7" s="1040" t="s">
        <v>2</v>
      </c>
      <c r="B7" s="1040" t="s">
        <v>254</v>
      </c>
      <c r="C7" s="1040" t="s">
        <v>409</v>
      </c>
      <c r="D7" s="1045" t="s">
        <v>612</v>
      </c>
      <c r="E7" s="1093" t="s">
        <v>613</v>
      </c>
      <c r="F7" s="1094"/>
      <c r="G7" s="1094"/>
      <c r="H7" s="1094"/>
      <c r="I7" s="1094"/>
      <c r="J7" s="1094"/>
      <c r="K7" s="1094"/>
      <c r="L7" s="1094"/>
      <c r="M7" s="1094"/>
      <c r="N7" s="1095"/>
      <c r="O7" s="80"/>
    </row>
    <row r="8" spans="1:15" ht="15.75" x14ac:dyDescent="0.25">
      <c r="A8" s="1040"/>
      <c r="B8" s="1040"/>
      <c r="C8" s="1040"/>
      <c r="D8" s="1045"/>
      <c r="E8" s="801" t="s">
        <v>601</v>
      </c>
      <c r="F8" s="802"/>
      <c r="G8" s="801" t="s">
        <v>602</v>
      </c>
      <c r="H8" s="802"/>
      <c r="I8" s="801" t="s">
        <v>603</v>
      </c>
      <c r="J8" s="802"/>
      <c r="K8" s="801" t="s">
        <v>604</v>
      </c>
      <c r="L8" s="802"/>
      <c r="M8" s="801" t="s">
        <v>605</v>
      </c>
      <c r="N8" s="803"/>
    </row>
    <row r="9" spans="1:15" ht="19.149999999999999" customHeight="1" x14ac:dyDescent="0.25">
      <c r="A9" s="1041"/>
      <c r="B9" s="1041"/>
      <c r="C9" s="1041"/>
      <c r="D9" s="1046"/>
      <c r="E9" s="760" t="s">
        <v>256</v>
      </c>
      <c r="F9" s="760" t="s">
        <v>27</v>
      </c>
      <c r="G9" s="760" t="s">
        <v>256</v>
      </c>
      <c r="H9" s="760" t="s">
        <v>27</v>
      </c>
      <c r="I9" s="760" t="s">
        <v>256</v>
      </c>
      <c r="J9" s="760" t="s">
        <v>27</v>
      </c>
      <c r="K9" s="760" t="s">
        <v>256</v>
      </c>
      <c r="L9" s="760" t="s">
        <v>27</v>
      </c>
      <c r="M9" s="760" t="s">
        <v>256</v>
      </c>
      <c r="N9" s="760" t="s">
        <v>27</v>
      </c>
    </row>
    <row r="10" spans="1:15" s="911" customFormat="1" ht="16.899999999999999" customHeight="1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</row>
    <row r="11" spans="1:15" x14ac:dyDescent="0.25">
      <c r="A11" s="561">
        <v>1</v>
      </c>
      <c r="B11" s="128" t="str">
        <f>'9'!B9</f>
        <v>Lumbir</v>
      </c>
      <c r="C11" s="128" t="str">
        <f>'9'!C9</f>
        <v>Lumbir</v>
      </c>
      <c r="D11" s="284"/>
      <c r="E11" s="138"/>
      <c r="F11" s="285" t="e">
        <f>E11/$D11*100</f>
        <v>#DIV/0!</v>
      </c>
      <c r="G11" s="138"/>
      <c r="H11" s="285" t="e">
        <f>G11/$D11*100</f>
        <v>#DIV/0!</v>
      </c>
      <c r="I11" s="138"/>
      <c r="J11" s="285" t="e">
        <f>I11/$D11*100</f>
        <v>#DIV/0!</v>
      </c>
      <c r="K11" s="138"/>
      <c r="L11" s="285" t="e">
        <f>K11/$D11*100</f>
        <v>#DIV/0!</v>
      </c>
      <c r="M11" s="138"/>
      <c r="N11" s="285" t="e">
        <f>M11/$D11*100</f>
        <v>#DIV/0!</v>
      </c>
    </row>
    <row r="12" spans="1:15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84"/>
      <c r="E12" s="138"/>
      <c r="F12" s="285" t="e">
        <f t="shared" ref="F12:F30" si="0">E12/$D12*100</f>
        <v>#DIV/0!</v>
      </c>
      <c r="G12" s="138"/>
      <c r="H12" s="285" t="e">
        <f t="shared" ref="H12:H30" si="1">G12/$D12*100</f>
        <v>#DIV/0!</v>
      </c>
      <c r="I12" s="138"/>
      <c r="J12" s="285" t="e">
        <f t="shared" ref="J12:J30" si="2">I12/$D12*100</f>
        <v>#DIV/0!</v>
      </c>
      <c r="K12" s="138"/>
      <c r="L12" s="285" t="e">
        <f t="shared" ref="L12:L30" si="3">K12/$D12*100</f>
        <v>#DIV/0!</v>
      </c>
      <c r="M12" s="138"/>
      <c r="N12" s="285" t="e">
        <f t="shared" ref="N12:N30" si="4">M12/$D12*100</f>
        <v>#DIV/0!</v>
      </c>
    </row>
    <row r="13" spans="1:15" x14ac:dyDescent="0.25">
      <c r="A13" s="557"/>
      <c r="B13" s="128"/>
      <c r="C13" s="128" t="str">
        <f>'9'!C11</f>
        <v>Wangon II</v>
      </c>
      <c r="D13" s="284"/>
      <c r="E13" s="138"/>
      <c r="F13" s="285" t="e">
        <f>E13/$D13*100</f>
        <v>#DIV/0!</v>
      </c>
      <c r="G13" s="138"/>
      <c r="H13" s="285" t="e">
        <f t="shared" si="1"/>
        <v>#DIV/0!</v>
      </c>
      <c r="I13" s="138"/>
      <c r="J13" s="285" t="e">
        <f t="shared" si="2"/>
        <v>#DIV/0!</v>
      </c>
      <c r="K13" s="138"/>
      <c r="L13" s="285" t="e">
        <f t="shared" si="3"/>
        <v>#DIV/0!</v>
      </c>
      <c r="M13" s="138"/>
      <c r="N13" s="285" t="e">
        <f t="shared" si="4"/>
        <v>#DIV/0!</v>
      </c>
    </row>
    <row r="14" spans="1:15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84"/>
      <c r="E14" s="138"/>
      <c r="F14" s="285" t="e">
        <f t="shared" si="0"/>
        <v>#DIV/0!</v>
      </c>
      <c r="G14" s="138"/>
      <c r="H14" s="285" t="e">
        <f t="shared" si="1"/>
        <v>#DIV/0!</v>
      </c>
      <c r="I14" s="138"/>
      <c r="J14" s="285" t="e">
        <f t="shared" si="2"/>
        <v>#DIV/0!</v>
      </c>
      <c r="K14" s="138"/>
      <c r="L14" s="285" t="e">
        <f t="shared" si="3"/>
        <v>#DIV/0!</v>
      </c>
      <c r="M14" s="138"/>
      <c r="N14" s="285" t="e">
        <f t="shared" si="4"/>
        <v>#DIV/0!</v>
      </c>
    </row>
    <row r="15" spans="1:15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84"/>
      <c r="E15" s="138"/>
      <c r="F15" s="285" t="e">
        <f t="shared" si="0"/>
        <v>#DIV/0!</v>
      </c>
      <c r="G15" s="138"/>
      <c r="H15" s="285" t="e">
        <f t="shared" si="1"/>
        <v>#DIV/0!</v>
      </c>
      <c r="I15" s="138"/>
      <c r="J15" s="285" t="e">
        <f t="shared" si="2"/>
        <v>#DIV/0!</v>
      </c>
      <c r="K15" s="138"/>
      <c r="L15" s="285" t="e">
        <f t="shared" si="3"/>
        <v>#DIV/0!</v>
      </c>
      <c r="M15" s="138"/>
      <c r="N15" s="285" t="e">
        <f t="shared" si="4"/>
        <v>#DIV/0!</v>
      </c>
    </row>
    <row r="16" spans="1:15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84"/>
      <c r="E16" s="138"/>
      <c r="F16" s="285" t="e">
        <f t="shared" si="0"/>
        <v>#DIV/0!</v>
      </c>
      <c r="G16" s="138"/>
      <c r="H16" s="285" t="e">
        <f t="shared" si="1"/>
        <v>#DIV/0!</v>
      </c>
      <c r="I16" s="138"/>
      <c r="J16" s="285" t="e">
        <f t="shared" si="2"/>
        <v>#DIV/0!</v>
      </c>
      <c r="K16" s="138"/>
      <c r="L16" s="285" t="e">
        <f t="shared" si="3"/>
        <v>#DIV/0!</v>
      </c>
      <c r="M16" s="138"/>
      <c r="N16" s="285" t="e">
        <f t="shared" si="4"/>
        <v>#DIV/0!</v>
      </c>
    </row>
    <row r="17" spans="1:14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84"/>
      <c r="E17" s="138"/>
      <c r="F17" s="285" t="e">
        <f t="shared" si="0"/>
        <v>#DIV/0!</v>
      </c>
      <c r="G17" s="138"/>
      <c r="H17" s="285" t="e">
        <f t="shared" si="1"/>
        <v>#DIV/0!</v>
      </c>
      <c r="I17" s="138"/>
      <c r="J17" s="285" t="e">
        <f t="shared" si="2"/>
        <v>#DIV/0!</v>
      </c>
      <c r="K17" s="138"/>
      <c r="L17" s="285" t="e">
        <f t="shared" si="3"/>
        <v>#DIV/0!</v>
      </c>
      <c r="M17" s="138"/>
      <c r="N17" s="285" t="e">
        <f t="shared" si="4"/>
        <v>#DIV/0!</v>
      </c>
    </row>
    <row r="18" spans="1:14" x14ac:dyDescent="0.25">
      <c r="A18" s="557"/>
      <c r="B18" s="128"/>
      <c r="C18" s="128" t="str">
        <f>'9'!C16</f>
        <v>Kemranjen II</v>
      </c>
      <c r="D18" s="284"/>
      <c r="E18" s="138"/>
      <c r="F18" s="285" t="e">
        <f t="shared" si="0"/>
        <v>#DIV/0!</v>
      </c>
      <c r="G18" s="138"/>
      <c r="H18" s="285" t="e">
        <f t="shared" si="1"/>
        <v>#DIV/0!</v>
      </c>
      <c r="I18" s="138"/>
      <c r="J18" s="285" t="e">
        <f t="shared" si="2"/>
        <v>#DIV/0!</v>
      </c>
      <c r="K18" s="138"/>
      <c r="L18" s="285" t="e">
        <f t="shared" si="3"/>
        <v>#DIV/0!</v>
      </c>
      <c r="M18" s="138"/>
      <c r="N18" s="285" t="e">
        <f t="shared" si="4"/>
        <v>#DIV/0!</v>
      </c>
    </row>
    <row r="19" spans="1:14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84"/>
      <c r="E19" s="138"/>
      <c r="F19" s="285" t="e">
        <f t="shared" si="0"/>
        <v>#DIV/0!</v>
      </c>
      <c r="G19" s="138"/>
      <c r="H19" s="285" t="e">
        <f>G19/$D19*100</f>
        <v>#DIV/0!</v>
      </c>
      <c r="I19" s="138"/>
      <c r="J19" s="285" t="e">
        <f t="shared" si="2"/>
        <v>#DIV/0!</v>
      </c>
      <c r="K19" s="138"/>
      <c r="L19" s="285" t="e">
        <f t="shared" si="3"/>
        <v>#DIV/0!</v>
      </c>
      <c r="M19" s="138"/>
      <c r="N19" s="285" t="e">
        <f t="shared" si="4"/>
        <v>#DIV/0!</v>
      </c>
    </row>
    <row r="20" spans="1:14" x14ac:dyDescent="0.25">
      <c r="A20" s="557"/>
      <c r="B20" s="128"/>
      <c r="C20" s="128" t="str">
        <f>'9'!C18</f>
        <v>Sumpiuh II</v>
      </c>
      <c r="D20" s="284"/>
      <c r="E20" s="138"/>
      <c r="F20" s="285" t="e">
        <f t="shared" si="0"/>
        <v>#DIV/0!</v>
      </c>
      <c r="G20" s="138"/>
      <c r="H20" s="285" t="e">
        <f t="shared" si="1"/>
        <v>#DIV/0!</v>
      </c>
      <c r="I20" s="138"/>
      <c r="J20" s="285" t="e">
        <f>I20/$D20*100</f>
        <v>#DIV/0!</v>
      </c>
      <c r="K20" s="138"/>
      <c r="L20" s="285" t="e">
        <f t="shared" si="3"/>
        <v>#DIV/0!</v>
      </c>
      <c r="M20" s="138"/>
      <c r="N20" s="285" t="e">
        <f>M20/$D20*100</f>
        <v>#DIV/0!</v>
      </c>
    </row>
    <row r="21" spans="1:14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84"/>
      <c r="E21" s="138"/>
      <c r="F21" s="285" t="e">
        <f t="shared" si="0"/>
        <v>#DIV/0!</v>
      </c>
      <c r="G21" s="138"/>
      <c r="H21" s="285" t="e">
        <f t="shared" si="1"/>
        <v>#DIV/0!</v>
      </c>
      <c r="I21" s="138"/>
      <c r="J21" s="285" t="e">
        <f t="shared" si="2"/>
        <v>#DIV/0!</v>
      </c>
      <c r="K21" s="138"/>
      <c r="L21" s="285" t="e">
        <f>K21/$D21*100</f>
        <v>#DIV/0!</v>
      </c>
      <c r="M21" s="138"/>
      <c r="N21" s="285" t="e">
        <f t="shared" si="4"/>
        <v>#DIV/0!</v>
      </c>
    </row>
    <row r="22" spans="1:14" x14ac:dyDescent="0.25">
      <c r="A22" s="557"/>
      <c r="B22" s="128"/>
      <c r="C22" s="128" t="str">
        <f>'9'!C20</f>
        <v>Tambak II</v>
      </c>
      <c r="D22" s="284"/>
      <c r="E22" s="138"/>
      <c r="F22" s="285" t="e">
        <f t="shared" si="0"/>
        <v>#DIV/0!</v>
      </c>
      <c r="G22" s="138"/>
      <c r="H22" s="285" t="e">
        <f t="shared" si="1"/>
        <v>#DIV/0!</v>
      </c>
      <c r="I22" s="138"/>
      <c r="J22" s="285" t="e">
        <f t="shared" si="2"/>
        <v>#DIV/0!</v>
      </c>
      <c r="K22" s="138"/>
      <c r="L22" s="285" t="e">
        <f t="shared" si="3"/>
        <v>#DIV/0!</v>
      </c>
      <c r="M22" s="138"/>
      <c r="N22" s="285" t="e">
        <f t="shared" si="4"/>
        <v>#DIV/0!</v>
      </c>
    </row>
    <row r="23" spans="1:14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84"/>
      <c r="E23" s="138"/>
      <c r="F23" s="285" t="e">
        <f t="shared" si="0"/>
        <v>#DIV/0!</v>
      </c>
      <c r="G23" s="138"/>
      <c r="H23" s="285" t="e">
        <f t="shared" si="1"/>
        <v>#DIV/0!</v>
      </c>
      <c r="I23" s="138"/>
      <c r="J23" s="285" t="e">
        <f t="shared" si="2"/>
        <v>#DIV/0!</v>
      </c>
      <c r="K23" s="138"/>
      <c r="L23" s="285" t="e">
        <f t="shared" si="3"/>
        <v>#DIV/0!</v>
      </c>
      <c r="M23" s="138"/>
      <c r="N23" s="285" t="e">
        <f t="shared" si="4"/>
        <v>#DIV/0!</v>
      </c>
    </row>
    <row r="24" spans="1:14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84"/>
      <c r="E24" s="138"/>
      <c r="F24" s="285" t="e">
        <f t="shared" si="0"/>
        <v>#DIV/0!</v>
      </c>
      <c r="G24" s="138"/>
      <c r="H24" s="285" t="e">
        <f t="shared" si="1"/>
        <v>#DIV/0!</v>
      </c>
      <c r="I24" s="138"/>
      <c r="J24" s="285" t="e">
        <f t="shared" si="2"/>
        <v>#DIV/0!</v>
      </c>
      <c r="K24" s="138"/>
      <c r="L24" s="285" t="e">
        <f t="shared" si="3"/>
        <v>#DIV/0!</v>
      </c>
      <c r="M24" s="138"/>
      <c r="N24" s="285" t="e">
        <f t="shared" si="4"/>
        <v>#DIV/0!</v>
      </c>
    </row>
    <row r="25" spans="1:14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84"/>
      <c r="E25" s="138"/>
      <c r="F25" s="285" t="e">
        <f t="shared" si="0"/>
        <v>#DIV/0!</v>
      </c>
      <c r="G25" s="138"/>
      <c r="H25" s="285" t="e">
        <f t="shared" si="1"/>
        <v>#DIV/0!</v>
      </c>
      <c r="I25" s="138"/>
      <c r="J25" s="285" t="e">
        <f t="shared" si="2"/>
        <v>#DIV/0!</v>
      </c>
      <c r="K25" s="138"/>
      <c r="L25" s="285" t="e">
        <f t="shared" si="3"/>
        <v>#DIV/0!</v>
      </c>
      <c r="M25" s="138"/>
      <c r="N25" s="285" t="e">
        <f t="shared" si="4"/>
        <v>#DIV/0!</v>
      </c>
    </row>
    <row r="26" spans="1:14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84"/>
      <c r="E26" s="138"/>
      <c r="F26" s="285" t="e">
        <f t="shared" si="0"/>
        <v>#DIV/0!</v>
      </c>
      <c r="G26" s="138"/>
      <c r="H26" s="285" t="e">
        <f t="shared" si="1"/>
        <v>#DIV/0!</v>
      </c>
      <c r="I26" s="138"/>
      <c r="J26" s="285" t="e">
        <f t="shared" si="2"/>
        <v>#DIV/0!</v>
      </c>
      <c r="K26" s="138"/>
      <c r="L26" s="285" t="e">
        <f t="shared" si="3"/>
        <v>#DIV/0!</v>
      </c>
      <c r="M26" s="138"/>
      <c r="N26" s="285" t="e">
        <f t="shared" si="4"/>
        <v>#DIV/0!</v>
      </c>
    </row>
    <row r="27" spans="1:14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84"/>
      <c r="E27" s="138"/>
      <c r="F27" s="285" t="e">
        <f t="shared" si="0"/>
        <v>#DIV/0!</v>
      </c>
      <c r="G27" s="138"/>
      <c r="H27" s="285" t="e">
        <f t="shared" si="1"/>
        <v>#DIV/0!</v>
      </c>
      <c r="I27" s="138"/>
      <c r="J27" s="285" t="e">
        <f t="shared" si="2"/>
        <v>#DIV/0!</v>
      </c>
      <c r="K27" s="138"/>
      <c r="L27" s="285" t="e">
        <f t="shared" si="3"/>
        <v>#DIV/0!</v>
      </c>
      <c r="M27" s="138"/>
      <c r="N27" s="285" t="e">
        <f t="shared" si="4"/>
        <v>#DIV/0!</v>
      </c>
    </row>
    <row r="28" spans="1:14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84"/>
      <c r="E28" s="138"/>
      <c r="F28" s="285" t="e">
        <f t="shared" si="0"/>
        <v>#DIV/0!</v>
      </c>
      <c r="G28" s="138"/>
      <c r="H28" s="285" t="e">
        <f t="shared" si="1"/>
        <v>#DIV/0!</v>
      </c>
      <c r="I28" s="138"/>
      <c r="J28" s="285" t="e">
        <f t="shared" si="2"/>
        <v>#DIV/0!</v>
      </c>
      <c r="K28" s="138"/>
      <c r="L28" s="285" t="e">
        <f t="shared" si="3"/>
        <v>#DIV/0!</v>
      </c>
      <c r="M28" s="138"/>
      <c r="N28" s="285" t="e">
        <f t="shared" si="4"/>
        <v>#DIV/0!</v>
      </c>
    </row>
    <row r="29" spans="1:14" x14ac:dyDescent="0.25">
      <c r="A29" s="557"/>
      <c r="B29" s="128"/>
      <c r="C29" s="128" t="str">
        <f>'9'!C27</f>
        <v>Ajibarang II</v>
      </c>
      <c r="D29" s="284"/>
      <c r="E29" s="138"/>
      <c r="F29" s="285" t="e">
        <f t="shared" si="0"/>
        <v>#DIV/0!</v>
      </c>
      <c r="G29" s="138"/>
      <c r="H29" s="285" t="e">
        <f t="shared" si="1"/>
        <v>#DIV/0!</v>
      </c>
      <c r="I29" s="138"/>
      <c r="J29" s="285" t="e">
        <f t="shared" si="2"/>
        <v>#DIV/0!</v>
      </c>
      <c r="K29" s="138"/>
      <c r="L29" s="285" t="e">
        <f t="shared" si="3"/>
        <v>#DIV/0!</v>
      </c>
      <c r="M29" s="138"/>
      <c r="N29" s="285" t="e">
        <f t="shared" si="4"/>
        <v>#DIV/0!</v>
      </c>
    </row>
    <row r="30" spans="1:14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84"/>
      <c r="E30" s="138"/>
      <c r="F30" s="285" t="e">
        <f t="shared" si="0"/>
        <v>#DIV/0!</v>
      </c>
      <c r="G30" s="138"/>
      <c r="H30" s="285" t="e">
        <f t="shared" si="1"/>
        <v>#DIV/0!</v>
      </c>
      <c r="I30" s="138"/>
      <c r="J30" s="285" t="e">
        <f t="shared" si="2"/>
        <v>#DIV/0!</v>
      </c>
      <c r="K30" s="138"/>
      <c r="L30" s="285" t="e">
        <f t="shared" si="3"/>
        <v>#DIV/0!</v>
      </c>
      <c r="M30" s="138"/>
      <c r="N30" s="285" t="e">
        <f t="shared" si="4"/>
        <v>#DIV/0!</v>
      </c>
    </row>
    <row r="31" spans="1:14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84"/>
      <c r="E31" s="138"/>
      <c r="F31" s="285" t="e">
        <f t="shared" ref="F31:F50" si="5">E31/$D31*100</f>
        <v>#DIV/0!</v>
      </c>
      <c r="G31" s="138"/>
      <c r="H31" s="285" t="e">
        <f t="shared" ref="H31:H50" si="6">G31/$D31*100</f>
        <v>#DIV/0!</v>
      </c>
      <c r="I31" s="138"/>
      <c r="J31" s="285" t="e">
        <f t="shared" ref="J31:J50" si="7">I31/$D31*100</f>
        <v>#DIV/0!</v>
      </c>
      <c r="K31" s="138"/>
      <c r="L31" s="285" t="e">
        <f t="shared" ref="L31:L50" si="8">K31/$D31*100</f>
        <v>#DIV/0!</v>
      </c>
      <c r="M31" s="138"/>
      <c r="N31" s="285" t="e">
        <f t="shared" ref="N31:N50" si="9">M31/$D31*100</f>
        <v>#DIV/0!</v>
      </c>
    </row>
    <row r="32" spans="1:14" x14ac:dyDescent="0.25">
      <c r="A32" s="557"/>
      <c r="B32" s="128"/>
      <c r="C32" s="128" t="str">
        <f>'9'!C30</f>
        <v>Pekuncen II</v>
      </c>
      <c r="D32" s="284"/>
      <c r="E32" s="138"/>
      <c r="F32" s="285" t="e">
        <f t="shared" si="5"/>
        <v>#DIV/0!</v>
      </c>
      <c r="G32" s="138"/>
      <c r="H32" s="285" t="e">
        <f t="shared" si="6"/>
        <v>#DIV/0!</v>
      </c>
      <c r="I32" s="138"/>
      <c r="J32" s="285" t="e">
        <f t="shared" si="7"/>
        <v>#DIV/0!</v>
      </c>
      <c r="K32" s="138"/>
      <c r="L32" s="285" t="e">
        <f t="shared" si="8"/>
        <v>#DIV/0!</v>
      </c>
      <c r="M32" s="138"/>
      <c r="N32" s="285" t="e">
        <f t="shared" si="9"/>
        <v>#DIV/0!</v>
      </c>
    </row>
    <row r="33" spans="1:14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84"/>
      <c r="E33" s="138"/>
      <c r="F33" s="285" t="e">
        <f t="shared" si="5"/>
        <v>#DIV/0!</v>
      </c>
      <c r="G33" s="138"/>
      <c r="H33" s="285" t="e">
        <f t="shared" si="6"/>
        <v>#DIV/0!</v>
      </c>
      <c r="I33" s="138"/>
      <c r="J33" s="285" t="e">
        <f t="shared" si="7"/>
        <v>#DIV/0!</v>
      </c>
      <c r="K33" s="138"/>
      <c r="L33" s="285" t="e">
        <f t="shared" si="8"/>
        <v>#DIV/0!</v>
      </c>
      <c r="M33" s="138"/>
      <c r="N33" s="285" t="e">
        <f t="shared" si="9"/>
        <v>#DIV/0!</v>
      </c>
    </row>
    <row r="34" spans="1:14" x14ac:dyDescent="0.25">
      <c r="A34" s="557"/>
      <c r="B34" s="128"/>
      <c r="C34" s="128" t="str">
        <f>'9'!C32</f>
        <v>Cilongok II</v>
      </c>
      <c r="D34" s="284"/>
      <c r="E34" s="138"/>
      <c r="F34" s="285" t="e">
        <f t="shared" si="5"/>
        <v>#DIV/0!</v>
      </c>
      <c r="G34" s="138"/>
      <c r="H34" s="285" t="e">
        <f t="shared" si="6"/>
        <v>#DIV/0!</v>
      </c>
      <c r="I34" s="138"/>
      <c r="J34" s="285" t="e">
        <f t="shared" si="7"/>
        <v>#DIV/0!</v>
      </c>
      <c r="K34" s="138"/>
      <c r="L34" s="285" t="e">
        <f t="shared" si="8"/>
        <v>#DIV/0!</v>
      </c>
      <c r="M34" s="138"/>
      <c r="N34" s="285" t="e">
        <f t="shared" si="9"/>
        <v>#DIV/0!</v>
      </c>
    </row>
    <row r="35" spans="1:14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84"/>
      <c r="E35" s="138"/>
      <c r="F35" s="285" t="e">
        <f t="shared" si="5"/>
        <v>#DIV/0!</v>
      </c>
      <c r="G35" s="138"/>
      <c r="H35" s="285" t="e">
        <f t="shared" si="6"/>
        <v>#DIV/0!</v>
      </c>
      <c r="I35" s="138"/>
      <c r="J35" s="285" t="e">
        <f t="shared" si="7"/>
        <v>#DIV/0!</v>
      </c>
      <c r="K35" s="138"/>
      <c r="L35" s="285" t="e">
        <f t="shared" si="8"/>
        <v>#DIV/0!</v>
      </c>
      <c r="M35" s="138"/>
      <c r="N35" s="285" t="e">
        <f t="shared" si="9"/>
        <v>#DIV/0!</v>
      </c>
    </row>
    <row r="36" spans="1:14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84"/>
      <c r="E36" s="138"/>
      <c r="F36" s="285" t="e">
        <f t="shared" si="5"/>
        <v>#DIV/0!</v>
      </c>
      <c r="G36" s="138"/>
      <c r="H36" s="285" t="e">
        <f t="shared" si="6"/>
        <v>#DIV/0!</v>
      </c>
      <c r="I36" s="138"/>
      <c r="J36" s="285" t="e">
        <f t="shared" si="7"/>
        <v>#DIV/0!</v>
      </c>
      <c r="K36" s="138"/>
      <c r="L36" s="285" t="e">
        <f t="shared" si="8"/>
        <v>#DIV/0!</v>
      </c>
      <c r="M36" s="138"/>
      <c r="N36" s="285" t="e">
        <f t="shared" si="9"/>
        <v>#DIV/0!</v>
      </c>
    </row>
    <row r="37" spans="1:14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84"/>
      <c r="E37" s="138"/>
      <c r="F37" s="285" t="e">
        <f t="shared" si="5"/>
        <v>#DIV/0!</v>
      </c>
      <c r="G37" s="138"/>
      <c r="H37" s="285" t="e">
        <f t="shared" si="6"/>
        <v>#DIV/0!</v>
      </c>
      <c r="I37" s="138"/>
      <c r="J37" s="285" t="e">
        <f t="shared" si="7"/>
        <v>#DIV/0!</v>
      </c>
      <c r="K37" s="138"/>
      <c r="L37" s="285" t="e">
        <f t="shared" si="8"/>
        <v>#DIV/0!</v>
      </c>
      <c r="M37" s="138"/>
      <c r="N37" s="285" t="e">
        <f t="shared" si="9"/>
        <v>#DIV/0!</v>
      </c>
    </row>
    <row r="38" spans="1:14" x14ac:dyDescent="0.25">
      <c r="A38" s="557"/>
      <c r="B38" s="128"/>
      <c r="C38" s="128" t="str">
        <f>'9'!C36</f>
        <v>Purwokerto Timur II</v>
      </c>
      <c r="D38" s="284"/>
      <c r="E38" s="138"/>
      <c r="F38" s="285" t="e">
        <f t="shared" si="5"/>
        <v>#DIV/0!</v>
      </c>
      <c r="G38" s="138"/>
      <c r="H38" s="285" t="e">
        <f t="shared" si="6"/>
        <v>#DIV/0!</v>
      </c>
      <c r="I38" s="138"/>
      <c r="J38" s="285" t="e">
        <f t="shared" si="7"/>
        <v>#DIV/0!</v>
      </c>
      <c r="K38" s="138"/>
      <c r="L38" s="285" t="e">
        <f t="shared" si="8"/>
        <v>#DIV/0!</v>
      </c>
      <c r="M38" s="138"/>
      <c r="N38" s="285" t="e">
        <f t="shared" si="9"/>
        <v>#DIV/0!</v>
      </c>
    </row>
    <row r="39" spans="1:14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84"/>
      <c r="E39" s="138"/>
      <c r="F39" s="285" t="e">
        <f t="shared" si="5"/>
        <v>#DIV/0!</v>
      </c>
      <c r="G39" s="138"/>
      <c r="H39" s="285" t="e">
        <f t="shared" si="6"/>
        <v>#DIV/0!</v>
      </c>
      <c r="I39" s="138"/>
      <c r="J39" s="285" t="e">
        <f t="shared" si="7"/>
        <v>#DIV/0!</v>
      </c>
      <c r="K39" s="138"/>
      <c r="L39" s="285" t="e">
        <f t="shared" si="8"/>
        <v>#DIV/0!</v>
      </c>
      <c r="M39" s="138"/>
      <c r="N39" s="285" t="e">
        <f t="shared" si="9"/>
        <v>#DIV/0!</v>
      </c>
    </row>
    <row r="40" spans="1:14" x14ac:dyDescent="0.25">
      <c r="A40" s="557"/>
      <c r="B40" s="128"/>
      <c r="C40" s="128" t="str">
        <f>'9'!C38</f>
        <v>Purwokerto Utara II</v>
      </c>
      <c r="D40" s="284"/>
      <c r="E40" s="138"/>
      <c r="F40" s="285" t="e">
        <f t="shared" si="5"/>
        <v>#DIV/0!</v>
      </c>
      <c r="G40" s="138"/>
      <c r="H40" s="285" t="e">
        <f t="shared" si="6"/>
        <v>#DIV/0!</v>
      </c>
      <c r="I40" s="138"/>
      <c r="J40" s="285" t="e">
        <f t="shared" si="7"/>
        <v>#DIV/0!</v>
      </c>
      <c r="K40" s="138"/>
      <c r="L40" s="285" t="e">
        <f t="shared" si="8"/>
        <v>#DIV/0!</v>
      </c>
      <c r="M40" s="138"/>
      <c r="N40" s="285" t="e">
        <f t="shared" si="9"/>
        <v>#DIV/0!</v>
      </c>
    </row>
    <row r="41" spans="1:14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84"/>
      <c r="E41" s="138"/>
      <c r="F41" s="285" t="e">
        <f t="shared" si="5"/>
        <v>#DIV/0!</v>
      </c>
      <c r="G41" s="138"/>
      <c r="H41" s="285" t="e">
        <f t="shared" si="6"/>
        <v>#DIV/0!</v>
      </c>
      <c r="I41" s="138"/>
      <c r="J41" s="285" t="e">
        <f t="shared" si="7"/>
        <v>#DIV/0!</v>
      </c>
      <c r="K41" s="138"/>
      <c r="L41" s="285" t="e">
        <f t="shared" si="8"/>
        <v>#DIV/0!</v>
      </c>
      <c r="M41" s="138"/>
      <c r="N41" s="285" t="e">
        <f t="shared" si="9"/>
        <v>#DIV/0!</v>
      </c>
    </row>
    <row r="42" spans="1:14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84"/>
      <c r="E42" s="138"/>
      <c r="F42" s="285" t="e">
        <f t="shared" si="5"/>
        <v>#DIV/0!</v>
      </c>
      <c r="G42" s="138"/>
      <c r="H42" s="285" t="e">
        <f t="shared" si="6"/>
        <v>#DIV/0!</v>
      </c>
      <c r="I42" s="138"/>
      <c r="J42" s="285" t="e">
        <f t="shared" si="7"/>
        <v>#DIV/0!</v>
      </c>
      <c r="K42" s="138"/>
      <c r="L42" s="285" t="e">
        <f t="shared" si="8"/>
        <v>#DIV/0!</v>
      </c>
      <c r="M42" s="138"/>
      <c r="N42" s="285" t="e">
        <f t="shared" si="9"/>
        <v>#DIV/0!</v>
      </c>
    </row>
    <row r="43" spans="1:14" x14ac:dyDescent="0.25">
      <c r="A43" s="557"/>
      <c r="B43" s="128"/>
      <c r="C43" s="128" t="str">
        <f>'9'!C41</f>
        <v>Sokaraja II</v>
      </c>
      <c r="D43" s="284"/>
      <c r="E43" s="138"/>
      <c r="F43" s="285" t="e">
        <f t="shared" si="5"/>
        <v>#DIV/0!</v>
      </c>
      <c r="G43" s="138"/>
      <c r="H43" s="285" t="e">
        <f t="shared" si="6"/>
        <v>#DIV/0!</v>
      </c>
      <c r="I43" s="138"/>
      <c r="J43" s="285" t="e">
        <f t="shared" si="7"/>
        <v>#DIV/0!</v>
      </c>
      <c r="K43" s="138"/>
      <c r="L43" s="285" t="e">
        <f t="shared" si="8"/>
        <v>#DIV/0!</v>
      </c>
      <c r="M43" s="138"/>
      <c r="N43" s="285" t="e">
        <f t="shared" si="9"/>
        <v>#DIV/0!</v>
      </c>
    </row>
    <row r="44" spans="1:14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84"/>
      <c r="E44" s="138"/>
      <c r="F44" s="285" t="e">
        <f t="shared" si="5"/>
        <v>#DIV/0!</v>
      </c>
      <c r="G44" s="138"/>
      <c r="H44" s="285" t="e">
        <f t="shared" si="6"/>
        <v>#DIV/0!</v>
      </c>
      <c r="I44" s="138"/>
      <c r="J44" s="285" t="e">
        <f t="shared" si="7"/>
        <v>#DIV/0!</v>
      </c>
      <c r="K44" s="138"/>
      <c r="L44" s="285" t="e">
        <f t="shared" si="8"/>
        <v>#DIV/0!</v>
      </c>
      <c r="M44" s="138"/>
      <c r="N44" s="285" t="e">
        <f t="shared" si="9"/>
        <v>#DIV/0!</v>
      </c>
    </row>
    <row r="45" spans="1:14" x14ac:dyDescent="0.25">
      <c r="A45" s="557"/>
      <c r="B45" s="128"/>
      <c r="C45" s="128" t="str">
        <f>'9'!C43</f>
        <v>Kembaran II</v>
      </c>
      <c r="D45" s="284"/>
      <c r="E45" s="138"/>
      <c r="F45" s="285" t="e">
        <f t="shared" si="5"/>
        <v>#DIV/0!</v>
      </c>
      <c r="G45" s="138"/>
      <c r="H45" s="285" t="e">
        <f t="shared" si="6"/>
        <v>#DIV/0!</v>
      </c>
      <c r="I45" s="138"/>
      <c r="J45" s="285" t="e">
        <f t="shared" si="7"/>
        <v>#DIV/0!</v>
      </c>
      <c r="K45" s="138"/>
      <c r="L45" s="285" t="e">
        <f t="shared" si="8"/>
        <v>#DIV/0!</v>
      </c>
      <c r="M45" s="138"/>
      <c r="N45" s="285" t="e">
        <f t="shared" si="9"/>
        <v>#DIV/0!</v>
      </c>
    </row>
    <row r="46" spans="1:14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84"/>
      <c r="E46" s="138"/>
      <c r="F46" s="285" t="e">
        <f t="shared" si="5"/>
        <v>#DIV/0!</v>
      </c>
      <c r="G46" s="138"/>
      <c r="H46" s="285" t="e">
        <f t="shared" si="6"/>
        <v>#DIV/0!</v>
      </c>
      <c r="I46" s="138"/>
      <c r="J46" s="285" t="e">
        <f t="shared" si="7"/>
        <v>#DIV/0!</v>
      </c>
      <c r="K46" s="138"/>
      <c r="L46" s="285" t="e">
        <f t="shared" si="8"/>
        <v>#DIV/0!</v>
      </c>
      <c r="M46" s="138"/>
      <c r="N46" s="285" t="e">
        <f t="shared" si="9"/>
        <v>#DIV/0!</v>
      </c>
    </row>
    <row r="47" spans="1:14" x14ac:dyDescent="0.25">
      <c r="A47" s="557"/>
      <c r="B47" s="128"/>
      <c r="C47" s="128" t="str">
        <f>'9'!C45</f>
        <v>Sumbang II</v>
      </c>
      <c r="D47" s="284"/>
      <c r="E47" s="138"/>
      <c r="F47" s="285" t="e">
        <f t="shared" si="5"/>
        <v>#DIV/0!</v>
      </c>
      <c r="G47" s="138"/>
      <c r="H47" s="285" t="e">
        <f t="shared" si="6"/>
        <v>#DIV/0!</v>
      </c>
      <c r="I47" s="138"/>
      <c r="J47" s="285" t="e">
        <f t="shared" si="7"/>
        <v>#DIV/0!</v>
      </c>
      <c r="K47" s="138"/>
      <c r="L47" s="285" t="e">
        <f t="shared" si="8"/>
        <v>#DIV/0!</v>
      </c>
      <c r="M47" s="138"/>
      <c r="N47" s="285" t="e">
        <f t="shared" si="9"/>
        <v>#DIV/0!</v>
      </c>
    </row>
    <row r="48" spans="1:14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84"/>
      <c r="E48" s="138"/>
      <c r="F48" s="285" t="e">
        <f t="shared" si="5"/>
        <v>#DIV/0!</v>
      </c>
      <c r="G48" s="138"/>
      <c r="H48" s="285" t="e">
        <f t="shared" si="6"/>
        <v>#DIV/0!</v>
      </c>
      <c r="I48" s="138"/>
      <c r="J48" s="285" t="e">
        <f t="shared" si="7"/>
        <v>#DIV/0!</v>
      </c>
      <c r="K48" s="138"/>
      <c r="L48" s="285" t="e">
        <f t="shared" si="8"/>
        <v>#DIV/0!</v>
      </c>
      <c r="M48" s="138"/>
      <c r="N48" s="285" t="e">
        <f t="shared" si="9"/>
        <v>#DIV/0!</v>
      </c>
    </row>
    <row r="49" spans="1:14" x14ac:dyDescent="0.25">
      <c r="A49" s="557"/>
      <c r="B49" s="128"/>
      <c r="C49" s="128" t="str">
        <f>'9'!C47</f>
        <v>Baturraden II</v>
      </c>
      <c r="D49" s="284"/>
      <c r="E49" s="138"/>
      <c r="F49" s="285" t="e">
        <f t="shared" si="5"/>
        <v>#DIV/0!</v>
      </c>
      <c r="G49" s="138"/>
      <c r="H49" s="285" t="e">
        <f t="shared" si="6"/>
        <v>#DIV/0!</v>
      </c>
      <c r="I49" s="138"/>
      <c r="J49" s="285" t="e">
        <f t="shared" si="7"/>
        <v>#DIV/0!</v>
      </c>
      <c r="K49" s="138"/>
      <c r="L49" s="285" t="e">
        <f t="shared" si="8"/>
        <v>#DIV/0!</v>
      </c>
      <c r="M49" s="138"/>
      <c r="N49" s="285" t="e">
        <f t="shared" si="9"/>
        <v>#DIV/0!</v>
      </c>
    </row>
    <row r="50" spans="1:14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84"/>
      <c r="E50" s="138"/>
      <c r="F50" s="285" t="e">
        <f t="shared" si="5"/>
        <v>#DIV/0!</v>
      </c>
      <c r="G50" s="138"/>
      <c r="H50" s="285" t="e">
        <f t="shared" si="6"/>
        <v>#DIV/0!</v>
      </c>
      <c r="I50" s="138"/>
      <c r="J50" s="285" t="e">
        <f t="shared" si="7"/>
        <v>#DIV/0!</v>
      </c>
      <c r="K50" s="138"/>
      <c r="L50" s="285" t="e">
        <f t="shared" si="8"/>
        <v>#DIV/0!</v>
      </c>
      <c r="M50" s="138"/>
      <c r="N50" s="285" t="e">
        <f t="shared" si="9"/>
        <v>#DIV/0!</v>
      </c>
    </row>
    <row r="51" spans="1:14" x14ac:dyDescent="0.25">
      <c r="A51" s="72"/>
      <c r="B51" s="128"/>
      <c r="C51" s="128"/>
      <c r="D51" s="72"/>
      <c r="E51" s="138"/>
      <c r="F51" s="285"/>
      <c r="G51" s="138"/>
      <c r="H51" s="285"/>
      <c r="I51" s="138"/>
      <c r="J51" s="285"/>
      <c r="K51" s="138"/>
      <c r="L51" s="285"/>
      <c r="M51" s="138"/>
      <c r="N51" s="285"/>
    </row>
    <row r="52" spans="1:14" x14ac:dyDescent="0.25">
      <c r="A52" s="72"/>
      <c r="B52" s="128"/>
      <c r="C52" s="128"/>
      <c r="D52" s="72"/>
      <c r="E52" s="138"/>
      <c r="F52" s="286"/>
      <c r="G52" s="138"/>
      <c r="H52" s="286"/>
      <c r="I52" s="138"/>
      <c r="J52" s="286"/>
      <c r="K52" s="287"/>
      <c r="L52" s="286"/>
      <c r="M52" s="287"/>
      <c r="N52" s="286"/>
    </row>
    <row r="53" spans="1:14" ht="16.5" thickBot="1" x14ac:dyDescent="0.3">
      <c r="A53" s="81" t="s">
        <v>488</v>
      </c>
      <c r="B53" s="568"/>
      <c r="C53" s="570"/>
      <c r="D53" s="288">
        <f>SUM(D11:D52)</f>
        <v>0</v>
      </c>
      <c r="E53" s="288">
        <f>SUM(E11:E52)</f>
        <v>0</v>
      </c>
      <c r="F53" s="289" t="e">
        <f>E53/$D53*100</f>
        <v>#DIV/0!</v>
      </c>
      <c r="G53" s="288">
        <f>SUM(G11:G52)</f>
        <v>0</v>
      </c>
      <c r="H53" s="289" t="e">
        <f>G53/$D53*100</f>
        <v>#DIV/0!</v>
      </c>
      <c r="I53" s="288">
        <f>SUM(I11:I52)</f>
        <v>0</v>
      </c>
      <c r="J53" s="289" t="e">
        <f>I53/$D53*100</f>
        <v>#DIV/0!</v>
      </c>
      <c r="K53" s="288">
        <f>SUM(K11:K52)</f>
        <v>0</v>
      </c>
      <c r="L53" s="289" t="e">
        <f>K53/$D53*100</f>
        <v>#DIV/0!</v>
      </c>
      <c r="M53" s="288">
        <f>SUM(M11:M52)</f>
        <v>0</v>
      </c>
      <c r="N53" s="289" t="e">
        <f>M53/$D53*100</f>
        <v>#DIV/0!</v>
      </c>
    </row>
    <row r="54" spans="1:14" x14ac:dyDescent="0.25">
      <c r="A54" s="571"/>
      <c r="B54" s="571"/>
      <c r="C54" s="571"/>
      <c r="D54" s="571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4" x14ac:dyDescent="0.25">
      <c r="A55" s="724" t="s">
        <v>413</v>
      </c>
    </row>
  </sheetData>
  <mergeCells count="5">
    <mergeCell ref="A7:A9"/>
    <mergeCell ref="B7:B9"/>
    <mergeCell ref="C7:C9"/>
    <mergeCell ref="D7:D9"/>
    <mergeCell ref="E7:N7"/>
  </mergeCells>
  <pageMargins left="0.7" right="0.7" top="0.75" bottom="0.75" header="0.3" footer="0.3"/>
  <pageSetup paperSize="9" scale="7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D4EC-7FE4-4E45-9DB4-8FCDE6A51C9A}">
  <sheetPr codeName="Sheet25">
    <tabColor rgb="FF002060"/>
    <pageSetUpPr fitToPage="1"/>
  </sheetPr>
  <dimension ref="A1:H54"/>
  <sheetViews>
    <sheetView topLeftCell="A4" zoomScale="70" zoomScaleNormal="70" workbookViewId="0">
      <selection activeCell="V4" sqref="V4"/>
    </sheetView>
  </sheetViews>
  <sheetFormatPr defaultColWidth="9.140625" defaultRowHeight="15" x14ac:dyDescent="0.25"/>
  <cols>
    <col min="1" max="1" width="5.5703125" style="146" customWidth="1"/>
    <col min="2" max="3" width="30.5703125" style="146" customWidth="1"/>
    <col min="4" max="6" width="20.5703125" style="146" customWidth="1"/>
    <col min="7" max="7" width="20.85546875" style="146" customWidth="1"/>
    <col min="8" max="8" width="18" style="146" customWidth="1"/>
    <col min="9" max="256" width="9.140625" style="146"/>
    <col min="257" max="257" width="5.5703125" style="146" customWidth="1"/>
    <col min="258" max="259" width="30.5703125" style="146" customWidth="1"/>
    <col min="260" max="262" width="20.5703125" style="146" customWidth="1"/>
    <col min="263" max="512" width="9.140625" style="146"/>
    <col min="513" max="513" width="5.5703125" style="146" customWidth="1"/>
    <col min="514" max="515" width="30.5703125" style="146" customWidth="1"/>
    <col min="516" max="518" width="20.5703125" style="146" customWidth="1"/>
    <col min="519" max="768" width="9.140625" style="146"/>
    <col min="769" max="769" width="5.5703125" style="146" customWidth="1"/>
    <col min="770" max="771" width="30.5703125" style="146" customWidth="1"/>
    <col min="772" max="774" width="20.5703125" style="146" customWidth="1"/>
    <col min="775" max="1024" width="9.140625" style="146"/>
    <col min="1025" max="1025" width="5.5703125" style="146" customWidth="1"/>
    <col min="1026" max="1027" width="30.5703125" style="146" customWidth="1"/>
    <col min="1028" max="1030" width="20.5703125" style="146" customWidth="1"/>
    <col min="1031" max="1280" width="9.140625" style="146"/>
    <col min="1281" max="1281" width="5.5703125" style="146" customWidth="1"/>
    <col min="1282" max="1283" width="30.5703125" style="146" customWidth="1"/>
    <col min="1284" max="1286" width="20.5703125" style="146" customWidth="1"/>
    <col min="1287" max="1536" width="9.140625" style="146"/>
    <col min="1537" max="1537" width="5.5703125" style="146" customWidth="1"/>
    <col min="1538" max="1539" width="30.5703125" style="146" customWidth="1"/>
    <col min="1540" max="1542" width="20.5703125" style="146" customWidth="1"/>
    <col min="1543" max="1792" width="9.140625" style="146"/>
    <col min="1793" max="1793" width="5.5703125" style="146" customWidth="1"/>
    <col min="1794" max="1795" width="30.5703125" style="146" customWidth="1"/>
    <col min="1796" max="1798" width="20.5703125" style="146" customWidth="1"/>
    <col min="1799" max="2048" width="9.140625" style="146"/>
    <col min="2049" max="2049" width="5.5703125" style="146" customWidth="1"/>
    <col min="2050" max="2051" width="30.5703125" style="146" customWidth="1"/>
    <col min="2052" max="2054" width="20.5703125" style="146" customWidth="1"/>
    <col min="2055" max="2304" width="9.140625" style="146"/>
    <col min="2305" max="2305" width="5.5703125" style="146" customWidth="1"/>
    <col min="2306" max="2307" width="30.5703125" style="146" customWidth="1"/>
    <col min="2308" max="2310" width="20.5703125" style="146" customWidth="1"/>
    <col min="2311" max="2560" width="9.140625" style="146"/>
    <col min="2561" max="2561" width="5.5703125" style="146" customWidth="1"/>
    <col min="2562" max="2563" width="30.5703125" style="146" customWidth="1"/>
    <col min="2564" max="2566" width="20.5703125" style="146" customWidth="1"/>
    <col min="2567" max="2816" width="9.140625" style="146"/>
    <col min="2817" max="2817" width="5.5703125" style="146" customWidth="1"/>
    <col min="2818" max="2819" width="30.5703125" style="146" customWidth="1"/>
    <col min="2820" max="2822" width="20.5703125" style="146" customWidth="1"/>
    <col min="2823" max="3072" width="9.140625" style="146"/>
    <col min="3073" max="3073" width="5.5703125" style="146" customWidth="1"/>
    <col min="3074" max="3075" width="30.5703125" style="146" customWidth="1"/>
    <col min="3076" max="3078" width="20.5703125" style="146" customWidth="1"/>
    <col min="3079" max="3328" width="9.140625" style="146"/>
    <col min="3329" max="3329" width="5.5703125" style="146" customWidth="1"/>
    <col min="3330" max="3331" width="30.5703125" style="146" customWidth="1"/>
    <col min="3332" max="3334" width="20.5703125" style="146" customWidth="1"/>
    <col min="3335" max="3584" width="9.140625" style="146"/>
    <col min="3585" max="3585" width="5.5703125" style="146" customWidth="1"/>
    <col min="3586" max="3587" width="30.5703125" style="146" customWidth="1"/>
    <col min="3588" max="3590" width="20.5703125" style="146" customWidth="1"/>
    <col min="3591" max="3840" width="9.140625" style="146"/>
    <col min="3841" max="3841" width="5.5703125" style="146" customWidth="1"/>
    <col min="3842" max="3843" width="30.5703125" style="146" customWidth="1"/>
    <col min="3844" max="3846" width="20.5703125" style="146" customWidth="1"/>
    <col min="3847" max="4096" width="9.140625" style="146"/>
    <col min="4097" max="4097" width="5.5703125" style="146" customWidth="1"/>
    <col min="4098" max="4099" width="30.5703125" style="146" customWidth="1"/>
    <col min="4100" max="4102" width="20.5703125" style="146" customWidth="1"/>
    <col min="4103" max="4352" width="9.140625" style="146"/>
    <col min="4353" max="4353" width="5.5703125" style="146" customWidth="1"/>
    <col min="4354" max="4355" width="30.5703125" style="146" customWidth="1"/>
    <col min="4356" max="4358" width="20.5703125" style="146" customWidth="1"/>
    <col min="4359" max="4608" width="9.140625" style="146"/>
    <col min="4609" max="4609" width="5.5703125" style="146" customWidth="1"/>
    <col min="4610" max="4611" width="30.5703125" style="146" customWidth="1"/>
    <col min="4612" max="4614" width="20.5703125" style="146" customWidth="1"/>
    <col min="4615" max="4864" width="9.140625" style="146"/>
    <col min="4865" max="4865" width="5.5703125" style="146" customWidth="1"/>
    <col min="4866" max="4867" width="30.5703125" style="146" customWidth="1"/>
    <col min="4868" max="4870" width="20.5703125" style="146" customWidth="1"/>
    <col min="4871" max="5120" width="9.140625" style="146"/>
    <col min="5121" max="5121" width="5.5703125" style="146" customWidth="1"/>
    <col min="5122" max="5123" width="30.5703125" style="146" customWidth="1"/>
    <col min="5124" max="5126" width="20.5703125" style="146" customWidth="1"/>
    <col min="5127" max="5376" width="9.140625" style="146"/>
    <col min="5377" max="5377" width="5.5703125" style="146" customWidth="1"/>
    <col min="5378" max="5379" width="30.5703125" style="146" customWidth="1"/>
    <col min="5380" max="5382" width="20.5703125" style="146" customWidth="1"/>
    <col min="5383" max="5632" width="9.140625" style="146"/>
    <col min="5633" max="5633" width="5.5703125" style="146" customWidth="1"/>
    <col min="5634" max="5635" width="30.5703125" style="146" customWidth="1"/>
    <col min="5636" max="5638" width="20.5703125" style="146" customWidth="1"/>
    <col min="5639" max="5888" width="9.140625" style="146"/>
    <col min="5889" max="5889" width="5.5703125" style="146" customWidth="1"/>
    <col min="5890" max="5891" width="30.5703125" style="146" customWidth="1"/>
    <col min="5892" max="5894" width="20.5703125" style="146" customWidth="1"/>
    <col min="5895" max="6144" width="9.140625" style="146"/>
    <col min="6145" max="6145" width="5.5703125" style="146" customWidth="1"/>
    <col min="6146" max="6147" width="30.5703125" style="146" customWidth="1"/>
    <col min="6148" max="6150" width="20.5703125" style="146" customWidth="1"/>
    <col min="6151" max="6400" width="9.140625" style="146"/>
    <col min="6401" max="6401" width="5.5703125" style="146" customWidth="1"/>
    <col min="6402" max="6403" width="30.5703125" style="146" customWidth="1"/>
    <col min="6404" max="6406" width="20.5703125" style="146" customWidth="1"/>
    <col min="6407" max="6656" width="9.140625" style="146"/>
    <col min="6657" max="6657" width="5.5703125" style="146" customWidth="1"/>
    <col min="6658" max="6659" width="30.5703125" style="146" customWidth="1"/>
    <col min="6660" max="6662" width="20.5703125" style="146" customWidth="1"/>
    <col min="6663" max="6912" width="9.140625" style="146"/>
    <col min="6913" max="6913" width="5.5703125" style="146" customWidth="1"/>
    <col min="6914" max="6915" width="30.5703125" style="146" customWidth="1"/>
    <col min="6916" max="6918" width="20.5703125" style="146" customWidth="1"/>
    <col min="6919" max="7168" width="9.140625" style="146"/>
    <col min="7169" max="7169" width="5.5703125" style="146" customWidth="1"/>
    <col min="7170" max="7171" width="30.5703125" style="146" customWidth="1"/>
    <col min="7172" max="7174" width="20.5703125" style="146" customWidth="1"/>
    <col min="7175" max="7424" width="9.140625" style="146"/>
    <col min="7425" max="7425" width="5.5703125" style="146" customWidth="1"/>
    <col min="7426" max="7427" width="30.5703125" style="146" customWidth="1"/>
    <col min="7428" max="7430" width="20.5703125" style="146" customWidth="1"/>
    <col min="7431" max="7680" width="9.140625" style="146"/>
    <col min="7681" max="7681" width="5.5703125" style="146" customWidth="1"/>
    <col min="7682" max="7683" width="30.5703125" style="146" customWidth="1"/>
    <col min="7684" max="7686" width="20.5703125" style="146" customWidth="1"/>
    <col min="7687" max="7936" width="9.140625" style="146"/>
    <col min="7937" max="7937" width="5.5703125" style="146" customWidth="1"/>
    <col min="7938" max="7939" width="30.5703125" style="146" customWidth="1"/>
    <col min="7940" max="7942" width="20.5703125" style="146" customWidth="1"/>
    <col min="7943" max="8192" width="9.140625" style="146"/>
    <col min="8193" max="8193" width="5.5703125" style="146" customWidth="1"/>
    <col min="8194" max="8195" width="30.5703125" style="146" customWidth="1"/>
    <col min="8196" max="8198" width="20.5703125" style="146" customWidth="1"/>
    <col min="8199" max="8448" width="9.140625" style="146"/>
    <col min="8449" max="8449" width="5.5703125" style="146" customWidth="1"/>
    <col min="8450" max="8451" width="30.5703125" style="146" customWidth="1"/>
    <col min="8452" max="8454" width="20.5703125" style="146" customWidth="1"/>
    <col min="8455" max="8704" width="9.140625" style="146"/>
    <col min="8705" max="8705" width="5.5703125" style="146" customWidth="1"/>
    <col min="8706" max="8707" width="30.5703125" style="146" customWidth="1"/>
    <col min="8708" max="8710" width="20.5703125" style="146" customWidth="1"/>
    <col min="8711" max="8960" width="9.140625" style="146"/>
    <col min="8961" max="8961" width="5.5703125" style="146" customWidth="1"/>
    <col min="8962" max="8963" width="30.5703125" style="146" customWidth="1"/>
    <col min="8964" max="8966" width="20.5703125" style="146" customWidth="1"/>
    <col min="8967" max="9216" width="9.140625" style="146"/>
    <col min="9217" max="9217" width="5.5703125" style="146" customWidth="1"/>
    <col min="9218" max="9219" width="30.5703125" style="146" customWidth="1"/>
    <col min="9220" max="9222" width="20.5703125" style="146" customWidth="1"/>
    <col min="9223" max="9472" width="9.140625" style="146"/>
    <col min="9473" max="9473" width="5.5703125" style="146" customWidth="1"/>
    <col min="9474" max="9475" width="30.5703125" style="146" customWidth="1"/>
    <col min="9476" max="9478" width="20.5703125" style="146" customWidth="1"/>
    <col min="9479" max="9728" width="9.140625" style="146"/>
    <col min="9729" max="9729" width="5.5703125" style="146" customWidth="1"/>
    <col min="9730" max="9731" width="30.5703125" style="146" customWidth="1"/>
    <col min="9732" max="9734" width="20.5703125" style="146" customWidth="1"/>
    <col min="9735" max="9984" width="9.140625" style="146"/>
    <col min="9985" max="9985" width="5.5703125" style="146" customWidth="1"/>
    <col min="9986" max="9987" width="30.5703125" style="146" customWidth="1"/>
    <col min="9988" max="9990" width="20.5703125" style="146" customWidth="1"/>
    <col min="9991" max="10240" width="9.140625" style="146"/>
    <col min="10241" max="10241" width="5.5703125" style="146" customWidth="1"/>
    <col min="10242" max="10243" width="30.5703125" style="146" customWidth="1"/>
    <col min="10244" max="10246" width="20.5703125" style="146" customWidth="1"/>
    <col min="10247" max="10496" width="9.140625" style="146"/>
    <col min="10497" max="10497" width="5.5703125" style="146" customWidth="1"/>
    <col min="10498" max="10499" width="30.5703125" style="146" customWidth="1"/>
    <col min="10500" max="10502" width="20.5703125" style="146" customWidth="1"/>
    <col min="10503" max="10752" width="9.140625" style="146"/>
    <col min="10753" max="10753" width="5.5703125" style="146" customWidth="1"/>
    <col min="10754" max="10755" width="30.5703125" style="146" customWidth="1"/>
    <col min="10756" max="10758" width="20.5703125" style="146" customWidth="1"/>
    <col min="10759" max="11008" width="9.140625" style="146"/>
    <col min="11009" max="11009" width="5.5703125" style="146" customWidth="1"/>
    <col min="11010" max="11011" width="30.5703125" style="146" customWidth="1"/>
    <col min="11012" max="11014" width="20.5703125" style="146" customWidth="1"/>
    <col min="11015" max="11264" width="9.140625" style="146"/>
    <col min="11265" max="11265" width="5.5703125" style="146" customWidth="1"/>
    <col min="11266" max="11267" width="30.5703125" style="146" customWidth="1"/>
    <col min="11268" max="11270" width="20.5703125" style="146" customWidth="1"/>
    <col min="11271" max="11520" width="9.140625" style="146"/>
    <col min="11521" max="11521" width="5.5703125" style="146" customWidth="1"/>
    <col min="11522" max="11523" width="30.5703125" style="146" customWidth="1"/>
    <col min="11524" max="11526" width="20.5703125" style="146" customWidth="1"/>
    <col min="11527" max="11776" width="9.140625" style="146"/>
    <col min="11777" max="11777" width="5.5703125" style="146" customWidth="1"/>
    <col min="11778" max="11779" width="30.5703125" style="146" customWidth="1"/>
    <col min="11780" max="11782" width="20.5703125" style="146" customWidth="1"/>
    <col min="11783" max="12032" width="9.140625" style="146"/>
    <col min="12033" max="12033" width="5.5703125" style="146" customWidth="1"/>
    <col min="12034" max="12035" width="30.5703125" style="146" customWidth="1"/>
    <col min="12036" max="12038" width="20.5703125" style="146" customWidth="1"/>
    <col min="12039" max="12288" width="9.140625" style="146"/>
    <col min="12289" max="12289" width="5.5703125" style="146" customWidth="1"/>
    <col min="12290" max="12291" width="30.5703125" style="146" customWidth="1"/>
    <col min="12292" max="12294" width="20.5703125" style="146" customWidth="1"/>
    <col min="12295" max="12544" width="9.140625" style="146"/>
    <col min="12545" max="12545" width="5.5703125" style="146" customWidth="1"/>
    <col min="12546" max="12547" width="30.5703125" style="146" customWidth="1"/>
    <col min="12548" max="12550" width="20.5703125" style="146" customWidth="1"/>
    <col min="12551" max="12800" width="9.140625" style="146"/>
    <col min="12801" max="12801" width="5.5703125" style="146" customWidth="1"/>
    <col min="12802" max="12803" width="30.5703125" style="146" customWidth="1"/>
    <col min="12804" max="12806" width="20.5703125" style="146" customWidth="1"/>
    <col min="12807" max="13056" width="9.140625" style="146"/>
    <col min="13057" max="13057" width="5.5703125" style="146" customWidth="1"/>
    <col min="13058" max="13059" width="30.5703125" style="146" customWidth="1"/>
    <col min="13060" max="13062" width="20.5703125" style="146" customWidth="1"/>
    <col min="13063" max="13312" width="9.140625" style="146"/>
    <col min="13313" max="13313" width="5.5703125" style="146" customWidth="1"/>
    <col min="13314" max="13315" width="30.5703125" style="146" customWidth="1"/>
    <col min="13316" max="13318" width="20.5703125" style="146" customWidth="1"/>
    <col min="13319" max="13568" width="9.140625" style="146"/>
    <col min="13569" max="13569" width="5.5703125" style="146" customWidth="1"/>
    <col min="13570" max="13571" width="30.5703125" style="146" customWidth="1"/>
    <col min="13572" max="13574" width="20.5703125" style="146" customWidth="1"/>
    <col min="13575" max="13824" width="9.140625" style="146"/>
    <col min="13825" max="13825" width="5.5703125" style="146" customWidth="1"/>
    <col min="13826" max="13827" width="30.5703125" style="146" customWidth="1"/>
    <col min="13828" max="13830" width="20.5703125" style="146" customWidth="1"/>
    <col min="13831" max="14080" width="9.140625" style="146"/>
    <col min="14081" max="14081" width="5.5703125" style="146" customWidth="1"/>
    <col min="14082" max="14083" width="30.5703125" style="146" customWidth="1"/>
    <col min="14084" max="14086" width="20.5703125" style="146" customWidth="1"/>
    <col min="14087" max="14336" width="9.140625" style="146"/>
    <col min="14337" max="14337" width="5.5703125" style="146" customWidth="1"/>
    <col min="14338" max="14339" width="30.5703125" style="146" customWidth="1"/>
    <col min="14340" max="14342" width="20.5703125" style="146" customWidth="1"/>
    <col min="14343" max="14592" width="9.140625" style="146"/>
    <col min="14593" max="14593" width="5.5703125" style="146" customWidth="1"/>
    <col min="14594" max="14595" width="30.5703125" style="146" customWidth="1"/>
    <col min="14596" max="14598" width="20.5703125" style="146" customWidth="1"/>
    <col min="14599" max="14848" width="9.140625" style="146"/>
    <col min="14849" max="14849" width="5.5703125" style="146" customWidth="1"/>
    <col min="14850" max="14851" width="30.5703125" style="146" customWidth="1"/>
    <col min="14852" max="14854" width="20.5703125" style="146" customWidth="1"/>
    <col min="14855" max="15104" width="9.140625" style="146"/>
    <col min="15105" max="15105" width="5.5703125" style="146" customWidth="1"/>
    <col min="15106" max="15107" width="30.5703125" style="146" customWidth="1"/>
    <col min="15108" max="15110" width="20.5703125" style="146" customWidth="1"/>
    <col min="15111" max="15360" width="9.140625" style="146"/>
    <col min="15361" max="15361" width="5.5703125" style="146" customWidth="1"/>
    <col min="15362" max="15363" width="30.5703125" style="146" customWidth="1"/>
    <col min="15364" max="15366" width="20.5703125" style="146" customWidth="1"/>
    <col min="15367" max="15616" width="9.140625" style="146"/>
    <col min="15617" max="15617" width="5.5703125" style="146" customWidth="1"/>
    <col min="15618" max="15619" width="30.5703125" style="146" customWidth="1"/>
    <col min="15620" max="15622" width="20.5703125" style="146" customWidth="1"/>
    <col min="15623" max="15872" width="9.140625" style="146"/>
    <col min="15873" max="15873" width="5.5703125" style="146" customWidth="1"/>
    <col min="15874" max="15875" width="30.5703125" style="146" customWidth="1"/>
    <col min="15876" max="15878" width="20.5703125" style="146" customWidth="1"/>
    <col min="15879" max="16128" width="9.140625" style="146"/>
    <col min="16129" max="16129" width="5.5703125" style="146" customWidth="1"/>
    <col min="16130" max="16131" width="30.5703125" style="146" customWidth="1"/>
    <col min="16132" max="16134" width="20.5703125" style="146" customWidth="1"/>
    <col min="16135" max="16384" width="9.140625" style="146"/>
  </cols>
  <sheetData>
    <row r="1" spans="1:8" ht="15.75" x14ac:dyDescent="0.25">
      <c r="A1" s="380" t="s">
        <v>616</v>
      </c>
    </row>
    <row r="3" spans="1:8" s="638" customFormat="1" ht="16.5" x14ac:dyDescent="0.25">
      <c r="A3" s="1070" t="s">
        <v>1043</v>
      </c>
      <c r="B3" s="1070"/>
      <c r="C3" s="1070"/>
      <c r="D3" s="1070"/>
      <c r="E3" s="1070"/>
      <c r="F3" s="1070"/>
      <c r="G3" s="1070"/>
      <c r="H3" s="1070"/>
    </row>
    <row r="4" spans="1:8" s="638" customFormat="1" ht="16.5" x14ac:dyDescent="0.25">
      <c r="A4" s="382"/>
      <c r="B4" s="382"/>
      <c r="C4" s="819"/>
      <c r="D4" s="589" t="str">
        <f>'1'!E5</f>
        <v>KABUPATEN/KOTA</v>
      </c>
      <c r="E4" s="590">
        <f>'1'!$F$5</f>
        <v>2022</v>
      </c>
      <c r="F4" s="383"/>
      <c r="G4" s="819"/>
      <c r="H4" s="819"/>
    </row>
    <row r="5" spans="1:8" s="638" customFormat="1" ht="16.5" x14ac:dyDescent="0.25">
      <c r="A5" s="382"/>
      <c r="B5" s="382"/>
      <c r="C5" s="819"/>
      <c r="D5" s="589" t="str">
        <f>'1'!E6</f>
        <v>TAHUN</v>
      </c>
      <c r="E5" s="590" t="str">
        <f>'1'!$F$6</f>
        <v>BANYUMAS</v>
      </c>
      <c r="F5" s="383"/>
      <c r="G5" s="819"/>
      <c r="H5" s="819"/>
    </row>
    <row r="6" spans="1:8" ht="15.75" thickBot="1" x14ac:dyDescent="0.3">
      <c r="A6" s="369"/>
      <c r="B6" s="369"/>
      <c r="C6" s="369"/>
      <c r="D6" s="369"/>
      <c r="E6" s="369"/>
      <c r="F6" s="369"/>
    </row>
    <row r="7" spans="1:8" ht="20.100000000000001" customHeight="1" x14ac:dyDescent="0.25">
      <c r="A7" s="1159" t="s">
        <v>2</v>
      </c>
      <c r="B7" s="1072" t="s">
        <v>254</v>
      </c>
      <c r="C7" s="1072" t="s">
        <v>409</v>
      </c>
      <c r="D7" s="1161" t="s">
        <v>599</v>
      </c>
      <c r="E7" s="1163" t="s">
        <v>614</v>
      </c>
      <c r="F7" s="1164"/>
      <c r="G7" s="1164"/>
      <c r="H7" s="1165"/>
    </row>
    <row r="8" spans="1:8" ht="43.7" customHeight="1" x14ac:dyDescent="0.25">
      <c r="A8" s="1072"/>
      <c r="B8" s="1160"/>
      <c r="C8" s="1160"/>
      <c r="D8" s="1162"/>
      <c r="E8" s="823" t="s">
        <v>1044</v>
      </c>
      <c r="F8" s="785" t="s">
        <v>27</v>
      </c>
      <c r="G8" s="823" t="s">
        <v>1045</v>
      </c>
      <c r="H8" s="785" t="s">
        <v>27</v>
      </c>
    </row>
    <row r="9" spans="1:8" ht="13.5" customHeight="1" x14ac:dyDescent="0.25">
      <c r="A9" s="820">
        <v>1</v>
      </c>
      <c r="B9" s="825">
        <v>2</v>
      </c>
      <c r="C9" s="820">
        <v>3</v>
      </c>
      <c r="D9" s="825">
        <v>4</v>
      </c>
      <c r="E9" s="820">
        <v>5</v>
      </c>
      <c r="F9" s="825">
        <v>6</v>
      </c>
      <c r="G9" s="820">
        <v>7</v>
      </c>
      <c r="H9" s="825">
        <v>8</v>
      </c>
    </row>
    <row r="10" spans="1:8" x14ac:dyDescent="0.25">
      <c r="A10" s="561">
        <v>1</v>
      </c>
      <c r="B10" s="128" t="str">
        <f>'9'!B9</f>
        <v>Lumbir</v>
      </c>
      <c r="C10" s="639" t="str">
        <f>'9'!C9</f>
        <v>Lumbir</v>
      </c>
      <c r="D10" s="298">
        <f>'24'!D11</f>
        <v>0</v>
      </c>
      <c r="E10" s="298"/>
      <c r="F10" s="297" t="e">
        <f>E10/D10*100</f>
        <v>#DIV/0!</v>
      </c>
      <c r="G10" s="298"/>
      <c r="H10" s="297" t="e">
        <f>G10/D10*100</f>
        <v>#DIV/0!</v>
      </c>
    </row>
    <row r="11" spans="1:8" x14ac:dyDescent="0.25">
      <c r="A11" s="557">
        <v>2</v>
      </c>
      <c r="B11" s="128" t="str">
        <f>'9'!B10</f>
        <v>Wangon</v>
      </c>
      <c r="C11" s="639" t="str">
        <f>'9'!C10</f>
        <v>Wangon I</v>
      </c>
      <c r="D11" s="298">
        <f>'24'!D12</f>
        <v>0</v>
      </c>
      <c r="E11" s="298"/>
      <c r="F11" s="297" t="e">
        <f>E11/D11*100</f>
        <v>#DIV/0!</v>
      </c>
      <c r="G11" s="298"/>
      <c r="H11" s="297" t="e">
        <f t="shared" ref="H11:H29" si="0">G11/D11*100</f>
        <v>#DIV/0!</v>
      </c>
    </row>
    <row r="12" spans="1:8" x14ac:dyDescent="0.25">
      <c r="A12" s="557"/>
      <c r="B12" s="128"/>
      <c r="C12" s="639" t="str">
        <f>'9'!C11</f>
        <v>Wangon II</v>
      </c>
      <c r="D12" s="298">
        <f>'24'!D13</f>
        <v>0</v>
      </c>
      <c r="E12" s="298"/>
      <c r="F12" s="297" t="e">
        <f t="shared" ref="F12:F28" si="1">E12/D12*100</f>
        <v>#DIV/0!</v>
      </c>
      <c r="G12" s="298"/>
      <c r="H12" s="297" t="e">
        <f t="shared" si="0"/>
        <v>#DIV/0!</v>
      </c>
    </row>
    <row r="13" spans="1:8" x14ac:dyDescent="0.25">
      <c r="A13" s="557">
        <v>3</v>
      </c>
      <c r="B13" s="128" t="str">
        <f>'9'!B12</f>
        <v>Jatilawang</v>
      </c>
      <c r="C13" s="639" t="str">
        <f>'9'!C12</f>
        <v>Jatilawang</v>
      </c>
      <c r="D13" s="298">
        <f>'24'!D14</f>
        <v>0</v>
      </c>
      <c r="E13" s="298"/>
      <c r="F13" s="297" t="e">
        <f t="shared" si="1"/>
        <v>#DIV/0!</v>
      </c>
      <c r="G13" s="298"/>
      <c r="H13" s="297" t="e">
        <f t="shared" si="0"/>
        <v>#DIV/0!</v>
      </c>
    </row>
    <row r="14" spans="1:8" x14ac:dyDescent="0.25">
      <c r="A14" s="557">
        <v>4</v>
      </c>
      <c r="B14" s="128" t="str">
        <f>'9'!B13</f>
        <v>Rawalo</v>
      </c>
      <c r="C14" s="639" t="str">
        <f>'9'!C13</f>
        <v>Rawalo</v>
      </c>
      <c r="D14" s="298">
        <f>'24'!D15</f>
        <v>0</v>
      </c>
      <c r="E14" s="298"/>
      <c r="F14" s="297" t="e">
        <f t="shared" si="1"/>
        <v>#DIV/0!</v>
      </c>
      <c r="G14" s="298"/>
      <c r="H14" s="297" t="e">
        <f t="shared" si="0"/>
        <v>#DIV/0!</v>
      </c>
    </row>
    <row r="15" spans="1:8" x14ac:dyDescent="0.25">
      <c r="A15" s="557">
        <v>5</v>
      </c>
      <c r="B15" s="128" t="str">
        <f>'9'!B14</f>
        <v>Kebasen</v>
      </c>
      <c r="C15" s="639" t="str">
        <f>'9'!C14</f>
        <v>Kebasen</v>
      </c>
      <c r="D15" s="298">
        <f>'24'!D16</f>
        <v>0</v>
      </c>
      <c r="E15" s="298"/>
      <c r="F15" s="297" t="e">
        <f t="shared" si="1"/>
        <v>#DIV/0!</v>
      </c>
      <c r="G15" s="298"/>
      <c r="H15" s="297" t="e">
        <f t="shared" si="0"/>
        <v>#DIV/0!</v>
      </c>
    </row>
    <row r="16" spans="1:8" x14ac:dyDescent="0.25">
      <c r="A16" s="557">
        <v>6</v>
      </c>
      <c r="B16" s="128" t="str">
        <f>'9'!B15</f>
        <v>Kemranjen</v>
      </c>
      <c r="C16" s="639" t="str">
        <f>'9'!C15</f>
        <v>Kemranjen I</v>
      </c>
      <c r="D16" s="298">
        <f>'24'!D17</f>
        <v>0</v>
      </c>
      <c r="E16" s="298"/>
      <c r="F16" s="297" t="e">
        <f t="shared" si="1"/>
        <v>#DIV/0!</v>
      </c>
      <c r="G16" s="298"/>
      <c r="H16" s="297" t="e">
        <f t="shared" si="0"/>
        <v>#DIV/0!</v>
      </c>
    </row>
    <row r="17" spans="1:8" x14ac:dyDescent="0.25">
      <c r="A17" s="557"/>
      <c r="B17" s="128"/>
      <c r="C17" s="639" t="str">
        <f>'9'!C16</f>
        <v>Kemranjen II</v>
      </c>
      <c r="D17" s="298">
        <f>'24'!D18</f>
        <v>0</v>
      </c>
      <c r="E17" s="298"/>
      <c r="F17" s="297" t="e">
        <f t="shared" si="1"/>
        <v>#DIV/0!</v>
      </c>
      <c r="G17" s="298"/>
      <c r="H17" s="297" t="e">
        <f t="shared" si="0"/>
        <v>#DIV/0!</v>
      </c>
    </row>
    <row r="18" spans="1:8" x14ac:dyDescent="0.25">
      <c r="A18" s="557">
        <v>7</v>
      </c>
      <c r="B18" s="128" t="str">
        <f>'9'!B17</f>
        <v>Sumpiuh</v>
      </c>
      <c r="C18" s="639" t="str">
        <f>'9'!C17</f>
        <v>Sumpiuh I</v>
      </c>
      <c r="D18" s="298">
        <f>'24'!D19</f>
        <v>0</v>
      </c>
      <c r="E18" s="298"/>
      <c r="F18" s="297" t="e">
        <f t="shared" si="1"/>
        <v>#DIV/0!</v>
      </c>
      <c r="G18" s="298"/>
      <c r="H18" s="297" t="e">
        <f t="shared" si="0"/>
        <v>#DIV/0!</v>
      </c>
    </row>
    <row r="19" spans="1:8" x14ac:dyDescent="0.25">
      <c r="A19" s="557"/>
      <c r="B19" s="128"/>
      <c r="C19" s="639" t="str">
        <f>'9'!C18</f>
        <v>Sumpiuh II</v>
      </c>
      <c r="D19" s="298">
        <f>'24'!D20</f>
        <v>0</v>
      </c>
      <c r="E19" s="298"/>
      <c r="F19" s="297" t="e">
        <f t="shared" si="1"/>
        <v>#DIV/0!</v>
      </c>
      <c r="G19" s="298"/>
      <c r="H19" s="297" t="e">
        <f t="shared" si="0"/>
        <v>#DIV/0!</v>
      </c>
    </row>
    <row r="20" spans="1:8" x14ac:dyDescent="0.25">
      <c r="A20" s="557">
        <v>8</v>
      </c>
      <c r="B20" s="128" t="str">
        <f>'9'!B19</f>
        <v>Tambak</v>
      </c>
      <c r="C20" s="639" t="str">
        <f>'9'!C19</f>
        <v>Tambak I</v>
      </c>
      <c r="D20" s="298">
        <f>'24'!D21</f>
        <v>0</v>
      </c>
      <c r="E20" s="298"/>
      <c r="F20" s="297" t="e">
        <f t="shared" si="1"/>
        <v>#DIV/0!</v>
      </c>
      <c r="G20" s="298"/>
      <c r="H20" s="297" t="e">
        <f t="shared" si="0"/>
        <v>#DIV/0!</v>
      </c>
    </row>
    <row r="21" spans="1:8" x14ac:dyDescent="0.25">
      <c r="A21" s="557"/>
      <c r="B21" s="128"/>
      <c r="C21" s="639" t="str">
        <f>'9'!C20</f>
        <v>Tambak II</v>
      </c>
      <c r="D21" s="298">
        <f>'24'!D22</f>
        <v>0</v>
      </c>
      <c r="E21" s="298"/>
      <c r="F21" s="297" t="e">
        <f>E21/D21*100</f>
        <v>#DIV/0!</v>
      </c>
      <c r="G21" s="298"/>
      <c r="H21" s="297" t="e">
        <f t="shared" si="0"/>
        <v>#DIV/0!</v>
      </c>
    </row>
    <row r="22" spans="1:8" x14ac:dyDescent="0.25">
      <c r="A22" s="557">
        <v>9</v>
      </c>
      <c r="B22" s="128" t="str">
        <f>'9'!B21</f>
        <v>Somagede</v>
      </c>
      <c r="C22" s="639" t="str">
        <f>'9'!C21</f>
        <v>Somagede</v>
      </c>
      <c r="D22" s="298">
        <f>'24'!D23</f>
        <v>0</v>
      </c>
      <c r="E22" s="298"/>
      <c r="F22" s="297" t="e">
        <f t="shared" si="1"/>
        <v>#DIV/0!</v>
      </c>
      <c r="G22" s="298"/>
      <c r="H22" s="297" t="e">
        <f t="shared" si="0"/>
        <v>#DIV/0!</v>
      </c>
    </row>
    <row r="23" spans="1:8" x14ac:dyDescent="0.25">
      <c r="A23" s="557">
        <v>10</v>
      </c>
      <c r="B23" s="128" t="str">
        <f>'9'!B22</f>
        <v>Kalibagor</v>
      </c>
      <c r="C23" s="639" t="str">
        <f>'9'!C22</f>
        <v>Kalibagor</v>
      </c>
      <c r="D23" s="298">
        <f>'24'!D24</f>
        <v>0</v>
      </c>
      <c r="E23" s="298"/>
      <c r="F23" s="297" t="e">
        <f t="shared" si="1"/>
        <v>#DIV/0!</v>
      </c>
      <c r="G23" s="298"/>
      <c r="H23" s="297" t="e">
        <f t="shared" si="0"/>
        <v>#DIV/0!</v>
      </c>
    </row>
    <row r="24" spans="1:8" x14ac:dyDescent="0.25">
      <c r="A24" s="557">
        <v>11</v>
      </c>
      <c r="B24" s="128" t="str">
        <f>'9'!B23</f>
        <v>Banyumas</v>
      </c>
      <c r="C24" s="639" t="str">
        <f>'9'!C23</f>
        <v>Banyumas</v>
      </c>
      <c r="D24" s="298">
        <f>'24'!D25</f>
        <v>0</v>
      </c>
      <c r="E24" s="298"/>
      <c r="F24" s="297" t="e">
        <f t="shared" si="1"/>
        <v>#DIV/0!</v>
      </c>
      <c r="G24" s="298"/>
      <c r="H24" s="297" t="e">
        <f t="shared" si="0"/>
        <v>#DIV/0!</v>
      </c>
    </row>
    <row r="25" spans="1:8" x14ac:dyDescent="0.25">
      <c r="A25" s="557">
        <v>12</v>
      </c>
      <c r="B25" s="128" t="str">
        <f>'9'!B24</f>
        <v>Patikraja</v>
      </c>
      <c r="C25" s="639" t="str">
        <f>'9'!C24</f>
        <v>Patikraja</v>
      </c>
      <c r="D25" s="298">
        <f>'24'!D26</f>
        <v>0</v>
      </c>
      <c r="E25" s="298"/>
      <c r="F25" s="297" t="e">
        <f t="shared" si="1"/>
        <v>#DIV/0!</v>
      </c>
      <c r="G25" s="298"/>
      <c r="H25" s="297" t="e">
        <f t="shared" si="0"/>
        <v>#DIV/0!</v>
      </c>
    </row>
    <row r="26" spans="1:8" x14ac:dyDescent="0.25">
      <c r="A26" s="557">
        <v>13</v>
      </c>
      <c r="B26" s="128" t="str">
        <f>'9'!B25</f>
        <v>Purwojati</v>
      </c>
      <c r="C26" s="639" t="str">
        <f>'9'!C25</f>
        <v>Purwojati</v>
      </c>
      <c r="D26" s="298">
        <f>'24'!D27</f>
        <v>0</v>
      </c>
      <c r="E26" s="298"/>
      <c r="F26" s="297" t="e">
        <f t="shared" si="1"/>
        <v>#DIV/0!</v>
      </c>
      <c r="G26" s="298"/>
      <c r="H26" s="297" t="e">
        <f t="shared" si="0"/>
        <v>#DIV/0!</v>
      </c>
    </row>
    <row r="27" spans="1:8" x14ac:dyDescent="0.25">
      <c r="A27" s="557">
        <v>14</v>
      </c>
      <c r="B27" s="128" t="str">
        <f>'9'!B26</f>
        <v>Ajibarang</v>
      </c>
      <c r="C27" s="639" t="str">
        <f>'9'!C26</f>
        <v>Ajibarang I</v>
      </c>
      <c r="D27" s="298">
        <f>'24'!D28</f>
        <v>0</v>
      </c>
      <c r="E27" s="298"/>
      <c r="F27" s="297" t="e">
        <f t="shared" si="1"/>
        <v>#DIV/0!</v>
      </c>
      <c r="G27" s="298"/>
      <c r="H27" s="297" t="e">
        <f t="shared" si="0"/>
        <v>#DIV/0!</v>
      </c>
    </row>
    <row r="28" spans="1:8" x14ac:dyDescent="0.25">
      <c r="A28" s="557"/>
      <c r="B28" s="128"/>
      <c r="C28" s="639" t="str">
        <f>'9'!C27</f>
        <v>Ajibarang II</v>
      </c>
      <c r="D28" s="298">
        <f>'24'!D29</f>
        <v>0</v>
      </c>
      <c r="E28" s="298"/>
      <c r="F28" s="297" t="e">
        <f t="shared" si="1"/>
        <v>#DIV/0!</v>
      </c>
      <c r="G28" s="298"/>
      <c r="H28" s="297" t="e">
        <f t="shared" si="0"/>
        <v>#DIV/0!</v>
      </c>
    </row>
    <row r="29" spans="1:8" x14ac:dyDescent="0.25">
      <c r="A29" s="557">
        <v>15</v>
      </c>
      <c r="B29" s="128" t="str">
        <f>'9'!B28</f>
        <v>Gumelar</v>
      </c>
      <c r="C29" s="639" t="str">
        <f>'9'!C28</f>
        <v>Gumelar</v>
      </c>
      <c r="D29" s="298">
        <f>'24'!D30</f>
        <v>0</v>
      </c>
      <c r="E29" s="298"/>
      <c r="F29" s="297" t="e">
        <f>E29/D29*100</f>
        <v>#DIV/0!</v>
      </c>
      <c r="G29" s="298"/>
      <c r="H29" s="297" t="e">
        <f t="shared" si="0"/>
        <v>#DIV/0!</v>
      </c>
    </row>
    <row r="30" spans="1:8" x14ac:dyDescent="0.25">
      <c r="A30" s="557">
        <v>16</v>
      </c>
      <c r="B30" s="128" t="str">
        <f>'9'!B29</f>
        <v>Pekuncen</v>
      </c>
      <c r="C30" s="639" t="str">
        <f>'9'!C29</f>
        <v>Pekuncen I</v>
      </c>
      <c r="D30" s="298">
        <f>'24'!D31</f>
        <v>0</v>
      </c>
      <c r="E30" s="298"/>
      <c r="F30" s="297" t="e">
        <f t="shared" ref="F30:F49" si="2">E30/D30*100</f>
        <v>#DIV/0!</v>
      </c>
      <c r="G30" s="298"/>
      <c r="H30" s="297" t="e">
        <f t="shared" ref="H30:H49" si="3">G30/D30*100</f>
        <v>#DIV/0!</v>
      </c>
    </row>
    <row r="31" spans="1:8" x14ac:dyDescent="0.25">
      <c r="A31" s="557"/>
      <c r="B31" s="128"/>
      <c r="C31" s="639" t="str">
        <f>'9'!C30</f>
        <v>Pekuncen II</v>
      </c>
      <c r="D31" s="298">
        <f>'24'!D32</f>
        <v>0</v>
      </c>
      <c r="E31" s="298"/>
      <c r="F31" s="297" t="e">
        <f t="shared" si="2"/>
        <v>#DIV/0!</v>
      </c>
      <c r="G31" s="298"/>
      <c r="H31" s="297" t="e">
        <f t="shared" si="3"/>
        <v>#DIV/0!</v>
      </c>
    </row>
    <row r="32" spans="1:8" x14ac:dyDescent="0.25">
      <c r="A32" s="557">
        <v>17</v>
      </c>
      <c r="B32" s="128" t="str">
        <f>'9'!B31</f>
        <v>Cilongok</v>
      </c>
      <c r="C32" s="639" t="str">
        <f>'9'!C31</f>
        <v>Cilongok I</v>
      </c>
      <c r="D32" s="298">
        <f>'24'!D33</f>
        <v>0</v>
      </c>
      <c r="E32" s="298"/>
      <c r="F32" s="297" t="e">
        <f t="shared" si="2"/>
        <v>#DIV/0!</v>
      </c>
      <c r="G32" s="298"/>
      <c r="H32" s="297" t="e">
        <f t="shared" si="3"/>
        <v>#DIV/0!</v>
      </c>
    </row>
    <row r="33" spans="1:8" x14ac:dyDescent="0.25">
      <c r="A33" s="557"/>
      <c r="B33" s="128"/>
      <c r="C33" s="639" t="str">
        <f>'9'!C32</f>
        <v>Cilongok II</v>
      </c>
      <c r="D33" s="298">
        <f>'24'!D34</f>
        <v>0</v>
      </c>
      <c r="E33" s="298"/>
      <c r="F33" s="297" t="e">
        <f t="shared" si="2"/>
        <v>#DIV/0!</v>
      </c>
      <c r="G33" s="298"/>
      <c r="H33" s="297" t="e">
        <f t="shared" si="3"/>
        <v>#DIV/0!</v>
      </c>
    </row>
    <row r="34" spans="1:8" x14ac:dyDescent="0.25">
      <c r="A34" s="557">
        <v>18</v>
      </c>
      <c r="B34" s="128" t="str">
        <f>'9'!B33</f>
        <v>Karanglewas</v>
      </c>
      <c r="C34" s="639" t="str">
        <f>'9'!C33</f>
        <v>Karanglewas</v>
      </c>
      <c r="D34" s="298">
        <f>'24'!D35</f>
        <v>0</v>
      </c>
      <c r="E34" s="298"/>
      <c r="F34" s="297" t="e">
        <f t="shared" si="2"/>
        <v>#DIV/0!</v>
      </c>
      <c r="G34" s="298"/>
      <c r="H34" s="297" t="e">
        <f t="shared" si="3"/>
        <v>#DIV/0!</v>
      </c>
    </row>
    <row r="35" spans="1:8" x14ac:dyDescent="0.25">
      <c r="A35" s="557">
        <v>19</v>
      </c>
      <c r="B35" s="128" t="str">
        <f>'9'!B34</f>
        <v>Purwokerto Barat</v>
      </c>
      <c r="C35" s="639" t="str">
        <f>'9'!C34</f>
        <v>Purwokerto Barat</v>
      </c>
      <c r="D35" s="298">
        <f>'24'!D36</f>
        <v>0</v>
      </c>
      <c r="E35" s="298"/>
      <c r="F35" s="297" t="e">
        <f t="shared" si="2"/>
        <v>#DIV/0!</v>
      </c>
      <c r="G35" s="298"/>
      <c r="H35" s="297" t="e">
        <f t="shared" si="3"/>
        <v>#DIV/0!</v>
      </c>
    </row>
    <row r="36" spans="1:8" x14ac:dyDescent="0.25">
      <c r="A36" s="557">
        <v>20</v>
      </c>
      <c r="B36" s="128" t="str">
        <f>'9'!B35</f>
        <v>Purwokerto Timur</v>
      </c>
      <c r="C36" s="639" t="str">
        <f>'9'!C35</f>
        <v>Purwokerto Timur I</v>
      </c>
      <c r="D36" s="298">
        <f>'24'!D37</f>
        <v>0</v>
      </c>
      <c r="E36" s="298"/>
      <c r="F36" s="297" t="e">
        <f t="shared" si="2"/>
        <v>#DIV/0!</v>
      </c>
      <c r="G36" s="298"/>
      <c r="H36" s="297" t="e">
        <f t="shared" si="3"/>
        <v>#DIV/0!</v>
      </c>
    </row>
    <row r="37" spans="1:8" x14ac:dyDescent="0.25">
      <c r="A37" s="557"/>
      <c r="B37" s="128"/>
      <c r="C37" s="639" t="str">
        <f>'9'!C36</f>
        <v>Purwokerto Timur II</v>
      </c>
      <c r="D37" s="298">
        <f>'24'!D38</f>
        <v>0</v>
      </c>
      <c r="E37" s="298"/>
      <c r="F37" s="297" t="e">
        <f t="shared" si="2"/>
        <v>#DIV/0!</v>
      </c>
      <c r="G37" s="298"/>
      <c r="H37" s="297" t="e">
        <f t="shared" si="3"/>
        <v>#DIV/0!</v>
      </c>
    </row>
    <row r="38" spans="1:8" x14ac:dyDescent="0.25">
      <c r="A38" s="557">
        <v>21</v>
      </c>
      <c r="B38" s="128" t="str">
        <f>'9'!B37</f>
        <v>Purwokerto Utara</v>
      </c>
      <c r="C38" s="639" t="str">
        <f>'9'!C37</f>
        <v>Purwokerto Utara I</v>
      </c>
      <c r="D38" s="298">
        <f>'24'!D39</f>
        <v>0</v>
      </c>
      <c r="E38" s="298"/>
      <c r="F38" s="297" t="e">
        <f t="shared" si="2"/>
        <v>#DIV/0!</v>
      </c>
      <c r="G38" s="298"/>
      <c r="H38" s="297" t="e">
        <f t="shared" si="3"/>
        <v>#DIV/0!</v>
      </c>
    </row>
    <row r="39" spans="1:8" x14ac:dyDescent="0.25">
      <c r="A39" s="557"/>
      <c r="B39" s="128"/>
      <c r="C39" s="639" t="str">
        <f>'9'!C38</f>
        <v>Purwokerto Utara II</v>
      </c>
      <c r="D39" s="298">
        <f>'24'!D40</f>
        <v>0</v>
      </c>
      <c r="E39" s="298"/>
      <c r="F39" s="297" t="e">
        <f t="shared" si="2"/>
        <v>#DIV/0!</v>
      </c>
      <c r="G39" s="298"/>
      <c r="H39" s="297" t="e">
        <f t="shared" si="3"/>
        <v>#DIV/0!</v>
      </c>
    </row>
    <row r="40" spans="1:8" x14ac:dyDescent="0.25">
      <c r="A40" s="557">
        <v>22</v>
      </c>
      <c r="B40" s="128" t="str">
        <f>'9'!B39</f>
        <v>Purwokerto Selatan</v>
      </c>
      <c r="C40" s="639" t="str">
        <f>'9'!C39</f>
        <v>Purwokerto Selatan</v>
      </c>
      <c r="D40" s="298">
        <f>'24'!D41</f>
        <v>0</v>
      </c>
      <c r="E40" s="298"/>
      <c r="F40" s="297" t="e">
        <f t="shared" si="2"/>
        <v>#DIV/0!</v>
      </c>
      <c r="G40" s="298"/>
      <c r="H40" s="297" t="e">
        <f t="shared" si="3"/>
        <v>#DIV/0!</v>
      </c>
    </row>
    <row r="41" spans="1:8" x14ac:dyDescent="0.25">
      <c r="A41" s="557">
        <v>23</v>
      </c>
      <c r="B41" s="128" t="str">
        <f>'9'!B40</f>
        <v>Sokaraja</v>
      </c>
      <c r="C41" s="639" t="str">
        <f>'9'!C40</f>
        <v>Sokaraja I</v>
      </c>
      <c r="D41" s="298">
        <f>'24'!D42</f>
        <v>0</v>
      </c>
      <c r="E41" s="298"/>
      <c r="F41" s="297" t="e">
        <f t="shared" si="2"/>
        <v>#DIV/0!</v>
      </c>
      <c r="G41" s="298"/>
      <c r="H41" s="297" t="e">
        <f t="shared" si="3"/>
        <v>#DIV/0!</v>
      </c>
    </row>
    <row r="42" spans="1:8" x14ac:dyDescent="0.25">
      <c r="A42" s="557"/>
      <c r="B42" s="128"/>
      <c r="C42" s="639" t="str">
        <f>'9'!C41</f>
        <v>Sokaraja II</v>
      </c>
      <c r="D42" s="298">
        <f>'24'!D43</f>
        <v>0</v>
      </c>
      <c r="E42" s="298"/>
      <c r="F42" s="297" t="e">
        <f t="shared" si="2"/>
        <v>#DIV/0!</v>
      </c>
      <c r="G42" s="298"/>
      <c r="H42" s="297" t="e">
        <f t="shared" si="3"/>
        <v>#DIV/0!</v>
      </c>
    </row>
    <row r="43" spans="1:8" x14ac:dyDescent="0.25">
      <c r="A43" s="557">
        <v>24</v>
      </c>
      <c r="B43" s="128" t="str">
        <f>'9'!B42</f>
        <v>Kembaran</v>
      </c>
      <c r="C43" s="639" t="str">
        <f>'9'!C42</f>
        <v>Kembaran I</v>
      </c>
      <c r="D43" s="298">
        <f>'24'!D44</f>
        <v>0</v>
      </c>
      <c r="E43" s="298"/>
      <c r="F43" s="297" t="e">
        <f t="shared" si="2"/>
        <v>#DIV/0!</v>
      </c>
      <c r="G43" s="298"/>
      <c r="H43" s="297" t="e">
        <f t="shared" si="3"/>
        <v>#DIV/0!</v>
      </c>
    </row>
    <row r="44" spans="1:8" x14ac:dyDescent="0.25">
      <c r="A44" s="557"/>
      <c r="B44" s="128"/>
      <c r="C44" s="639" t="str">
        <f>'9'!C43</f>
        <v>Kembaran II</v>
      </c>
      <c r="D44" s="298">
        <f>'24'!D45</f>
        <v>0</v>
      </c>
      <c r="E44" s="298"/>
      <c r="F44" s="297" t="e">
        <f t="shared" si="2"/>
        <v>#DIV/0!</v>
      </c>
      <c r="G44" s="298"/>
      <c r="H44" s="297" t="e">
        <f t="shared" si="3"/>
        <v>#DIV/0!</v>
      </c>
    </row>
    <row r="45" spans="1:8" x14ac:dyDescent="0.25">
      <c r="A45" s="557">
        <v>25</v>
      </c>
      <c r="B45" s="128" t="str">
        <f>'9'!B44</f>
        <v>Sumbang</v>
      </c>
      <c r="C45" s="639" t="str">
        <f>'9'!C44</f>
        <v>Sumbang I</v>
      </c>
      <c r="D45" s="298">
        <f>'24'!D46</f>
        <v>0</v>
      </c>
      <c r="E45" s="298"/>
      <c r="F45" s="297" t="e">
        <f t="shared" si="2"/>
        <v>#DIV/0!</v>
      </c>
      <c r="G45" s="298"/>
      <c r="H45" s="297" t="e">
        <f t="shared" si="3"/>
        <v>#DIV/0!</v>
      </c>
    </row>
    <row r="46" spans="1:8" x14ac:dyDescent="0.25">
      <c r="A46" s="557"/>
      <c r="B46" s="128"/>
      <c r="C46" s="639" t="str">
        <f>'9'!C45</f>
        <v>Sumbang II</v>
      </c>
      <c r="D46" s="298">
        <f>'24'!D47</f>
        <v>0</v>
      </c>
      <c r="E46" s="298"/>
      <c r="F46" s="297" t="e">
        <f t="shared" si="2"/>
        <v>#DIV/0!</v>
      </c>
      <c r="G46" s="298"/>
      <c r="H46" s="297" t="e">
        <f t="shared" si="3"/>
        <v>#DIV/0!</v>
      </c>
    </row>
    <row r="47" spans="1:8" x14ac:dyDescent="0.25">
      <c r="A47" s="557">
        <v>26</v>
      </c>
      <c r="B47" s="128" t="str">
        <f>'9'!B46</f>
        <v>Baturraden</v>
      </c>
      <c r="C47" s="639" t="str">
        <f>'9'!C46</f>
        <v>Baturraden I</v>
      </c>
      <c r="D47" s="298">
        <f>'24'!D48</f>
        <v>0</v>
      </c>
      <c r="E47" s="298"/>
      <c r="F47" s="297" t="e">
        <f t="shared" si="2"/>
        <v>#DIV/0!</v>
      </c>
      <c r="G47" s="298"/>
      <c r="H47" s="297" t="e">
        <f t="shared" si="3"/>
        <v>#DIV/0!</v>
      </c>
    </row>
    <row r="48" spans="1:8" x14ac:dyDescent="0.25">
      <c r="A48" s="557"/>
      <c r="B48" s="128"/>
      <c r="C48" s="639" t="str">
        <f>'9'!C47</f>
        <v>Baturraden II</v>
      </c>
      <c r="D48" s="298">
        <f>'24'!D49</f>
        <v>0</v>
      </c>
      <c r="E48" s="298"/>
      <c r="F48" s="297" t="e">
        <f t="shared" si="2"/>
        <v>#DIV/0!</v>
      </c>
      <c r="G48" s="298"/>
      <c r="H48" s="297" t="e">
        <f t="shared" si="3"/>
        <v>#DIV/0!</v>
      </c>
    </row>
    <row r="49" spans="1:8" x14ac:dyDescent="0.25">
      <c r="A49" s="557">
        <v>27</v>
      </c>
      <c r="B49" s="128" t="str">
        <f>'9'!B48</f>
        <v>Kedungbanteng</v>
      </c>
      <c r="C49" s="639" t="str">
        <f>'9'!C48</f>
        <v>Kedungbanteng</v>
      </c>
      <c r="D49" s="298">
        <f>'24'!D50</f>
        <v>0</v>
      </c>
      <c r="E49" s="298"/>
      <c r="F49" s="297" t="e">
        <f t="shared" si="2"/>
        <v>#DIV/0!</v>
      </c>
      <c r="G49" s="298"/>
      <c r="H49" s="297" t="e">
        <f t="shared" si="3"/>
        <v>#DIV/0!</v>
      </c>
    </row>
    <row r="50" spans="1:8" x14ac:dyDescent="0.25">
      <c r="A50" s="147"/>
      <c r="B50" s="640"/>
      <c r="C50" s="640"/>
      <c r="D50" s="298"/>
      <c r="E50" s="298"/>
      <c r="F50" s="297"/>
      <c r="G50" s="298"/>
      <c r="H50" s="297"/>
    </row>
    <row r="51" spans="1:8" x14ac:dyDescent="0.25">
      <c r="A51" s="147"/>
      <c r="B51" s="640"/>
      <c r="C51" s="640"/>
      <c r="D51" s="298"/>
      <c r="E51" s="298"/>
      <c r="F51" s="297"/>
      <c r="G51" s="298"/>
      <c r="H51" s="297"/>
    </row>
    <row r="52" spans="1:8" ht="20.100000000000001" customHeight="1" thickBot="1" x14ac:dyDescent="0.3">
      <c r="A52" s="153" t="s">
        <v>488</v>
      </c>
      <c r="B52" s="154"/>
      <c r="C52" s="641"/>
      <c r="D52" s="309">
        <f>SUM(D10:D51)</f>
        <v>0</v>
      </c>
      <c r="E52" s="309">
        <f>SUM(E10:E51)</f>
        <v>0</v>
      </c>
      <c r="F52" s="308" t="e">
        <f>E52/D52*100</f>
        <v>#DIV/0!</v>
      </c>
      <c r="G52" s="309">
        <f>SUM(G10:G51)</f>
        <v>0</v>
      </c>
      <c r="H52" s="308" t="e">
        <f>G52/D52*100</f>
        <v>#DIV/0!</v>
      </c>
    </row>
    <row r="54" spans="1:8" x14ac:dyDescent="0.25">
      <c r="A54" s="642" t="s">
        <v>388</v>
      </c>
    </row>
  </sheetData>
  <mergeCells count="6">
    <mergeCell ref="A3:H3"/>
    <mergeCell ref="A7:A8"/>
    <mergeCell ref="B7:B8"/>
    <mergeCell ref="C7:C8"/>
    <mergeCell ref="D7:D8"/>
    <mergeCell ref="E7:H7"/>
  </mergeCells>
  <printOptions horizontalCentered="1"/>
  <pageMargins left="0.78740157480314965" right="0.78740157480314965" top="1.0236220472440944" bottom="0.70866141732283472" header="0" footer="0"/>
  <pageSetup paperSize="9" scale="77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44A9F-5514-4F5B-B500-B77D7A8AE396}">
  <sheetPr codeName="Sheet13">
    <tabColor rgb="FF002060"/>
    <pageSetUpPr fitToPage="1"/>
  </sheetPr>
  <dimension ref="A1:AD64"/>
  <sheetViews>
    <sheetView topLeftCell="C4" zoomScale="69" zoomScaleNormal="69" zoomScaleSheetLayoutView="47" workbookViewId="0">
      <selection activeCell="V4" sqref="V4"/>
    </sheetView>
  </sheetViews>
  <sheetFormatPr defaultColWidth="7.85546875" defaultRowHeight="15" x14ac:dyDescent="0.25"/>
  <cols>
    <col min="1" max="1" width="5.7109375" style="70" customWidth="1"/>
    <col min="2" max="3" width="21.7109375" style="70" customWidth="1"/>
    <col min="4" max="4" width="14.140625" style="70" customWidth="1"/>
    <col min="5" max="20" width="10.7109375" style="70" customWidth="1"/>
    <col min="21" max="21" width="18.28515625" style="70" customWidth="1"/>
    <col min="22" max="22" width="10.7109375" style="70" customWidth="1"/>
    <col min="23" max="23" width="26.28515625" style="70" customWidth="1"/>
    <col min="24" max="24" width="10.7109375" style="70" customWidth="1"/>
    <col min="25" max="25" width="15.7109375" style="70" customWidth="1"/>
    <col min="26" max="26" width="10.7109375" style="70" customWidth="1"/>
    <col min="27" max="27" width="16.5703125" style="70" customWidth="1"/>
    <col min="28" max="28" width="10.7109375" style="70" customWidth="1"/>
    <col min="29" max="29" width="13.42578125" style="70" customWidth="1"/>
    <col min="30" max="30" width="10.7109375" style="70" customWidth="1"/>
    <col min="31" max="250" width="9.140625" style="70" customWidth="1"/>
    <col min="251" max="251" width="5.7109375" style="70" customWidth="1"/>
    <col min="252" max="253" width="21.7109375" style="70" customWidth="1"/>
    <col min="254" max="254" width="7.85546875" style="70" customWidth="1"/>
    <col min="255" max="255" width="8.5703125" style="70" customWidth="1"/>
    <col min="256" max="256" width="7.85546875" style="70"/>
    <col min="257" max="257" width="5.7109375" style="70" customWidth="1"/>
    <col min="258" max="259" width="21.7109375" style="70" customWidth="1"/>
    <col min="260" max="260" width="14.140625" style="70" customWidth="1"/>
    <col min="261" max="276" width="10.7109375" style="70" customWidth="1"/>
    <col min="277" max="277" width="18.28515625" style="70" customWidth="1"/>
    <col min="278" max="278" width="10.7109375" style="70" customWidth="1"/>
    <col min="279" max="279" width="26.28515625" style="70" customWidth="1"/>
    <col min="280" max="280" width="10.7109375" style="70" customWidth="1"/>
    <col min="281" max="281" width="15.7109375" style="70" customWidth="1"/>
    <col min="282" max="282" width="10.7109375" style="70" customWidth="1"/>
    <col min="283" max="283" width="16.5703125" style="70" customWidth="1"/>
    <col min="284" max="284" width="10.7109375" style="70" customWidth="1"/>
    <col min="285" max="285" width="13.42578125" style="70" customWidth="1"/>
    <col min="286" max="286" width="10.7109375" style="70" customWidth="1"/>
    <col min="287" max="506" width="9.140625" style="70" customWidth="1"/>
    <col min="507" max="507" width="5.7109375" style="70" customWidth="1"/>
    <col min="508" max="509" width="21.7109375" style="70" customWidth="1"/>
    <col min="510" max="510" width="7.85546875" style="70"/>
    <col min="511" max="511" width="8.5703125" style="70" customWidth="1"/>
    <col min="512" max="512" width="7.85546875" style="70"/>
    <col min="513" max="513" width="5.7109375" style="70" customWidth="1"/>
    <col min="514" max="515" width="21.7109375" style="70" customWidth="1"/>
    <col min="516" max="516" width="14.140625" style="70" customWidth="1"/>
    <col min="517" max="532" width="10.7109375" style="70" customWidth="1"/>
    <col min="533" max="533" width="18.28515625" style="70" customWidth="1"/>
    <col min="534" max="534" width="10.7109375" style="70" customWidth="1"/>
    <col min="535" max="535" width="26.28515625" style="70" customWidth="1"/>
    <col min="536" max="536" width="10.7109375" style="70" customWidth="1"/>
    <col min="537" max="537" width="15.7109375" style="70" customWidth="1"/>
    <col min="538" max="538" width="10.7109375" style="70" customWidth="1"/>
    <col min="539" max="539" width="16.5703125" style="70" customWidth="1"/>
    <col min="540" max="540" width="10.7109375" style="70" customWidth="1"/>
    <col min="541" max="541" width="13.42578125" style="70" customWidth="1"/>
    <col min="542" max="542" width="10.7109375" style="70" customWidth="1"/>
    <col min="543" max="762" width="9.140625" style="70" customWidth="1"/>
    <col min="763" max="763" width="5.7109375" style="70" customWidth="1"/>
    <col min="764" max="765" width="21.7109375" style="70" customWidth="1"/>
    <col min="766" max="766" width="7.85546875" style="70"/>
    <col min="767" max="767" width="8.5703125" style="70" customWidth="1"/>
    <col min="768" max="768" width="7.85546875" style="70"/>
    <col min="769" max="769" width="5.7109375" style="70" customWidth="1"/>
    <col min="770" max="771" width="21.7109375" style="70" customWidth="1"/>
    <col min="772" max="772" width="14.140625" style="70" customWidth="1"/>
    <col min="773" max="788" width="10.7109375" style="70" customWidth="1"/>
    <col min="789" max="789" width="18.28515625" style="70" customWidth="1"/>
    <col min="790" max="790" width="10.7109375" style="70" customWidth="1"/>
    <col min="791" max="791" width="26.28515625" style="70" customWidth="1"/>
    <col min="792" max="792" width="10.7109375" style="70" customWidth="1"/>
    <col min="793" max="793" width="15.7109375" style="70" customWidth="1"/>
    <col min="794" max="794" width="10.7109375" style="70" customWidth="1"/>
    <col min="795" max="795" width="16.5703125" style="70" customWidth="1"/>
    <col min="796" max="796" width="10.7109375" style="70" customWidth="1"/>
    <col min="797" max="797" width="13.42578125" style="70" customWidth="1"/>
    <col min="798" max="798" width="10.7109375" style="70" customWidth="1"/>
    <col min="799" max="1018" width="9.140625" style="70" customWidth="1"/>
    <col min="1019" max="1019" width="5.7109375" style="70" customWidth="1"/>
    <col min="1020" max="1021" width="21.7109375" style="70" customWidth="1"/>
    <col min="1022" max="1022" width="7.85546875" style="70"/>
    <col min="1023" max="1023" width="8.5703125" style="70" customWidth="1"/>
    <col min="1024" max="1024" width="7.85546875" style="70"/>
    <col min="1025" max="1025" width="5.7109375" style="70" customWidth="1"/>
    <col min="1026" max="1027" width="21.7109375" style="70" customWidth="1"/>
    <col min="1028" max="1028" width="14.140625" style="70" customWidth="1"/>
    <col min="1029" max="1044" width="10.7109375" style="70" customWidth="1"/>
    <col min="1045" max="1045" width="18.28515625" style="70" customWidth="1"/>
    <col min="1046" max="1046" width="10.7109375" style="70" customWidth="1"/>
    <col min="1047" max="1047" width="26.28515625" style="70" customWidth="1"/>
    <col min="1048" max="1048" width="10.7109375" style="70" customWidth="1"/>
    <col min="1049" max="1049" width="15.7109375" style="70" customWidth="1"/>
    <col min="1050" max="1050" width="10.7109375" style="70" customWidth="1"/>
    <col min="1051" max="1051" width="16.5703125" style="70" customWidth="1"/>
    <col min="1052" max="1052" width="10.7109375" style="70" customWidth="1"/>
    <col min="1053" max="1053" width="13.42578125" style="70" customWidth="1"/>
    <col min="1054" max="1054" width="10.7109375" style="70" customWidth="1"/>
    <col min="1055" max="1274" width="9.140625" style="70" customWidth="1"/>
    <col min="1275" max="1275" width="5.7109375" style="70" customWidth="1"/>
    <col min="1276" max="1277" width="21.7109375" style="70" customWidth="1"/>
    <col min="1278" max="1278" width="7.85546875" style="70"/>
    <col min="1279" max="1279" width="8.5703125" style="70" customWidth="1"/>
    <col min="1280" max="1280" width="7.85546875" style="70"/>
    <col min="1281" max="1281" width="5.7109375" style="70" customWidth="1"/>
    <col min="1282" max="1283" width="21.7109375" style="70" customWidth="1"/>
    <col min="1284" max="1284" width="14.140625" style="70" customWidth="1"/>
    <col min="1285" max="1300" width="10.7109375" style="70" customWidth="1"/>
    <col min="1301" max="1301" width="18.28515625" style="70" customWidth="1"/>
    <col min="1302" max="1302" width="10.7109375" style="70" customWidth="1"/>
    <col min="1303" max="1303" width="26.28515625" style="70" customWidth="1"/>
    <col min="1304" max="1304" width="10.7109375" style="70" customWidth="1"/>
    <col min="1305" max="1305" width="15.7109375" style="70" customWidth="1"/>
    <col min="1306" max="1306" width="10.7109375" style="70" customWidth="1"/>
    <col min="1307" max="1307" width="16.5703125" style="70" customWidth="1"/>
    <col min="1308" max="1308" width="10.7109375" style="70" customWidth="1"/>
    <col min="1309" max="1309" width="13.42578125" style="70" customWidth="1"/>
    <col min="1310" max="1310" width="10.7109375" style="70" customWidth="1"/>
    <col min="1311" max="1530" width="9.140625" style="70" customWidth="1"/>
    <col min="1531" max="1531" width="5.7109375" style="70" customWidth="1"/>
    <col min="1532" max="1533" width="21.7109375" style="70" customWidth="1"/>
    <col min="1534" max="1534" width="7.85546875" style="70"/>
    <col min="1535" max="1535" width="8.5703125" style="70" customWidth="1"/>
    <col min="1536" max="1536" width="7.85546875" style="70"/>
    <col min="1537" max="1537" width="5.7109375" style="70" customWidth="1"/>
    <col min="1538" max="1539" width="21.7109375" style="70" customWidth="1"/>
    <col min="1540" max="1540" width="14.140625" style="70" customWidth="1"/>
    <col min="1541" max="1556" width="10.7109375" style="70" customWidth="1"/>
    <col min="1557" max="1557" width="18.28515625" style="70" customWidth="1"/>
    <col min="1558" max="1558" width="10.7109375" style="70" customWidth="1"/>
    <col min="1559" max="1559" width="26.28515625" style="70" customWidth="1"/>
    <col min="1560" max="1560" width="10.7109375" style="70" customWidth="1"/>
    <col min="1561" max="1561" width="15.7109375" style="70" customWidth="1"/>
    <col min="1562" max="1562" width="10.7109375" style="70" customWidth="1"/>
    <col min="1563" max="1563" width="16.5703125" style="70" customWidth="1"/>
    <col min="1564" max="1564" width="10.7109375" style="70" customWidth="1"/>
    <col min="1565" max="1565" width="13.42578125" style="70" customWidth="1"/>
    <col min="1566" max="1566" width="10.7109375" style="70" customWidth="1"/>
    <col min="1567" max="1786" width="9.140625" style="70" customWidth="1"/>
    <col min="1787" max="1787" width="5.7109375" style="70" customWidth="1"/>
    <col min="1788" max="1789" width="21.7109375" style="70" customWidth="1"/>
    <col min="1790" max="1790" width="7.85546875" style="70"/>
    <col min="1791" max="1791" width="8.5703125" style="70" customWidth="1"/>
    <col min="1792" max="1792" width="7.85546875" style="70"/>
    <col min="1793" max="1793" width="5.7109375" style="70" customWidth="1"/>
    <col min="1794" max="1795" width="21.7109375" style="70" customWidth="1"/>
    <col min="1796" max="1796" width="14.140625" style="70" customWidth="1"/>
    <col min="1797" max="1812" width="10.7109375" style="70" customWidth="1"/>
    <col min="1813" max="1813" width="18.28515625" style="70" customWidth="1"/>
    <col min="1814" max="1814" width="10.7109375" style="70" customWidth="1"/>
    <col min="1815" max="1815" width="26.28515625" style="70" customWidth="1"/>
    <col min="1816" max="1816" width="10.7109375" style="70" customWidth="1"/>
    <col min="1817" max="1817" width="15.7109375" style="70" customWidth="1"/>
    <col min="1818" max="1818" width="10.7109375" style="70" customWidth="1"/>
    <col min="1819" max="1819" width="16.5703125" style="70" customWidth="1"/>
    <col min="1820" max="1820" width="10.7109375" style="70" customWidth="1"/>
    <col min="1821" max="1821" width="13.42578125" style="70" customWidth="1"/>
    <col min="1822" max="1822" width="10.7109375" style="70" customWidth="1"/>
    <col min="1823" max="2042" width="9.140625" style="70" customWidth="1"/>
    <col min="2043" max="2043" width="5.7109375" style="70" customWidth="1"/>
    <col min="2044" max="2045" width="21.7109375" style="70" customWidth="1"/>
    <col min="2046" max="2046" width="7.85546875" style="70"/>
    <col min="2047" max="2047" width="8.5703125" style="70" customWidth="1"/>
    <col min="2048" max="2048" width="7.85546875" style="70"/>
    <col min="2049" max="2049" width="5.7109375" style="70" customWidth="1"/>
    <col min="2050" max="2051" width="21.7109375" style="70" customWidth="1"/>
    <col min="2052" max="2052" width="14.140625" style="70" customWidth="1"/>
    <col min="2053" max="2068" width="10.7109375" style="70" customWidth="1"/>
    <col min="2069" max="2069" width="18.28515625" style="70" customWidth="1"/>
    <col min="2070" max="2070" width="10.7109375" style="70" customWidth="1"/>
    <col min="2071" max="2071" width="26.28515625" style="70" customWidth="1"/>
    <col min="2072" max="2072" width="10.7109375" style="70" customWidth="1"/>
    <col min="2073" max="2073" width="15.7109375" style="70" customWidth="1"/>
    <col min="2074" max="2074" width="10.7109375" style="70" customWidth="1"/>
    <col min="2075" max="2075" width="16.5703125" style="70" customWidth="1"/>
    <col min="2076" max="2076" width="10.7109375" style="70" customWidth="1"/>
    <col min="2077" max="2077" width="13.42578125" style="70" customWidth="1"/>
    <col min="2078" max="2078" width="10.7109375" style="70" customWidth="1"/>
    <col min="2079" max="2298" width="9.140625" style="70" customWidth="1"/>
    <col min="2299" max="2299" width="5.7109375" style="70" customWidth="1"/>
    <col min="2300" max="2301" width="21.7109375" style="70" customWidth="1"/>
    <col min="2302" max="2302" width="7.85546875" style="70"/>
    <col min="2303" max="2303" width="8.5703125" style="70" customWidth="1"/>
    <col min="2304" max="2304" width="7.85546875" style="70"/>
    <col min="2305" max="2305" width="5.7109375" style="70" customWidth="1"/>
    <col min="2306" max="2307" width="21.7109375" style="70" customWidth="1"/>
    <col min="2308" max="2308" width="14.140625" style="70" customWidth="1"/>
    <col min="2309" max="2324" width="10.7109375" style="70" customWidth="1"/>
    <col min="2325" max="2325" width="18.28515625" style="70" customWidth="1"/>
    <col min="2326" max="2326" width="10.7109375" style="70" customWidth="1"/>
    <col min="2327" max="2327" width="26.28515625" style="70" customWidth="1"/>
    <col min="2328" max="2328" width="10.7109375" style="70" customWidth="1"/>
    <col min="2329" max="2329" width="15.7109375" style="70" customWidth="1"/>
    <col min="2330" max="2330" width="10.7109375" style="70" customWidth="1"/>
    <col min="2331" max="2331" width="16.5703125" style="70" customWidth="1"/>
    <col min="2332" max="2332" width="10.7109375" style="70" customWidth="1"/>
    <col min="2333" max="2333" width="13.42578125" style="70" customWidth="1"/>
    <col min="2334" max="2334" width="10.7109375" style="70" customWidth="1"/>
    <col min="2335" max="2554" width="9.140625" style="70" customWidth="1"/>
    <col min="2555" max="2555" width="5.7109375" style="70" customWidth="1"/>
    <col min="2556" max="2557" width="21.7109375" style="70" customWidth="1"/>
    <col min="2558" max="2558" width="7.85546875" style="70"/>
    <col min="2559" max="2559" width="8.5703125" style="70" customWidth="1"/>
    <col min="2560" max="2560" width="7.85546875" style="70"/>
    <col min="2561" max="2561" width="5.7109375" style="70" customWidth="1"/>
    <col min="2562" max="2563" width="21.7109375" style="70" customWidth="1"/>
    <col min="2564" max="2564" width="14.140625" style="70" customWidth="1"/>
    <col min="2565" max="2580" width="10.7109375" style="70" customWidth="1"/>
    <col min="2581" max="2581" width="18.28515625" style="70" customWidth="1"/>
    <col min="2582" max="2582" width="10.7109375" style="70" customWidth="1"/>
    <col min="2583" max="2583" width="26.28515625" style="70" customWidth="1"/>
    <col min="2584" max="2584" width="10.7109375" style="70" customWidth="1"/>
    <col min="2585" max="2585" width="15.7109375" style="70" customWidth="1"/>
    <col min="2586" max="2586" width="10.7109375" style="70" customWidth="1"/>
    <col min="2587" max="2587" width="16.5703125" style="70" customWidth="1"/>
    <col min="2588" max="2588" width="10.7109375" style="70" customWidth="1"/>
    <col min="2589" max="2589" width="13.42578125" style="70" customWidth="1"/>
    <col min="2590" max="2590" width="10.7109375" style="70" customWidth="1"/>
    <col min="2591" max="2810" width="9.140625" style="70" customWidth="1"/>
    <col min="2811" max="2811" width="5.7109375" style="70" customWidth="1"/>
    <col min="2812" max="2813" width="21.7109375" style="70" customWidth="1"/>
    <col min="2814" max="2814" width="7.85546875" style="70"/>
    <col min="2815" max="2815" width="8.5703125" style="70" customWidth="1"/>
    <col min="2816" max="2816" width="7.85546875" style="70"/>
    <col min="2817" max="2817" width="5.7109375" style="70" customWidth="1"/>
    <col min="2818" max="2819" width="21.7109375" style="70" customWidth="1"/>
    <col min="2820" max="2820" width="14.140625" style="70" customWidth="1"/>
    <col min="2821" max="2836" width="10.7109375" style="70" customWidth="1"/>
    <col min="2837" max="2837" width="18.28515625" style="70" customWidth="1"/>
    <col min="2838" max="2838" width="10.7109375" style="70" customWidth="1"/>
    <col min="2839" max="2839" width="26.28515625" style="70" customWidth="1"/>
    <col min="2840" max="2840" width="10.7109375" style="70" customWidth="1"/>
    <col min="2841" max="2841" width="15.7109375" style="70" customWidth="1"/>
    <col min="2842" max="2842" width="10.7109375" style="70" customWidth="1"/>
    <col min="2843" max="2843" width="16.5703125" style="70" customWidth="1"/>
    <col min="2844" max="2844" width="10.7109375" style="70" customWidth="1"/>
    <col min="2845" max="2845" width="13.42578125" style="70" customWidth="1"/>
    <col min="2846" max="2846" width="10.7109375" style="70" customWidth="1"/>
    <col min="2847" max="3066" width="9.140625" style="70" customWidth="1"/>
    <col min="3067" max="3067" width="5.7109375" style="70" customWidth="1"/>
    <col min="3068" max="3069" width="21.7109375" style="70" customWidth="1"/>
    <col min="3070" max="3070" width="7.85546875" style="70"/>
    <col min="3071" max="3071" width="8.5703125" style="70" customWidth="1"/>
    <col min="3072" max="3072" width="7.85546875" style="70"/>
    <col min="3073" max="3073" width="5.7109375" style="70" customWidth="1"/>
    <col min="3074" max="3075" width="21.7109375" style="70" customWidth="1"/>
    <col min="3076" max="3076" width="14.140625" style="70" customWidth="1"/>
    <col min="3077" max="3092" width="10.7109375" style="70" customWidth="1"/>
    <col min="3093" max="3093" width="18.28515625" style="70" customWidth="1"/>
    <col min="3094" max="3094" width="10.7109375" style="70" customWidth="1"/>
    <col min="3095" max="3095" width="26.28515625" style="70" customWidth="1"/>
    <col min="3096" max="3096" width="10.7109375" style="70" customWidth="1"/>
    <col min="3097" max="3097" width="15.7109375" style="70" customWidth="1"/>
    <col min="3098" max="3098" width="10.7109375" style="70" customWidth="1"/>
    <col min="3099" max="3099" width="16.5703125" style="70" customWidth="1"/>
    <col min="3100" max="3100" width="10.7109375" style="70" customWidth="1"/>
    <col min="3101" max="3101" width="13.42578125" style="70" customWidth="1"/>
    <col min="3102" max="3102" width="10.7109375" style="70" customWidth="1"/>
    <col min="3103" max="3322" width="9.140625" style="70" customWidth="1"/>
    <col min="3323" max="3323" width="5.7109375" style="70" customWidth="1"/>
    <col min="3324" max="3325" width="21.7109375" style="70" customWidth="1"/>
    <col min="3326" max="3326" width="7.85546875" style="70"/>
    <col min="3327" max="3327" width="8.5703125" style="70" customWidth="1"/>
    <col min="3328" max="3328" width="7.85546875" style="70"/>
    <col min="3329" max="3329" width="5.7109375" style="70" customWidth="1"/>
    <col min="3330" max="3331" width="21.7109375" style="70" customWidth="1"/>
    <col min="3332" max="3332" width="14.140625" style="70" customWidth="1"/>
    <col min="3333" max="3348" width="10.7109375" style="70" customWidth="1"/>
    <col min="3349" max="3349" width="18.28515625" style="70" customWidth="1"/>
    <col min="3350" max="3350" width="10.7109375" style="70" customWidth="1"/>
    <col min="3351" max="3351" width="26.28515625" style="70" customWidth="1"/>
    <col min="3352" max="3352" width="10.7109375" style="70" customWidth="1"/>
    <col min="3353" max="3353" width="15.7109375" style="70" customWidth="1"/>
    <col min="3354" max="3354" width="10.7109375" style="70" customWidth="1"/>
    <col min="3355" max="3355" width="16.5703125" style="70" customWidth="1"/>
    <col min="3356" max="3356" width="10.7109375" style="70" customWidth="1"/>
    <col min="3357" max="3357" width="13.42578125" style="70" customWidth="1"/>
    <col min="3358" max="3358" width="10.7109375" style="70" customWidth="1"/>
    <col min="3359" max="3578" width="9.140625" style="70" customWidth="1"/>
    <col min="3579" max="3579" width="5.7109375" style="70" customWidth="1"/>
    <col min="3580" max="3581" width="21.7109375" style="70" customWidth="1"/>
    <col min="3582" max="3582" width="7.85546875" style="70"/>
    <col min="3583" max="3583" width="8.5703125" style="70" customWidth="1"/>
    <col min="3584" max="3584" width="7.85546875" style="70"/>
    <col min="3585" max="3585" width="5.7109375" style="70" customWidth="1"/>
    <col min="3586" max="3587" width="21.7109375" style="70" customWidth="1"/>
    <col min="3588" max="3588" width="14.140625" style="70" customWidth="1"/>
    <col min="3589" max="3604" width="10.7109375" style="70" customWidth="1"/>
    <col min="3605" max="3605" width="18.28515625" style="70" customWidth="1"/>
    <col min="3606" max="3606" width="10.7109375" style="70" customWidth="1"/>
    <col min="3607" max="3607" width="26.28515625" style="70" customWidth="1"/>
    <col min="3608" max="3608" width="10.7109375" style="70" customWidth="1"/>
    <col min="3609" max="3609" width="15.7109375" style="70" customWidth="1"/>
    <col min="3610" max="3610" width="10.7109375" style="70" customWidth="1"/>
    <col min="3611" max="3611" width="16.5703125" style="70" customWidth="1"/>
    <col min="3612" max="3612" width="10.7109375" style="70" customWidth="1"/>
    <col min="3613" max="3613" width="13.42578125" style="70" customWidth="1"/>
    <col min="3614" max="3614" width="10.7109375" style="70" customWidth="1"/>
    <col min="3615" max="3834" width="9.140625" style="70" customWidth="1"/>
    <col min="3835" max="3835" width="5.7109375" style="70" customWidth="1"/>
    <col min="3836" max="3837" width="21.7109375" style="70" customWidth="1"/>
    <col min="3838" max="3838" width="7.85546875" style="70"/>
    <col min="3839" max="3839" width="8.5703125" style="70" customWidth="1"/>
    <col min="3840" max="3840" width="7.85546875" style="70"/>
    <col min="3841" max="3841" width="5.7109375" style="70" customWidth="1"/>
    <col min="3842" max="3843" width="21.7109375" style="70" customWidth="1"/>
    <col min="3844" max="3844" width="14.140625" style="70" customWidth="1"/>
    <col min="3845" max="3860" width="10.7109375" style="70" customWidth="1"/>
    <col min="3861" max="3861" width="18.28515625" style="70" customWidth="1"/>
    <col min="3862" max="3862" width="10.7109375" style="70" customWidth="1"/>
    <col min="3863" max="3863" width="26.28515625" style="70" customWidth="1"/>
    <col min="3864" max="3864" width="10.7109375" style="70" customWidth="1"/>
    <col min="3865" max="3865" width="15.7109375" style="70" customWidth="1"/>
    <col min="3866" max="3866" width="10.7109375" style="70" customWidth="1"/>
    <col min="3867" max="3867" width="16.5703125" style="70" customWidth="1"/>
    <col min="3868" max="3868" width="10.7109375" style="70" customWidth="1"/>
    <col min="3869" max="3869" width="13.42578125" style="70" customWidth="1"/>
    <col min="3870" max="3870" width="10.7109375" style="70" customWidth="1"/>
    <col min="3871" max="4090" width="9.140625" style="70" customWidth="1"/>
    <col min="4091" max="4091" width="5.7109375" style="70" customWidth="1"/>
    <col min="4092" max="4093" width="21.7109375" style="70" customWidth="1"/>
    <col min="4094" max="4094" width="7.85546875" style="70"/>
    <col min="4095" max="4095" width="8.5703125" style="70" customWidth="1"/>
    <col min="4096" max="4096" width="7.85546875" style="70"/>
    <col min="4097" max="4097" width="5.7109375" style="70" customWidth="1"/>
    <col min="4098" max="4099" width="21.7109375" style="70" customWidth="1"/>
    <col min="4100" max="4100" width="14.140625" style="70" customWidth="1"/>
    <col min="4101" max="4116" width="10.7109375" style="70" customWidth="1"/>
    <col min="4117" max="4117" width="18.28515625" style="70" customWidth="1"/>
    <col min="4118" max="4118" width="10.7109375" style="70" customWidth="1"/>
    <col min="4119" max="4119" width="26.28515625" style="70" customWidth="1"/>
    <col min="4120" max="4120" width="10.7109375" style="70" customWidth="1"/>
    <col min="4121" max="4121" width="15.7109375" style="70" customWidth="1"/>
    <col min="4122" max="4122" width="10.7109375" style="70" customWidth="1"/>
    <col min="4123" max="4123" width="16.5703125" style="70" customWidth="1"/>
    <col min="4124" max="4124" width="10.7109375" style="70" customWidth="1"/>
    <col min="4125" max="4125" width="13.42578125" style="70" customWidth="1"/>
    <col min="4126" max="4126" width="10.7109375" style="70" customWidth="1"/>
    <col min="4127" max="4346" width="9.140625" style="70" customWidth="1"/>
    <col min="4347" max="4347" width="5.7109375" style="70" customWidth="1"/>
    <col min="4348" max="4349" width="21.7109375" style="70" customWidth="1"/>
    <col min="4350" max="4350" width="7.85546875" style="70"/>
    <col min="4351" max="4351" width="8.5703125" style="70" customWidth="1"/>
    <col min="4352" max="4352" width="7.85546875" style="70"/>
    <col min="4353" max="4353" width="5.7109375" style="70" customWidth="1"/>
    <col min="4354" max="4355" width="21.7109375" style="70" customWidth="1"/>
    <col min="4356" max="4356" width="14.140625" style="70" customWidth="1"/>
    <col min="4357" max="4372" width="10.7109375" style="70" customWidth="1"/>
    <col min="4373" max="4373" width="18.28515625" style="70" customWidth="1"/>
    <col min="4374" max="4374" width="10.7109375" style="70" customWidth="1"/>
    <col min="4375" max="4375" width="26.28515625" style="70" customWidth="1"/>
    <col min="4376" max="4376" width="10.7109375" style="70" customWidth="1"/>
    <col min="4377" max="4377" width="15.7109375" style="70" customWidth="1"/>
    <col min="4378" max="4378" width="10.7109375" style="70" customWidth="1"/>
    <col min="4379" max="4379" width="16.5703125" style="70" customWidth="1"/>
    <col min="4380" max="4380" width="10.7109375" style="70" customWidth="1"/>
    <col min="4381" max="4381" width="13.42578125" style="70" customWidth="1"/>
    <col min="4382" max="4382" width="10.7109375" style="70" customWidth="1"/>
    <col min="4383" max="4602" width="9.140625" style="70" customWidth="1"/>
    <col min="4603" max="4603" width="5.7109375" style="70" customWidth="1"/>
    <col min="4604" max="4605" width="21.7109375" style="70" customWidth="1"/>
    <col min="4606" max="4606" width="7.85546875" style="70"/>
    <col min="4607" max="4607" width="8.5703125" style="70" customWidth="1"/>
    <col min="4608" max="4608" width="7.85546875" style="70"/>
    <col min="4609" max="4609" width="5.7109375" style="70" customWidth="1"/>
    <col min="4610" max="4611" width="21.7109375" style="70" customWidth="1"/>
    <col min="4612" max="4612" width="14.140625" style="70" customWidth="1"/>
    <col min="4613" max="4628" width="10.7109375" style="70" customWidth="1"/>
    <col min="4629" max="4629" width="18.28515625" style="70" customWidth="1"/>
    <col min="4630" max="4630" width="10.7109375" style="70" customWidth="1"/>
    <col min="4631" max="4631" width="26.28515625" style="70" customWidth="1"/>
    <col min="4632" max="4632" width="10.7109375" style="70" customWidth="1"/>
    <col min="4633" max="4633" width="15.7109375" style="70" customWidth="1"/>
    <col min="4634" max="4634" width="10.7109375" style="70" customWidth="1"/>
    <col min="4635" max="4635" width="16.5703125" style="70" customWidth="1"/>
    <col min="4636" max="4636" width="10.7109375" style="70" customWidth="1"/>
    <col min="4637" max="4637" width="13.42578125" style="70" customWidth="1"/>
    <col min="4638" max="4638" width="10.7109375" style="70" customWidth="1"/>
    <col min="4639" max="4858" width="9.140625" style="70" customWidth="1"/>
    <col min="4859" max="4859" width="5.7109375" style="70" customWidth="1"/>
    <col min="4860" max="4861" width="21.7109375" style="70" customWidth="1"/>
    <col min="4862" max="4862" width="7.85546875" style="70"/>
    <col min="4863" max="4863" width="8.5703125" style="70" customWidth="1"/>
    <col min="4864" max="4864" width="7.85546875" style="70"/>
    <col min="4865" max="4865" width="5.7109375" style="70" customWidth="1"/>
    <col min="4866" max="4867" width="21.7109375" style="70" customWidth="1"/>
    <col min="4868" max="4868" width="14.140625" style="70" customWidth="1"/>
    <col min="4869" max="4884" width="10.7109375" style="70" customWidth="1"/>
    <col min="4885" max="4885" width="18.28515625" style="70" customWidth="1"/>
    <col min="4886" max="4886" width="10.7109375" style="70" customWidth="1"/>
    <col min="4887" max="4887" width="26.28515625" style="70" customWidth="1"/>
    <col min="4888" max="4888" width="10.7109375" style="70" customWidth="1"/>
    <col min="4889" max="4889" width="15.7109375" style="70" customWidth="1"/>
    <col min="4890" max="4890" width="10.7109375" style="70" customWidth="1"/>
    <col min="4891" max="4891" width="16.5703125" style="70" customWidth="1"/>
    <col min="4892" max="4892" width="10.7109375" style="70" customWidth="1"/>
    <col min="4893" max="4893" width="13.42578125" style="70" customWidth="1"/>
    <col min="4894" max="4894" width="10.7109375" style="70" customWidth="1"/>
    <col min="4895" max="5114" width="9.140625" style="70" customWidth="1"/>
    <col min="5115" max="5115" width="5.7109375" style="70" customWidth="1"/>
    <col min="5116" max="5117" width="21.7109375" style="70" customWidth="1"/>
    <col min="5118" max="5118" width="7.85546875" style="70"/>
    <col min="5119" max="5119" width="8.5703125" style="70" customWidth="1"/>
    <col min="5120" max="5120" width="7.85546875" style="70"/>
    <col min="5121" max="5121" width="5.7109375" style="70" customWidth="1"/>
    <col min="5122" max="5123" width="21.7109375" style="70" customWidth="1"/>
    <col min="5124" max="5124" width="14.140625" style="70" customWidth="1"/>
    <col min="5125" max="5140" width="10.7109375" style="70" customWidth="1"/>
    <col min="5141" max="5141" width="18.28515625" style="70" customWidth="1"/>
    <col min="5142" max="5142" width="10.7109375" style="70" customWidth="1"/>
    <col min="5143" max="5143" width="26.28515625" style="70" customWidth="1"/>
    <col min="5144" max="5144" width="10.7109375" style="70" customWidth="1"/>
    <col min="5145" max="5145" width="15.7109375" style="70" customWidth="1"/>
    <col min="5146" max="5146" width="10.7109375" style="70" customWidth="1"/>
    <col min="5147" max="5147" width="16.5703125" style="70" customWidth="1"/>
    <col min="5148" max="5148" width="10.7109375" style="70" customWidth="1"/>
    <col min="5149" max="5149" width="13.42578125" style="70" customWidth="1"/>
    <col min="5150" max="5150" width="10.7109375" style="70" customWidth="1"/>
    <col min="5151" max="5370" width="9.140625" style="70" customWidth="1"/>
    <col min="5371" max="5371" width="5.7109375" style="70" customWidth="1"/>
    <col min="5372" max="5373" width="21.7109375" style="70" customWidth="1"/>
    <col min="5374" max="5374" width="7.85546875" style="70"/>
    <col min="5375" max="5375" width="8.5703125" style="70" customWidth="1"/>
    <col min="5376" max="5376" width="7.85546875" style="70"/>
    <col min="5377" max="5377" width="5.7109375" style="70" customWidth="1"/>
    <col min="5378" max="5379" width="21.7109375" style="70" customWidth="1"/>
    <col min="5380" max="5380" width="14.140625" style="70" customWidth="1"/>
    <col min="5381" max="5396" width="10.7109375" style="70" customWidth="1"/>
    <col min="5397" max="5397" width="18.28515625" style="70" customWidth="1"/>
    <col min="5398" max="5398" width="10.7109375" style="70" customWidth="1"/>
    <col min="5399" max="5399" width="26.28515625" style="70" customWidth="1"/>
    <col min="5400" max="5400" width="10.7109375" style="70" customWidth="1"/>
    <col min="5401" max="5401" width="15.7109375" style="70" customWidth="1"/>
    <col min="5402" max="5402" width="10.7109375" style="70" customWidth="1"/>
    <col min="5403" max="5403" width="16.5703125" style="70" customWidth="1"/>
    <col min="5404" max="5404" width="10.7109375" style="70" customWidth="1"/>
    <col min="5405" max="5405" width="13.42578125" style="70" customWidth="1"/>
    <col min="5406" max="5406" width="10.7109375" style="70" customWidth="1"/>
    <col min="5407" max="5626" width="9.140625" style="70" customWidth="1"/>
    <col min="5627" max="5627" width="5.7109375" style="70" customWidth="1"/>
    <col min="5628" max="5629" width="21.7109375" style="70" customWidth="1"/>
    <col min="5630" max="5630" width="7.85546875" style="70"/>
    <col min="5631" max="5631" width="8.5703125" style="70" customWidth="1"/>
    <col min="5632" max="5632" width="7.85546875" style="70"/>
    <col min="5633" max="5633" width="5.7109375" style="70" customWidth="1"/>
    <col min="5634" max="5635" width="21.7109375" style="70" customWidth="1"/>
    <col min="5636" max="5636" width="14.140625" style="70" customWidth="1"/>
    <col min="5637" max="5652" width="10.7109375" style="70" customWidth="1"/>
    <col min="5653" max="5653" width="18.28515625" style="70" customWidth="1"/>
    <col min="5654" max="5654" width="10.7109375" style="70" customWidth="1"/>
    <col min="5655" max="5655" width="26.28515625" style="70" customWidth="1"/>
    <col min="5656" max="5656" width="10.7109375" style="70" customWidth="1"/>
    <col min="5657" max="5657" width="15.7109375" style="70" customWidth="1"/>
    <col min="5658" max="5658" width="10.7109375" style="70" customWidth="1"/>
    <col min="5659" max="5659" width="16.5703125" style="70" customWidth="1"/>
    <col min="5660" max="5660" width="10.7109375" style="70" customWidth="1"/>
    <col min="5661" max="5661" width="13.42578125" style="70" customWidth="1"/>
    <col min="5662" max="5662" width="10.7109375" style="70" customWidth="1"/>
    <col min="5663" max="5882" width="9.140625" style="70" customWidth="1"/>
    <col min="5883" max="5883" width="5.7109375" style="70" customWidth="1"/>
    <col min="5884" max="5885" width="21.7109375" style="70" customWidth="1"/>
    <col min="5886" max="5886" width="7.85546875" style="70"/>
    <col min="5887" max="5887" width="8.5703125" style="70" customWidth="1"/>
    <col min="5888" max="5888" width="7.85546875" style="70"/>
    <col min="5889" max="5889" width="5.7109375" style="70" customWidth="1"/>
    <col min="5890" max="5891" width="21.7109375" style="70" customWidth="1"/>
    <col min="5892" max="5892" width="14.140625" style="70" customWidth="1"/>
    <col min="5893" max="5908" width="10.7109375" style="70" customWidth="1"/>
    <col min="5909" max="5909" width="18.28515625" style="70" customWidth="1"/>
    <col min="5910" max="5910" width="10.7109375" style="70" customWidth="1"/>
    <col min="5911" max="5911" width="26.28515625" style="70" customWidth="1"/>
    <col min="5912" max="5912" width="10.7109375" style="70" customWidth="1"/>
    <col min="5913" max="5913" width="15.7109375" style="70" customWidth="1"/>
    <col min="5914" max="5914" width="10.7109375" style="70" customWidth="1"/>
    <col min="5915" max="5915" width="16.5703125" style="70" customWidth="1"/>
    <col min="5916" max="5916" width="10.7109375" style="70" customWidth="1"/>
    <col min="5917" max="5917" width="13.42578125" style="70" customWidth="1"/>
    <col min="5918" max="5918" width="10.7109375" style="70" customWidth="1"/>
    <col min="5919" max="6138" width="9.140625" style="70" customWidth="1"/>
    <col min="6139" max="6139" width="5.7109375" style="70" customWidth="1"/>
    <col min="6140" max="6141" width="21.7109375" style="70" customWidth="1"/>
    <col min="6142" max="6142" width="7.85546875" style="70"/>
    <col min="6143" max="6143" width="8.5703125" style="70" customWidth="1"/>
    <col min="6144" max="6144" width="7.85546875" style="70"/>
    <col min="6145" max="6145" width="5.7109375" style="70" customWidth="1"/>
    <col min="6146" max="6147" width="21.7109375" style="70" customWidth="1"/>
    <col min="6148" max="6148" width="14.140625" style="70" customWidth="1"/>
    <col min="6149" max="6164" width="10.7109375" style="70" customWidth="1"/>
    <col min="6165" max="6165" width="18.28515625" style="70" customWidth="1"/>
    <col min="6166" max="6166" width="10.7109375" style="70" customWidth="1"/>
    <col min="6167" max="6167" width="26.28515625" style="70" customWidth="1"/>
    <col min="6168" max="6168" width="10.7109375" style="70" customWidth="1"/>
    <col min="6169" max="6169" width="15.7109375" style="70" customWidth="1"/>
    <col min="6170" max="6170" width="10.7109375" style="70" customWidth="1"/>
    <col min="6171" max="6171" width="16.5703125" style="70" customWidth="1"/>
    <col min="6172" max="6172" width="10.7109375" style="70" customWidth="1"/>
    <col min="6173" max="6173" width="13.42578125" style="70" customWidth="1"/>
    <col min="6174" max="6174" width="10.7109375" style="70" customWidth="1"/>
    <col min="6175" max="6394" width="9.140625" style="70" customWidth="1"/>
    <col min="6395" max="6395" width="5.7109375" style="70" customWidth="1"/>
    <col min="6396" max="6397" width="21.7109375" style="70" customWidth="1"/>
    <col min="6398" max="6398" width="7.85546875" style="70"/>
    <col min="6399" max="6399" width="8.5703125" style="70" customWidth="1"/>
    <col min="6400" max="6400" width="7.85546875" style="70"/>
    <col min="6401" max="6401" width="5.7109375" style="70" customWidth="1"/>
    <col min="6402" max="6403" width="21.7109375" style="70" customWidth="1"/>
    <col min="6404" max="6404" width="14.140625" style="70" customWidth="1"/>
    <col min="6405" max="6420" width="10.7109375" style="70" customWidth="1"/>
    <col min="6421" max="6421" width="18.28515625" style="70" customWidth="1"/>
    <col min="6422" max="6422" width="10.7109375" style="70" customWidth="1"/>
    <col min="6423" max="6423" width="26.28515625" style="70" customWidth="1"/>
    <col min="6424" max="6424" width="10.7109375" style="70" customWidth="1"/>
    <col min="6425" max="6425" width="15.7109375" style="70" customWidth="1"/>
    <col min="6426" max="6426" width="10.7109375" style="70" customWidth="1"/>
    <col min="6427" max="6427" width="16.5703125" style="70" customWidth="1"/>
    <col min="6428" max="6428" width="10.7109375" style="70" customWidth="1"/>
    <col min="6429" max="6429" width="13.42578125" style="70" customWidth="1"/>
    <col min="6430" max="6430" width="10.7109375" style="70" customWidth="1"/>
    <col min="6431" max="6650" width="9.140625" style="70" customWidth="1"/>
    <col min="6651" max="6651" width="5.7109375" style="70" customWidth="1"/>
    <col min="6652" max="6653" width="21.7109375" style="70" customWidth="1"/>
    <col min="6654" max="6654" width="7.85546875" style="70"/>
    <col min="6655" max="6655" width="8.5703125" style="70" customWidth="1"/>
    <col min="6656" max="6656" width="7.85546875" style="70"/>
    <col min="6657" max="6657" width="5.7109375" style="70" customWidth="1"/>
    <col min="6658" max="6659" width="21.7109375" style="70" customWidth="1"/>
    <col min="6660" max="6660" width="14.140625" style="70" customWidth="1"/>
    <col min="6661" max="6676" width="10.7109375" style="70" customWidth="1"/>
    <col min="6677" max="6677" width="18.28515625" style="70" customWidth="1"/>
    <col min="6678" max="6678" width="10.7109375" style="70" customWidth="1"/>
    <col min="6679" max="6679" width="26.28515625" style="70" customWidth="1"/>
    <col min="6680" max="6680" width="10.7109375" style="70" customWidth="1"/>
    <col min="6681" max="6681" width="15.7109375" style="70" customWidth="1"/>
    <col min="6682" max="6682" width="10.7109375" style="70" customWidth="1"/>
    <col min="6683" max="6683" width="16.5703125" style="70" customWidth="1"/>
    <col min="6684" max="6684" width="10.7109375" style="70" customWidth="1"/>
    <col min="6685" max="6685" width="13.42578125" style="70" customWidth="1"/>
    <col min="6686" max="6686" width="10.7109375" style="70" customWidth="1"/>
    <col min="6687" max="6906" width="9.140625" style="70" customWidth="1"/>
    <col min="6907" max="6907" width="5.7109375" style="70" customWidth="1"/>
    <col min="6908" max="6909" width="21.7109375" style="70" customWidth="1"/>
    <col min="6910" max="6910" width="7.85546875" style="70"/>
    <col min="6911" max="6911" width="8.5703125" style="70" customWidth="1"/>
    <col min="6912" max="6912" width="7.85546875" style="70"/>
    <col min="6913" max="6913" width="5.7109375" style="70" customWidth="1"/>
    <col min="6914" max="6915" width="21.7109375" style="70" customWidth="1"/>
    <col min="6916" max="6916" width="14.140625" style="70" customWidth="1"/>
    <col min="6917" max="6932" width="10.7109375" style="70" customWidth="1"/>
    <col min="6933" max="6933" width="18.28515625" style="70" customWidth="1"/>
    <col min="6934" max="6934" width="10.7109375" style="70" customWidth="1"/>
    <col min="6935" max="6935" width="26.28515625" style="70" customWidth="1"/>
    <col min="6936" max="6936" width="10.7109375" style="70" customWidth="1"/>
    <col min="6937" max="6937" width="15.7109375" style="70" customWidth="1"/>
    <col min="6938" max="6938" width="10.7109375" style="70" customWidth="1"/>
    <col min="6939" max="6939" width="16.5703125" style="70" customWidth="1"/>
    <col min="6940" max="6940" width="10.7109375" style="70" customWidth="1"/>
    <col min="6941" max="6941" width="13.42578125" style="70" customWidth="1"/>
    <col min="6942" max="6942" width="10.7109375" style="70" customWidth="1"/>
    <col min="6943" max="7162" width="9.140625" style="70" customWidth="1"/>
    <col min="7163" max="7163" width="5.7109375" style="70" customWidth="1"/>
    <col min="7164" max="7165" width="21.7109375" style="70" customWidth="1"/>
    <col min="7166" max="7166" width="7.85546875" style="70"/>
    <col min="7167" max="7167" width="8.5703125" style="70" customWidth="1"/>
    <col min="7168" max="7168" width="7.85546875" style="70"/>
    <col min="7169" max="7169" width="5.7109375" style="70" customWidth="1"/>
    <col min="7170" max="7171" width="21.7109375" style="70" customWidth="1"/>
    <col min="7172" max="7172" width="14.140625" style="70" customWidth="1"/>
    <col min="7173" max="7188" width="10.7109375" style="70" customWidth="1"/>
    <col min="7189" max="7189" width="18.28515625" style="70" customWidth="1"/>
    <col min="7190" max="7190" width="10.7109375" style="70" customWidth="1"/>
    <col min="7191" max="7191" width="26.28515625" style="70" customWidth="1"/>
    <col min="7192" max="7192" width="10.7109375" style="70" customWidth="1"/>
    <col min="7193" max="7193" width="15.7109375" style="70" customWidth="1"/>
    <col min="7194" max="7194" width="10.7109375" style="70" customWidth="1"/>
    <col min="7195" max="7195" width="16.5703125" style="70" customWidth="1"/>
    <col min="7196" max="7196" width="10.7109375" style="70" customWidth="1"/>
    <col min="7197" max="7197" width="13.42578125" style="70" customWidth="1"/>
    <col min="7198" max="7198" width="10.7109375" style="70" customWidth="1"/>
    <col min="7199" max="7418" width="9.140625" style="70" customWidth="1"/>
    <col min="7419" max="7419" width="5.7109375" style="70" customWidth="1"/>
    <col min="7420" max="7421" width="21.7109375" style="70" customWidth="1"/>
    <col min="7422" max="7422" width="7.85546875" style="70"/>
    <col min="7423" max="7423" width="8.5703125" style="70" customWidth="1"/>
    <col min="7424" max="7424" width="7.85546875" style="70"/>
    <col min="7425" max="7425" width="5.7109375" style="70" customWidth="1"/>
    <col min="7426" max="7427" width="21.7109375" style="70" customWidth="1"/>
    <col min="7428" max="7428" width="14.140625" style="70" customWidth="1"/>
    <col min="7429" max="7444" width="10.7109375" style="70" customWidth="1"/>
    <col min="7445" max="7445" width="18.28515625" style="70" customWidth="1"/>
    <col min="7446" max="7446" width="10.7109375" style="70" customWidth="1"/>
    <col min="7447" max="7447" width="26.28515625" style="70" customWidth="1"/>
    <col min="7448" max="7448" width="10.7109375" style="70" customWidth="1"/>
    <col min="7449" max="7449" width="15.7109375" style="70" customWidth="1"/>
    <col min="7450" max="7450" width="10.7109375" style="70" customWidth="1"/>
    <col min="7451" max="7451" width="16.5703125" style="70" customWidth="1"/>
    <col min="7452" max="7452" width="10.7109375" style="70" customWidth="1"/>
    <col min="7453" max="7453" width="13.42578125" style="70" customWidth="1"/>
    <col min="7454" max="7454" width="10.7109375" style="70" customWidth="1"/>
    <col min="7455" max="7674" width="9.140625" style="70" customWidth="1"/>
    <col min="7675" max="7675" width="5.7109375" style="70" customWidth="1"/>
    <col min="7676" max="7677" width="21.7109375" style="70" customWidth="1"/>
    <col min="7678" max="7678" width="7.85546875" style="70"/>
    <col min="7679" max="7679" width="8.5703125" style="70" customWidth="1"/>
    <col min="7680" max="7680" width="7.85546875" style="70"/>
    <col min="7681" max="7681" width="5.7109375" style="70" customWidth="1"/>
    <col min="7682" max="7683" width="21.7109375" style="70" customWidth="1"/>
    <col min="7684" max="7684" width="14.140625" style="70" customWidth="1"/>
    <col min="7685" max="7700" width="10.7109375" style="70" customWidth="1"/>
    <col min="7701" max="7701" width="18.28515625" style="70" customWidth="1"/>
    <col min="7702" max="7702" width="10.7109375" style="70" customWidth="1"/>
    <col min="7703" max="7703" width="26.28515625" style="70" customWidth="1"/>
    <col min="7704" max="7704" width="10.7109375" style="70" customWidth="1"/>
    <col min="7705" max="7705" width="15.7109375" style="70" customWidth="1"/>
    <col min="7706" max="7706" width="10.7109375" style="70" customWidth="1"/>
    <col min="7707" max="7707" width="16.5703125" style="70" customWidth="1"/>
    <col min="7708" max="7708" width="10.7109375" style="70" customWidth="1"/>
    <col min="7709" max="7709" width="13.42578125" style="70" customWidth="1"/>
    <col min="7710" max="7710" width="10.7109375" style="70" customWidth="1"/>
    <col min="7711" max="7930" width="9.140625" style="70" customWidth="1"/>
    <col min="7931" max="7931" width="5.7109375" style="70" customWidth="1"/>
    <col min="7932" max="7933" width="21.7109375" style="70" customWidth="1"/>
    <col min="7934" max="7934" width="7.85546875" style="70"/>
    <col min="7935" max="7935" width="8.5703125" style="70" customWidth="1"/>
    <col min="7936" max="7936" width="7.85546875" style="70"/>
    <col min="7937" max="7937" width="5.7109375" style="70" customWidth="1"/>
    <col min="7938" max="7939" width="21.7109375" style="70" customWidth="1"/>
    <col min="7940" max="7940" width="14.140625" style="70" customWidth="1"/>
    <col min="7941" max="7956" width="10.7109375" style="70" customWidth="1"/>
    <col min="7957" max="7957" width="18.28515625" style="70" customWidth="1"/>
    <col min="7958" max="7958" width="10.7109375" style="70" customWidth="1"/>
    <col min="7959" max="7959" width="26.28515625" style="70" customWidth="1"/>
    <col min="7960" max="7960" width="10.7109375" style="70" customWidth="1"/>
    <col min="7961" max="7961" width="15.7109375" style="70" customWidth="1"/>
    <col min="7962" max="7962" width="10.7109375" style="70" customWidth="1"/>
    <col min="7963" max="7963" width="16.5703125" style="70" customWidth="1"/>
    <col min="7964" max="7964" width="10.7109375" style="70" customWidth="1"/>
    <col min="7965" max="7965" width="13.42578125" style="70" customWidth="1"/>
    <col min="7966" max="7966" width="10.7109375" style="70" customWidth="1"/>
    <col min="7967" max="8186" width="9.140625" style="70" customWidth="1"/>
    <col min="8187" max="8187" width="5.7109375" style="70" customWidth="1"/>
    <col min="8188" max="8189" width="21.7109375" style="70" customWidth="1"/>
    <col min="8190" max="8190" width="7.85546875" style="70"/>
    <col min="8191" max="8191" width="8.5703125" style="70" customWidth="1"/>
    <col min="8192" max="8192" width="7.85546875" style="70"/>
    <col min="8193" max="8193" width="5.7109375" style="70" customWidth="1"/>
    <col min="8194" max="8195" width="21.7109375" style="70" customWidth="1"/>
    <col min="8196" max="8196" width="14.140625" style="70" customWidth="1"/>
    <col min="8197" max="8212" width="10.7109375" style="70" customWidth="1"/>
    <col min="8213" max="8213" width="18.28515625" style="70" customWidth="1"/>
    <col min="8214" max="8214" width="10.7109375" style="70" customWidth="1"/>
    <col min="8215" max="8215" width="26.28515625" style="70" customWidth="1"/>
    <col min="8216" max="8216" width="10.7109375" style="70" customWidth="1"/>
    <col min="8217" max="8217" width="15.7109375" style="70" customWidth="1"/>
    <col min="8218" max="8218" width="10.7109375" style="70" customWidth="1"/>
    <col min="8219" max="8219" width="16.5703125" style="70" customWidth="1"/>
    <col min="8220" max="8220" width="10.7109375" style="70" customWidth="1"/>
    <col min="8221" max="8221" width="13.42578125" style="70" customWidth="1"/>
    <col min="8222" max="8222" width="10.7109375" style="70" customWidth="1"/>
    <col min="8223" max="8442" width="9.140625" style="70" customWidth="1"/>
    <col min="8443" max="8443" width="5.7109375" style="70" customWidth="1"/>
    <col min="8444" max="8445" width="21.7109375" style="70" customWidth="1"/>
    <col min="8446" max="8446" width="7.85546875" style="70"/>
    <col min="8447" max="8447" width="8.5703125" style="70" customWidth="1"/>
    <col min="8448" max="8448" width="7.85546875" style="70"/>
    <col min="8449" max="8449" width="5.7109375" style="70" customWidth="1"/>
    <col min="8450" max="8451" width="21.7109375" style="70" customWidth="1"/>
    <col min="8452" max="8452" width="14.140625" style="70" customWidth="1"/>
    <col min="8453" max="8468" width="10.7109375" style="70" customWidth="1"/>
    <col min="8469" max="8469" width="18.28515625" style="70" customWidth="1"/>
    <col min="8470" max="8470" width="10.7109375" style="70" customWidth="1"/>
    <col min="8471" max="8471" width="26.28515625" style="70" customWidth="1"/>
    <col min="8472" max="8472" width="10.7109375" style="70" customWidth="1"/>
    <col min="8473" max="8473" width="15.7109375" style="70" customWidth="1"/>
    <col min="8474" max="8474" width="10.7109375" style="70" customWidth="1"/>
    <col min="8475" max="8475" width="16.5703125" style="70" customWidth="1"/>
    <col min="8476" max="8476" width="10.7109375" style="70" customWidth="1"/>
    <col min="8477" max="8477" width="13.42578125" style="70" customWidth="1"/>
    <col min="8478" max="8478" width="10.7109375" style="70" customWidth="1"/>
    <col min="8479" max="8698" width="9.140625" style="70" customWidth="1"/>
    <col min="8699" max="8699" width="5.7109375" style="70" customWidth="1"/>
    <col min="8700" max="8701" width="21.7109375" style="70" customWidth="1"/>
    <col min="8702" max="8702" width="7.85546875" style="70"/>
    <col min="8703" max="8703" width="8.5703125" style="70" customWidth="1"/>
    <col min="8704" max="8704" width="7.85546875" style="70"/>
    <col min="8705" max="8705" width="5.7109375" style="70" customWidth="1"/>
    <col min="8706" max="8707" width="21.7109375" style="70" customWidth="1"/>
    <col min="8708" max="8708" width="14.140625" style="70" customWidth="1"/>
    <col min="8709" max="8724" width="10.7109375" style="70" customWidth="1"/>
    <col min="8725" max="8725" width="18.28515625" style="70" customWidth="1"/>
    <col min="8726" max="8726" width="10.7109375" style="70" customWidth="1"/>
    <col min="8727" max="8727" width="26.28515625" style="70" customWidth="1"/>
    <col min="8728" max="8728" width="10.7109375" style="70" customWidth="1"/>
    <col min="8729" max="8729" width="15.7109375" style="70" customWidth="1"/>
    <col min="8730" max="8730" width="10.7109375" style="70" customWidth="1"/>
    <col min="8731" max="8731" width="16.5703125" style="70" customWidth="1"/>
    <col min="8732" max="8732" width="10.7109375" style="70" customWidth="1"/>
    <col min="8733" max="8733" width="13.42578125" style="70" customWidth="1"/>
    <col min="8734" max="8734" width="10.7109375" style="70" customWidth="1"/>
    <col min="8735" max="8954" width="9.140625" style="70" customWidth="1"/>
    <col min="8955" max="8955" width="5.7109375" style="70" customWidth="1"/>
    <col min="8956" max="8957" width="21.7109375" style="70" customWidth="1"/>
    <col min="8958" max="8958" width="7.85546875" style="70"/>
    <col min="8959" max="8959" width="8.5703125" style="70" customWidth="1"/>
    <col min="8960" max="8960" width="7.85546875" style="70"/>
    <col min="8961" max="8961" width="5.7109375" style="70" customWidth="1"/>
    <col min="8962" max="8963" width="21.7109375" style="70" customWidth="1"/>
    <col min="8964" max="8964" width="14.140625" style="70" customWidth="1"/>
    <col min="8965" max="8980" width="10.7109375" style="70" customWidth="1"/>
    <col min="8981" max="8981" width="18.28515625" style="70" customWidth="1"/>
    <col min="8982" max="8982" width="10.7109375" style="70" customWidth="1"/>
    <col min="8983" max="8983" width="26.28515625" style="70" customWidth="1"/>
    <col min="8984" max="8984" width="10.7109375" style="70" customWidth="1"/>
    <col min="8985" max="8985" width="15.7109375" style="70" customWidth="1"/>
    <col min="8986" max="8986" width="10.7109375" style="70" customWidth="1"/>
    <col min="8987" max="8987" width="16.5703125" style="70" customWidth="1"/>
    <col min="8988" max="8988" width="10.7109375" style="70" customWidth="1"/>
    <col min="8989" max="8989" width="13.42578125" style="70" customWidth="1"/>
    <col min="8990" max="8990" width="10.7109375" style="70" customWidth="1"/>
    <col min="8991" max="9210" width="9.140625" style="70" customWidth="1"/>
    <col min="9211" max="9211" width="5.7109375" style="70" customWidth="1"/>
    <col min="9212" max="9213" width="21.7109375" style="70" customWidth="1"/>
    <col min="9214" max="9214" width="7.85546875" style="70"/>
    <col min="9215" max="9215" width="8.5703125" style="70" customWidth="1"/>
    <col min="9216" max="9216" width="7.85546875" style="70"/>
    <col min="9217" max="9217" width="5.7109375" style="70" customWidth="1"/>
    <col min="9218" max="9219" width="21.7109375" style="70" customWidth="1"/>
    <col min="9220" max="9220" width="14.140625" style="70" customWidth="1"/>
    <col min="9221" max="9236" width="10.7109375" style="70" customWidth="1"/>
    <col min="9237" max="9237" width="18.28515625" style="70" customWidth="1"/>
    <col min="9238" max="9238" width="10.7109375" style="70" customWidth="1"/>
    <col min="9239" max="9239" width="26.28515625" style="70" customWidth="1"/>
    <col min="9240" max="9240" width="10.7109375" style="70" customWidth="1"/>
    <col min="9241" max="9241" width="15.7109375" style="70" customWidth="1"/>
    <col min="9242" max="9242" width="10.7109375" style="70" customWidth="1"/>
    <col min="9243" max="9243" width="16.5703125" style="70" customWidth="1"/>
    <col min="9244" max="9244" width="10.7109375" style="70" customWidth="1"/>
    <col min="9245" max="9245" width="13.42578125" style="70" customWidth="1"/>
    <col min="9246" max="9246" width="10.7109375" style="70" customWidth="1"/>
    <col min="9247" max="9466" width="9.140625" style="70" customWidth="1"/>
    <col min="9467" max="9467" width="5.7109375" style="70" customWidth="1"/>
    <col min="9468" max="9469" width="21.7109375" style="70" customWidth="1"/>
    <col min="9470" max="9470" width="7.85546875" style="70"/>
    <col min="9471" max="9471" width="8.5703125" style="70" customWidth="1"/>
    <col min="9472" max="9472" width="7.85546875" style="70"/>
    <col min="9473" max="9473" width="5.7109375" style="70" customWidth="1"/>
    <col min="9474" max="9475" width="21.7109375" style="70" customWidth="1"/>
    <col min="9476" max="9476" width="14.140625" style="70" customWidth="1"/>
    <col min="9477" max="9492" width="10.7109375" style="70" customWidth="1"/>
    <col min="9493" max="9493" width="18.28515625" style="70" customWidth="1"/>
    <col min="9494" max="9494" width="10.7109375" style="70" customWidth="1"/>
    <col min="9495" max="9495" width="26.28515625" style="70" customWidth="1"/>
    <col min="9496" max="9496" width="10.7109375" style="70" customWidth="1"/>
    <col min="9497" max="9497" width="15.7109375" style="70" customWidth="1"/>
    <col min="9498" max="9498" width="10.7109375" style="70" customWidth="1"/>
    <col min="9499" max="9499" width="16.5703125" style="70" customWidth="1"/>
    <col min="9500" max="9500" width="10.7109375" style="70" customWidth="1"/>
    <col min="9501" max="9501" width="13.42578125" style="70" customWidth="1"/>
    <col min="9502" max="9502" width="10.7109375" style="70" customWidth="1"/>
    <col min="9503" max="9722" width="9.140625" style="70" customWidth="1"/>
    <col min="9723" max="9723" width="5.7109375" style="70" customWidth="1"/>
    <col min="9724" max="9725" width="21.7109375" style="70" customWidth="1"/>
    <col min="9726" max="9726" width="7.85546875" style="70"/>
    <col min="9727" max="9727" width="8.5703125" style="70" customWidth="1"/>
    <col min="9728" max="9728" width="7.85546875" style="70"/>
    <col min="9729" max="9729" width="5.7109375" style="70" customWidth="1"/>
    <col min="9730" max="9731" width="21.7109375" style="70" customWidth="1"/>
    <col min="9732" max="9732" width="14.140625" style="70" customWidth="1"/>
    <col min="9733" max="9748" width="10.7109375" style="70" customWidth="1"/>
    <col min="9749" max="9749" width="18.28515625" style="70" customWidth="1"/>
    <col min="9750" max="9750" width="10.7109375" style="70" customWidth="1"/>
    <col min="9751" max="9751" width="26.28515625" style="70" customWidth="1"/>
    <col min="9752" max="9752" width="10.7109375" style="70" customWidth="1"/>
    <col min="9753" max="9753" width="15.7109375" style="70" customWidth="1"/>
    <col min="9754" max="9754" width="10.7109375" style="70" customWidth="1"/>
    <col min="9755" max="9755" width="16.5703125" style="70" customWidth="1"/>
    <col min="9756" max="9756" width="10.7109375" style="70" customWidth="1"/>
    <col min="9757" max="9757" width="13.42578125" style="70" customWidth="1"/>
    <col min="9758" max="9758" width="10.7109375" style="70" customWidth="1"/>
    <col min="9759" max="9978" width="9.140625" style="70" customWidth="1"/>
    <col min="9979" max="9979" width="5.7109375" style="70" customWidth="1"/>
    <col min="9980" max="9981" width="21.7109375" style="70" customWidth="1"/>
    <col min="9982" max="9982" width="7.85546875" style="70"/>
    <col min="9983" max="9983" width="8.5703125" style="70" customWidth="1"/>
    <col min="9984" max="9984" width="7.85546875" style="70"/>
    <col min="9985" max="9985" width="5.7109375" style="70" customWidth="1"/>
    <col min="9986" max="9987" width="21.7109375" style="70" customWidth="1"/>
    <col min="9988" max="9988" width="14.140625" style="70" customWidth="1"/>
    <col min="9989" max="10004" width="10.7109375" style="70" customWidth="1"/>
    <col min="10005" max="10005" width="18.28515625" style="70" customWidth="1"/>
    <col min="10006" max="10006" width="10.7109375" style="70" customWidth="1"/>
    <col min="10007" max="10007" width="26.28515625" style="70" customWidth="1"/>
    <col min="10008" max="10008" width="10.7109375" style="70" customWidth="1"/>
    <col min="10009" max="10009" width="15.7109375" style="70" customWidth="1"/>
    <col min="10010" max="10010" width="10.7109375" style="70" customWidth="1"/>
    <col min="10011" max="10011" width="16.5703125" style="70" customWidth="1"/>
    <col min="10012" max="10012" width="10.7109375" style="70" customWidth="1"/>
    <col min="10013" max="10013" width="13.42578125" style="70" customWidth="1"/>
    <col min="10014" max="10014" width="10.7109375" style="70" customWidth="1"/>
    <col min="10015" max="10234" width="9.140625" style="70" customWidth="1"/>
    <col min="10235" max="10235" width="5.7109375" style="70" customWidth="1"/>
    <col min="10236" max="10237" width="21.7109375" style="70" customWidth="1"/>
    <col min="10238" max="10238" width="7.85546875" style="70"/>
    <col min="10239" max="10239" width="8.5703125" style="70" customWidth="1"/>
    <col min="10240" max="10240" width="7.85546875" style="70"/>
    <col min="10241" max="10241" width="5.7109375" style="70" customWidth="1"/>
    <col min="10242" max="10243" width="21.7109375" style="70" customWidth="1"/>
    <col min="10244" max="10244" width="14.140625" style="70" customWidth="1"/>
    <col min="10245" max="10260" width="10.7109375" style="70" customWidth="1"/>
    <col min="10261" max="10261" width="18.28515625" style="70" customWidth="1"/>
    <col min="10262" max="10262" width="10.7109375" style="70" customWidth="1"/>
    <col min="10263" max="10263" width="26.28515625" style="70" customWidth="1"/>
    <col min="10264" max="10264" width="10.7109375" style="70" customWidth="1"/>
    <col min="10265" max="10265" width="15.7109375" style="70" customWidth="1"/>
    <col min="10266" max="10266" width="10.7109375" style="70" customWidth="1"/>
    <col min="10267" max="10267" width="16.5703125" style="70" customWidth="1"/>
    <col min="10268" max="10268" width="10.7109375" style="70" customWidth="1"/>
    <col min="10269" max="10269" width="13.42578125" style="70" customWidth="1"/>
    <col min="10270" max="10270" width="10.7109375" style="70" customWidth="1"/>
    <col min="10271" max="10490" width="9.140625" style="70" customWidth="1"/>
    <col min="10491" max="10491" width="5.7109375" style="70" customWidth="1"/>
    <col min="10492" max="10493" width="21.7109375" style="70" customWidth="1"/>
    <col min="10494" max="10494" width="7.85546875" style="70"/>
    <col min="10495" max="10495" width="8.5703125" style="70" customWidth="1"/>
    <col min="10496" max="10496" width="7.85546875" style="70"/>
    <col min="10497" max="10497" width="5.7109375" style="70" customWidth="1"/>
    <col min="10498" max="10499" width="21.7109375" style="70" customWidth="1"/>
    <col min="10500" max="10500" width="14.140625" style="70" customWidth="1"/>
    <col min="10501" max="10516" width="10.7109375" style="70" customWidth="1"/>
    <col min="10517" max="10517" width="18.28515625" style="70" customWidth="1"/>
    <col min="10518" max="10518" width="10.7109375" style="70" customWidth="1"/>
    <col min="10519" max="10519" width="26.28515625" style="70" customWidth="1"/>
    <col min="10520" max="10520" width="10.7109375" style="70" customWidth="1"/>
    <col min="10521" max="10521" width="15.7109375" style="70" customWidth="1"/>
    <col min="10522" max="10522" width="10.7109375" style="70" customWidth="1"/>
    <col min="10523" max="10523" width="16.5703125" style="70" customWidth="1"/>
    <col min="10524" max="10524" width="10.7109375" style="70" customWidth="1"/>
    <col min="10525" max="10525" width="13.42578125" style="70" customWidth="1"/>
    <col min="10526" max="10526" width="10.7109375" style="70" customWidth="1"/>
    <col min="10527" max="10746" width="9.140625" style="70" customWidth="1"/>
    <col min="10747" max="10747" width="5.7109375" style="70" customWidth="1"/>
    <col min="10748" max="10749" width="21.7109375" style="70" customWidth="1"/>
    <col min="10750" max="10750" width="7.85546875" style="70"/>
    <col min="10751" max="10751" width="8.5703125" style="70" customWidth="1"/>
    <col min="10752" max="10752" width="7.85546875" style="70"/>
    <col min="10753" max="10753" width="5.7109375" style="70" customWidth="1"/>
    <col min="10754" max="10755" width="21.7109375" style="70" customWidth="1"/>
    <col min="10756" max="10756" width="14.140625" style="70" customWidth="1"/>
    <col min="10757" max="10772" width="10.7109375" style="70" customWidth="1"/>
    <col min="10773" max="10773" width="18.28515625" style="70" customWidth="1"/>
    <col min="10774" max="10774" width="10.7109375" style="70" customWidth="1"/>
    <col min="10775" max="10775" width="26.28515625" style="70" customWidth="1"/>
    <col min="10776" max="10776" width="10.7109375" style="70" customWidth="1"/>
    <col min="10777" max="10777" width="15.7109375" style="70" customWidth="1"/>
    <col min="10778" max="10778" width="10.7109375" style="70" customWidth="1"/>
    <col min="10779" max="10779" width="16.5703125" style="70" customWidth="1"/>
    <col min="10780" max="10780" width="10.7109375" style="70" customWidth="1"/>
    <col min="10781" max="10781" width="13.42578125" style="70" customWidth="1"/>
    <col min="10782" max="10782" width="10.7109375" style="70" customWidth="1"/>
    <col min="10783" max="11002" width="9.140625" style="70" customWidth="1"/>
    <col min="11003" max="11003" width="5.7109375" style="70" customWidth="1"/>
    <col min="11004" max="11005" width="21.7109375" style="70" customWidth="1"/>
    <col min="11006" max="11006" width="7.85546875" style="70"/>
    <col min="11007" max="11007" width="8.5703125" style="70" customWidth="1"/>
    <col min="11008" max="11008" width="7.85546875" style="70"/>
    <col min="11009" max="11009" width="5.7109375" style="70" customWidth="1"/>
    <col min="11010" max="11011" width="21.7109375" style="70" customWidth="1"/>
    <col min="11012" max="11012" width="14.140625" style="70" customWidth="1"/>
    <col min="11013" max="11028" width="10.7109375" style="70" customWidth="1"/>
    <col min="11029" max="11029" width="18.28515625" style="70" customWidth="1"/>
    <col min="11030" max="11030" width="10.7109375" style="70" customWidth="1"/>
    <col min="11031" max="11031" width="26.28515625" style="70" customWidth="1"/>
    <col min="11032" max="11032" width="10.7109375" style="70" customWidth="1"/>
    <col min="11033" max="11033" width="15.7109375" style="70" customWidth="1"/>
    <col min="11034" max="11034" width="10.7109375" style="70" customWidth="1"/>
    <col min="11035" max="11035" width="16.5703125" style="70" customWidth="1"/>
    <col min="11036" max="11036" width="10.7109375" style="70" customWidth="1"/>
    <col min="11037" max="11037" width="13.42578125" style="70" customWidth="1"/>
    <col min="11038" max="11038" width="10.7109375" style="70" customWidth="1"/>
    <col min="11039" max="11258" width="9.140625" style="70" customWidth="1"/>
    <col min="11259" max="11259" width="5.7109375" style="70" customWidth="1"/>
    <col min="11260" max="11261" width="21.7109375" style="70" customWidth="1"/>
    <col min="11262" max="11262" width="7.85546875" style="70"/>
    <col min="11263" max="11263" width="8.5703125" style="70" customWidth="1"/>
    <col min="11264" max="11264" width="7.85546875" style="70"/>
    <col min="11265" max="11265" width="5.7109375" style="70" customWidth="1"/>
    <col min="11266" max="11267" width="21.7109375" style="70" customWidth="1"/>
    <col min="11268" max="11268" width="14.140625" style="70" customWidth="1"/>
    <col min="11269" max="11284" width="10.7109375" style="70" customWidth="1"/>
    <col min="11285" max="11285" width="18.28515625" style="70" customWidth="1"/>
    <col min="11286" max="11286" width="10.7109375" style="70" customWidth="1"/>
    <col min="11287" max="11287" width="26.28515625" style="70" customWidth="1"/>
    <col min="11288" max="11288" width="10.7109375" style="70" customWidth="1"/>
    <col min="11289" max="11289" width="15.7109375" style="70" customWidth="1"/>
    <col min="11290" max="11290" width="10.7109375" style="70" customWidth="1"/>
    <col min="11291" max="11291" width="16.5703125" style="70" customWidth="1"/>
    <col min="11292" max="11292" width="10.7109375" style="70" customWidth="1"/>
    <col min="11293" max="11293" width="13.42578125" style="70" customWidth="1"/>
    <col min="11294" max="11294" width="10.7109375" style="70" customWidth="1"/>
    <col min="11295" max="11514" width="9.140625" style="70" customWidth="1"/>
    <col min="11515" max="11515" width="5.7109375" style="70" customWidth="1"/>
    <col min="11516" max="11517" width="21.7109375" style="70" customWidth="1"/>
    <col min="11518" max="11518" width="7.85546875" style="70"/>
    <col min="11519" max="11519" width="8.5703125" style="70" customWidth="1"/>
    <col min="11520" max="11520" width="7.85546875" style="70"/>
    <col min="11521" max="11521" width="5.7109375" style="70" customWidth="1"/>
    <col min="11522" max="11523" width="21.7109375" style="70" customWidth="1"/>
    <col min="11524" max="11524" width="14.140625" style="70" customWidth="1"/>
    <col min="11525" max="11540" width="10.7109375" style="70" customWidth="1"/>
    <col min="11541" max="11541" width="18.28515625" style="70" customWidth="1"/>
    <col min="11542" max="11542" width="10.7109375" style="70" customWidth="1"/>
    <col min="11543" max="11543" width="26.28515625" style="70" customWidth="1"/>
    <col min="11544" max="11544" width="10.7109375" style="70" customWidth="1"/>
    <col min="11545" max="11545" width="15.7109375" style="70" customWidth="1"/>
    <col min="11546" max="11546" width="10.7109375" style="70" customWidth="1"/>
    <col min="11547" max="11547" width="16.5703125" style="70" customWidth="1"/>
    <col min="11548" max="11548" width="10.7109375" style="70" customWidth="1"/>
    <col min="11549" max="11549" width="13.42578125" style="70" customWidth="1"/>
    <col min="11550" max="11550" width="10.7109375" style="70" customWidth="1"/>
    <col min="11551" max="11770" width="9.140625" style="70" customWidth="1"/>
    <col min="11771" max="11771" width="5.7109375" style="70" customWidth="1"/>
    <col min="11772" max="11773" width="21.7109375" style="70" customWidth="1"/>
    <col min="11774" max="11774" width="7.85546875" style="70"/>
    <col min="11775" max="11775" width="8.5703125" style="70" customWidth="1"/>
    <col min="11776" max="11776" width="7.85546875" style="70"/>
    <col min="11777" max="11777" width="5.7109375" style="70" customWidth="1"/>
    <col min="11778" max="11779" width="21.7109375" style="70" customWidth="1"/>
    <col min="11780" max="11780" width="14.140625" style="70" customWidth="1"/>
    <col min="11781" max="11796" width="10.7109375" style="70" customWidth="1"/>
    <col min="11797" max="11797" width="18.28515625" style="70" customWidth="1"/>
    <col min="11798" max="11798" width="10.7109375" style="70" customWidth="1"/>
    <col min="11799" max="11799" width="26.28515625" style="70" customWidth="1"/>
    <col min="11800" max="11800" width="10.7109375" style="70" customWidth="1"/>
    <col min="11801" max="11801" width="15.7109375" style="70" customWidth="1"/>
    <col min="11802" max="11802" width="10.7109375" style="70" customWidth="1"/>
    <col min="11803" max="11803" width="16.5703125" style="70" customWidth="1"/>
    <col min="11804" max="11804" width="10.7109375" style="70" customWidth="1"/>
    <col min="11805" max="11805" width="13.42578125" style="70" customWidth="1"/>
    <col min="11806" max="11806" width="10.7109375" style="70" customWidth="1"/>
    <col min="11807" max="12026" width="9.140625" style="70" customWidth="1"/>
    <col min="12027" max="12027" width="5.7109375" style="70" customWidth="1"/>
    <col min="12028" max="12029" width="21.7109375" style="70" customWidth="1"/>
    <col min="12030" max="12030" width="7.85546875" style="70"/>
    <col min="12031" max="12031" width="8.5703125" style="70" customWidth="1"/>
    <col min="12032" max="12032" width="7.85546875" style="70"/>
    <col min="12033" max="12033" width="5.7109375" style="70" customWidth="1"/>
    <col min="12034" max="12035" width="21.7109375" style="70" customWidth="1"/>
    <col min="12036" max="12036" width="14.140625" style="70" customWidth="1"/>
    <col min="12037" max="12052" width="10.7109375" style="70" customWidth="1"/>
    <col min="12053" max="12053" width="18.28515625" style="70" customWidth="1"/>
    <col min="12054" max="12054" width="10.7109375" style="70" customWidth="1"/>
    <col min="12055" max="12055" width="26.28515625" style="70" customWidth="1"/>
    <col min="12056" max="12056" width="10.7109375" style="70" customWidth="1"/>
    <col min="12057" max="12057" width="15.7109375" style="70" customWidth="1"/>
    <col min="12058" max="12058" width="10.7109375" style="70" customWidth="1"/>
    <col min="12059" max="12059" width="16.5703125" style="70" customWidth="1"/>
    <col min="12060" max="12060" width="10.7109375" style="70" customWidth="1"/>
    <col min="12061" max="12061" width="13.42578125" style="70" customWidth="1"/>
    <col min="12062" max="12062" width="10.7109375" style="70" customWidth="1"/>
    <col min="12063" max="12282" width="9.140625" style="70" customWidth="1"/>
    <col min="12283" max="12283" width="5.7109375" style="70" customWidth="1"/>
    <col min="12284" max="12285" width="21.7109375" style="70" customWidth="1"/>
    <col min="12286" max="12286" width="7.85546875" style="70"/>
    <col min="12287" max="12287" width="8.5703125" style="70" customWidth="1"/>
    <col min="12288" max="12288" width="7.85546875" style="70"/>
    <col min="12289" max="12289" width="5.7109375" style="70" customWidth="1"/>
    <col min="12290" max="12291" width="21.7109375" style="70" customWidth="1"/>
    <col min="12292" max="12292" width="14.140625" style="70" customWidth="1"/>
    <col min="12293" max="12308" width="10.7109375" style="70" customWidth="1"/>
    <col min="12309" max="12309" width="18.28515625" style="70" customWidth="1"/>
    <col min="12310" max="12310" width="10.7109375" style="70" customWidth="1"/>
    <col min="12311" max="12311" width="26.28515625" style="70" customWidth="1"/>
    <col min="12312" max="12312" width="10.7109375" style="70" customWidth="1"/>
    <col min="12313" max="12313" width="15.7109375" style="70" customWidth="1"/>
    <col min="12314" max="12314" width="10.7109375" style="70" customWidth="1"/>
    <col min="12315" max="12315" width="16.5703125" style="70" customWidth="1"/>
    <col min="12316" max="12316" width="10.7109375" style="70" customWidth="1"/>
    <col min="12317" max="12317" width="13.42578125" style="70" customWidth="1"/>
    <col min="12318" max="12318" width="10.7109375" style="70" customWidth="1"/>
    <col min="12319" max="12538" width="9.140625" style="70" customWidth="1"/>
    <col min="12539" max="12539" width="5.7109375" style="70" customWidth="1"/>
    <col min="12540" max="12541" width="21.7109375" style="70" customWidth="1"/>
    <col min="12542" max="12542" width="7.85546875" style="70"/>
    <col min="12543" max="12543" width="8.5703125" style="70" customWidth="1"/>
    <col min="12544" max="12544" width="7.85546875" style="70"/>
    <col min="12545" max="12545" width="5.7109375" style="70" customWidth="1"/>
    <col min="12546" max="12547" width="21.7109375" style="70" customWidth="1"/>
    <col min="12548" max="12548" width="14.140625" style="70" customWidth="1"/>
    <col min="12549" max="12564" width="10.7109375" style="70" customWidth="1"/>
    <col min="12565" max="12565" width="18.28515625" style="70" customWidth="1"/>
    <col min="12566" max="12566" width="10.7109375" style="70" customWidth="1"/>
    <col min="12567" max="12567" width="26.28515625" style="70" customWidth="1"/>
    <col min="12568" max="12568" width="10.7109375" style="70" customWidth="1"/>
    <col min="12569" max="12569" width="15.7109375" style="70" customWidth="1"/>
    <col min="12570" max="12570" width="10.7109375" style="70" customWidth="1"/>
    <col min="12571" max="12571" width="16.5703125" style="70" customWidth="1"/>
    <col min="12572" max="12572" width="10.7109375" style="70" customWidth="1"/>
    <col min="12573" max="12573" width="13.42578125" style="70" customWidth="1"/>
    <col min="12574" max="12574" width="10.7109375" style="70" customWidth="1"/>
    <col min="12575" max="12794" width="9.140625" style="70" customWidth="1"/>
    <col min="12795" max="12795" width="5.7109375" style="70" customWidth="1"/>
    <col min="12796" max="12797" width="21.7109375" style="70" customWidth="1"/>
    <col min="12798" max="12798" width="7.85546875" style="70"/>
    <col min="12799" max="12799" width="8.5703125" style="70" customWidth="1"/>
    <col min="12800" max="12800" width="7.85546875" style="70"/>
    <col min="12801" max="12801" width="5.7109375" style="70" customWidth="1"/>
    <col min="12802" max="12803" width="21.7109375" style="70" customWidth="1"/>
    <col min="12804" max="12804" width="14.140625" style="70" customWidth="1"/>
    <col min="12805" max="12820" width="10.7109375" style="70" customWidth="1"/>
    <col min="12821" max="12821" width="18.28515625" style="70" customWidth="1"/>
    <col min="12822" max="12822" width="10.7109375" style="70" customWidth="1"/>
    <col min="12823" max="12823" width="26.28515625" style="70" customWidth="1"/>
    <col min="12824" max="12824" width="10.7109375" style="70" customWidth="1"/>
    <col min="12825" max="12825" width="15.7109375" style="70" customWidth="1"/>
    <col min="12826" max="12826" width="10.7109375" style="70" customWidth="1"/>
    <col min="12827" max="12827" width="16.5703125" style="70" customWidth="1"/>
    <col min="12828" max="12828" width="10.7109375" style="70" customWidth="1"/>
    <col min="12829" max="12829" width="13.42578125" style="70" customWidth="1"/>
    <col min="12830" max="12830" width="10.7109375" style="70" customWidth="1"/>
    <col min="12831" max="13050" width="9.140625" style="70" customWidth="1"/>
    <col min="13051" max="13051" width="5.7109375" style="70" customWidth="1"/>
    <col min="13052" max="13053" width="21.7109375" style="70" customWidth="1"/>
    <col min="13054" max="13054" width="7.85546875" style="70"/>
    <col min="13055" max="13055" width="8.5703125" style="70" customWidth="1"/>
    <col min="13056" max="13056" width="7.85546875" style="70"/>
    <col min="13057" max="13057" width="5.7109375" style="70" customWidth="1"/>
    <col min="13058" max="13059" width="21.7109375" style="70" customWidth="1"/>
    <col min="13060" max="13060" width="14.140625" style="70" customWidth="1"/>
    <col min="13061" max="13076" width="10.7109375" style="70" customWidth="1"/>
    <col min="13077" max="13077" width="18.28515625" style="70" customWidth="1"/>
    <col min="13078" max="13078" width="10.7109375" style="70" customWidth="1"/>
    <col min="13079" max="13079" width="26.28515625" style="70" customWidth="1"/>
    <col min="13080" max="13080" width="10.7109375" style="70" customWidth="1"/>
    <col min="13081" max="13081" width="15.7109375" style="70" customWidth="1"/>
    <col min="13082" max="13082" width="10.7109375" style="70" customWidth="1"/>
    <col min="13083" max="13083" width="16.5703125" style="70" customWidth="1"/>
    <col min="13084" max="13084" width="10.7109375" style="70" customWidth="1"/>
    <col min="13085" max="13085" width="13.42578125" style="70" customWidth="1"/>
    <col min="13086" max="13086" width="10.7109375" style="70" customWidth="1"/>
    <col min="13087" max="13306" width="9.140625" style="70" customWidth="1"/>
    <col min="13307" max="13307" width="5.7109375" style="70" customWidth="1"/>
    <col min="13308" max="13309" width="21.7109375" style="70" customWidth="1"/>
    <col min="13310" max="13310" width="7.85546875" style="70"/>
    <col min="13311" max="13311" width="8.5703125" style="70" customWidth="1"/>
    <col min="13312" max="13312" width="7.85546875" style="70"/>
    <col min="13313" max="13313" width="5.7109375" style="70" customWidth="1"/>
    <col min="13314" max="13315" width="21.7109375" style="70" customWidth="1"/>
    <col min="13316" max="13316" width="14.140625" style="70" customWidth="1"/>
    <col min="13317" max="13332" width="10.7109375" style="70" customWidth="1"/>
    <col min="13333" max="13333" width="18.28515625" style="70" customWidth="1"/>
    <col min="13334" max="13334" width="10.7109375" style="70" customWidth="1"/>
    <col min="13335" max="13335" width="26.28515625" style="70" customWidth="1"/>
    <col min="13336" max="13336" width="10.7109375" style="70" customWidth="1"/>
    <col min="13337" max="13337" width="15.7109375" style="70" customWidth="1"/>
    <col min="13338" max="13338" width="10.7109375" style="70" customWidth="1"/>
    <col min="13339" max="13339" width="16.5703125" style="70" customWidth="1"/>
    <col min="13340" max="13340" width="10.7109375" style="70" customWidth="1"/>
    <col min="13341" max="13341" width="13.42578125" style="70" customWidth="1"/>
    <col min="13342" max="13342" width="10.7109375" style="70" customWidth="1"/>
    <col min="13343" max="13562" width="9.140625" style="70" customWidth="1"/>
    <col min="13563" max="13563" width="5.7109375" style="70" customWidth="1"/>
    <col min="13564" max="13565" width="21.7109375" style="70" customWidth="1"/>
    <col min="13566" max="13566" width="7.85546875" style="70"/>
    <col min="13567" max="13567" width="8.5703125" style="70" customWidth="1"/>
    <col min="13568" max="13568" width="7.85546875" style="70"/>
    <col min="13569" max="13569" width="5.7109375" style="70" customWidth="1"/>
    <col min="13570" max="13571" width="21.7109375" style="70" customWidth="1"/>
    <col min="13572" max="13572" width="14.140625" style="70" customWidth="1"/>
    <col min="13573" max="13588" width="10.7109375" style="70" customWidth="1"/>
    <col min="13589" max="13589" width="18.28515625" style="70" customWidth="1"/>
    <col min="13590" max="13590" width="10.7109375" style="70" customWidth="1"/>
    <col min="13591" max="13591" width="26.28515625" style="70" customWidth="1"/>
    <col min="13592" max="13592" width="10.7109375" style="70" customWidth="1"/>
    <col min="13593" max="13593" width="15.7109375" style="70" customWidth="1"/>
    <col min="13594" max="13594" width="10.7109375" style="70" customWidth="1"/>
    <col min="13595" max="13595" width="16.5703125" style="70" customWidth="1"/>
    <col min="13596" max="13596" width="10.7109375" style="70" customWidth="1"/>
    <col min="13597" max="13597" width="13.42578125" style="70" customWidth="1"/>
    <col min="13598" max="13598" width="10.7109375" style="70" customWidth="1"/>
    <col min="13599" max="13818" width="9.140625" style="70" customWidth="1"/>
    <col min="13819" max="13819" width="5.7109375" style="70" customWidth="1"/>
    <col min="13820" max="13821" width="21.7109375" style="70" customWidth="1"/>
    <col min="13822" max="13822" width="7.85546875" style="70"/>
    <col min="13823" max="13823" width="8.5703125" style="70" customWidth="1"/>
    <col min="13824" max="13824" width="7.85546875" style="70"/>
    <col min="13825" max="13825" width="5.7109375" style="70" customWidth="1"/>
    <col min="13826" max="13827" width="21.7109375" style="70" customWidth="1"/>
    <col min="13828" max="13828" width="14.140625" style="70" customWidth="1"/>
    <col min="13829" max="13844" width="10.7109375" style="70" customWidth="1"/>
    <col min="13845" max="13845" width="18.28515625" style="70" customWidth="1"/>
    <col min="13846" max="13846" width="10.7109375" style="70" customWidth="1"/>
    <col min="13847" max="13847" width="26.28515625" style="70" customWidth="1"/>
    <col min="13848" max="13848" width="10.7109375" style="70" customWidth="1"/>
    <col min="13849" max="13849" width="15.7109375" style="70" customWidth="1"/>
    <col min="13850" max="13850" width="10.7109375" style="70" customWidth="1"/>
    <col min="13851" max="13851" width="16.5703125" style="70" customWidth="1"/>
    <col min="13852" max="13852" width="10.7109375" style="70" customWidth="1"/>
    <col min="13853" max="13853" width="13.42578125" style="70" customWidth="1"/>
    <col min="13854" max="13854" width="10.7109375" style="70" customWidth="1"/>
    <col min="13855" max="14074" width="9.140625" style="70" customWidth="1"/>
    <col min="14075" max="14075" width="5.7109375" style="70" customWidth="1"/>
    <col min="14076" max="14077" width="21.7109375" style="70" customWidth="1"/>
    <col min="14078" max="14078" width="7.85546875" style="70"/>
    <col min="14079" max="14079" width="8.5703125" style="70" customWidth="1"/>
    <col min="14080" max="14080" width="7.85546875" style="70"/>
    <col min="14081" max="14081" width="5.7109375" style="70" customWidth="1"/>
    <col min="14082" max="14083" width="21.7109375" style="70" customWidth="1"/>
    <col min="14084" max="14084" width="14.140625" style="70" customWidth="1"/>
    <col min="14085" max="14100" width="10.7109375" style="70" customWidth="1"/>
    <col min="14101" max="14101" width="18.28515625" style="70" customWidth="1"/>
    <col min="14102" max="14102" width="10.7109375" style="70" customWidth="1"/>
    <col min="14103" max="14103" width="26.28515625" style="70" customWidth="1"/>
    <col min="14104" max="14104" width="10.7109375" style="70" customWidth="1"/>
    <col min="14105" max="14105" width="15.7109375" style="70" customWidth="1"/>
    <col min="14106" max="14106" width="10.7109375" style="70" customWidth="1"/>
    <col min="14107" max="14107" width="16.5703125" style="70" customWidth="1"/>
    <col min="14108" max="14108" width="10.7109375" style="70" customWidth="1"/>
    <col min="14109" max="14109" width="13.42578125" style="70" customWidth="1"/>
    <col min="14110" max="14110" width="10.7109375" style="70" customWidth="1"/>
    <col min="14111" max="14330" width="9.140625" style="70" customWidth="1"/>
    <col min="14331" max="14331" width="5.7109375" style="70" customWidth="1"/>
    <col min="14332" max="14333" width="21.7109375" style="70" customWidth="1"/>
    <col min="14334" max="14334" width="7.85546875" style="70"/>
    <col min="14335" max="14335" width="8.5703125" style="70" customWidth="1"/>
    <col min="14336" max="14336" width="7.85546875" style="70"/>
    <col min="14337" max="14337" width="5.7109375" style="70" customWidth="1"/>
    <col min="14338" max="14339" width="21.7109375" style="70" customWidth="1"/>
    <col min="14340" max="14340" width="14.140625" style="70" customWidth="1"/>
    <col min="14341" max="14356" width="10.7109375" style="70" customWidth="1"/>
    <col min="14357" max="14357" width="18.28515625" style="70" customWidth="1"/>
    <col min="14358" max="14358" width="10.7109375" style="70" customWidth="1"/>
    <col min="14359" max="14359" width="26.28515625" style="70" customWidth="1"/>
    <col min="14360" max="14360" width="10.7109375" style="70" customWidth="1"/>
    <col min="14361" max="14361" width="15.7109375" style="70" customWidth="1"/>
    <col min="14362" max="14362" width="10.7109375" style="70" customWidth="1"/>
    <col min="14363" max="14363" width="16.5703125" style="70" customWidth="1"/>
    <col min="14364" max="14364" width="10.7109375" style="70" customWidth="1"/>
    <col min="14365" max="14365" width="13.42578125" style="70" customWidth="1"/>
    <col min="14366" max="14366" width="10.7109375" style="70" customWidth="1"/>
    <col min="14367" max="14586" width="9.140625" style="70" customWidth="1"/>
    <col min="14587" max="14587" width="5.7109375" style="70" customWidth="1"/>
    <col min="14588" max="14589" width="21.7109375" style="70" customWidth="1"/>
    <col min="14590" max="14590" width="7.85546875" style="70"/>
    <col min="14591" max="14591" width="8.5703125" style="70" customWidth="1"/>
    <col min="14592" max="14592" width="7.85546875" style="70"/>
    <col min="14593" max="14593" width="5.7109375" style="70" customWidth="1"/>
    <col min="14594" max="14595" width="21.7109375" style="70" customWidth="1"/>
    <col min="14596" max="14596" width="14.140625" style="70" customWidth="1"/>
    <col min="14597" max="14612" width="10.7109375" style="70" customWidth="1"/>
    <col min="14613" max="14613" width="18.28515625" style="70" customWidth="1"/>
    <col min="14614" max="14614" width="10.7109375" style="70" customWidth="1"/>
    <col min="14615" max="14615" width="26.28515625" style="70" customWidth="1"/>
    <col min="14616" max="14616" width="10.7109375" style="70" customWidth="1"/>
    <col min="14617" max="14617" width="15.7109375" style="70" customWidth="1"/>
    <col min="14618" max="14618" width="10.7109375" style="70" customWidth="1"/>
    <col min="14619" max="14619" width="16.5703125" style="70" customWidth="1"/>
    <col min="14620" max="14620" width="10.7109375" style="70" customWidth="1"/>
    <col min="14621" max="14621" width="13.42578125" style="70" customWidth="1"/>
    <col min="14622" max="14622" width="10.7109375" style="70" customWidth="1"/>
    <col min="14623" max="14842" width="9.140625" style="70" customWidth="1"/>
    <col min="14843" max="14843" width="5.7109375" style="70" customWidth="1"/>
    <col min="14844" max="14845" width="21.7109375" style="70" customWidth="1"/>
    <col min="14846" max="14846" width="7.85546875" style="70"/>
    <col min="14847" max="14847" width="8.5703125" style="70" customWidth="1"/>
    <col min="14848" max="14848" width="7.85546875" style="70"/>
    <col min="14849" max="14849" width="5.7109375" style="70" customWidth="1"/>
    <col min="14850" max="14851" width="21.7109375" style="70" customWidth="1"/>
    <col min="14852" max="14852" width="14.140625" style="70" customWidth="1"/>
    <col min="14853" max="14868" width="10.7109375" style="70" customWidth="1"/>
    <col min="14869" max="14869" width="18.28515625" style="70" customWidth="1"/>
    <col min="14870" max="14870" width="10.7109375" style="70" customWidth="1"/>
    <col min="14871" max="14871" width="26.28515625" style="70" customWidth="1"/>
    <col min="14872" max="14872" width="10.7109375" style="70" customWidth="1"/>
    <col min="14873" max="14873" width="15.7109375" style="70" customWidth="1"/>
    <col min="14874" max="14874" width="10.7109375" style="70" customWidth="1"/>
    <col min="14875" max="14875" width="16.5703125" style="70" customWidth="1"/>
    <col min="14876" max="14876" width="10.7109375" style="70" customWidth="1"/>
    <col min="14877" max="14877" width="13.42578125" style="70" customWidth="1"/>
    <col min="14878" max="14878" width="10.7109375" style="70" customWidth="1"/>
    <col min="14879" max="15098" width="9.140625" style="70" customWidth="1"/>
    <col min="15099" max="15099" width="5.7109375" style="70" customWidth="1"/>
    <col min="15100" max="15101" width="21.7109375" style="70" customWidth="1"/>
    <col min="15102" max="15102" width="7.85546875" style="70"/>
    <col min="15103" max="15103" width="8.5703125" style="70" customWidth="1"/>
    <col min="15104" max="15104" width="7.85546875" style="70"/>
    <col min="15105" max="15105" width="5.7109375" style="70" customWidth="1"/>
    <col min="15106" max="15107" width="21.7109375" style="70" customWidth="1"/>
    <col min="15108" max="15108" width="14.140625" style="70" customWidth="1"/>
    <col min="15109" max="15124" width="10.7109375" style="70" customWidth="1"/>
    <col min="15125" max="15125" width="18.28515625" style="70" customWidth="1"/>
    <col min="15126" max="15126" width="10.7109375" style="70" customWidth="1"/>
    <col min="15127" max="15127" width="26.28515625" style="70" customWidth="1"/>
    <col min="15128" max="15128" width="10.7109375" style="70" customWidth="1"/>
    <col min="15129" max="15129" width="15.7109375" style="70" customWidth="1"/>
    <col min="15130" max="15130" width="10.7109375" style="70" customWidth="1"/>
    <col min="15131" max="15131" width="16.5703125" style="70" customWidth="1"/>
    <col min="15132" max="15132" width="10.7109375" style="70" customWidth="1"/>
    <col min="15133" max="15133" width="13.42578125" style="70" customWidth="1"/>
    <col min="15134" max="15134" width="10.7109375" style="70" customWidth="1"/>
    <col min="15135" max="15354" width="9.140625" style="70" customWidth="1"/>
    <col min="15355" max="15355" width="5.7109375" style="70" customWidth="1"/>
    <col min="15356" max="15357" width="21.7109375" style="70" customWidth="1"/>
    <col min="15358" max="15358" width="7.85546875" style="70"/>
    <col min="15359" max="15359" width="8.5703125" style="70" customWidth="1"/>
    <col min="15360" max="15360" width="7.85546875" style="70"/>
    <col min="15361" max="15361" width="5.7109375" style="70" customWidth="1"/>
    <col min="15362" max="15363" width="21.7109375" style="70" customWidth="1"/>
    <col min="15364" max="15364" width="14.140625" style="70" customWidth="1"/>
    <col min="15365" max="15380" width="10.7109375" style="70" customWidth="1"/>
    <col min="15381" max="15381" width="18.28515625" style="70" customWidth="1"/>
    <col min="15382" max="15382" width="10.7109375" style="70" customWidth="1"/>
    <col min="15383" max="15383" width="26.28515625" style="70" customWidth="1"/>
    <col min="15384" max="15384" width="10.7109375" style="70" customWidth="1"/>
    <col min="15385" max="15385" width="15.7109375" style="70" customWidth="1"/>
    <col min="15386" max="15386" width="10.7109375" style="70" customWidth="1"/>
    <col min="15387" max="15387" width="16.5703125" style="70" customWidth="1"/>
    <col min="15388" max="15388" width="10.7109375" style="70" customWidth="1"/>
    <col min="15389" max="15389" width="13.42578125" style="70" customWidth="1"/>
    <col min="15390" max="15390" width="10.7109375" style="70" customWidth="1"/>
    <col min="15391" max="15610" width="9.140625" style="70" customWidth="1"/>
    <col min="15611" max="15611" width="5.7109375" style="70" customWidth="1"/>
    <col min="15612" max="15613" width="21.7109375" style="70" customWidth="1"/>
    <col min="15614" max="15614" width="7.85546875" style="70"/>
    <col min="15615" max="15615" width="8.5703125" style="70" customWidth="1"/>
    <col min="15616" max="15616" width="7.85546875" style="70"/>
    <col min="15617" max="15617" width="5.7109375" style="70" customWidth="1"/>
    <col min="15618" max="15619" width="21.7109375" style="70" customWidth="1"/>
    <col min="15620" max="15620" width="14.140625" style="70" customWidth="1"/>
    <col min="15621" max="15636" width="10.7109375" style="70" customWidth="1"/>
    <col min="15637" max="15637" width="18.28515625" style="70" customWidth="1"/>
    <col min="15638" max="15638" width="10.7109375" style="70" customWidth="1"/>
    <col min="15639" max="15639" width="26.28515625" style="70" customWidth="1"/>
    <col min="15640" max="15640" width="10.7109375" style="70" customWidth="1"/>
    <col min="15641" max="15641" width="15.7109375" style="70" customWidth="1"/>
    <col min="15642" max="15642" width="10.7109375" style="70" customWidth="1"/>
    <col min="15643" max="15643" width="16.5703125" style="70" customWidth="1"/>
    <col min="15644" max="15644" width="10.7109375" style="70" customWidth="1"/>
    <col min="15645" max="15645" width="13.42578125" style="70" customWidth="1"/>
    <col min="15646" max="15646" width="10.7109375" style="70" customWidth="1"/>
    <col min="15647" max="15866" width="9.140625" style="70" customWidth="1"/>
    <col min="15867" max="15867" width="5.7109375" style="70" customWidth="1"/>
    <col min="15868" max="15869" width="21.7109375" style="70" customWidth="1"/>
    <col min="15870" max="15870" width="7.85546875" style="70"/>
    <col min="15871" max="15871" width="8.5703125" style="70" customWidth="1"/>
    <col min="15872" max="15872" width="7.85546875" style="70"/>
    <col min="15873" max="15873" width="5.7109375" style="70" customWidth="1"/>
    <col min="15874" max="15875" width="21.7109375" style="70" customWidth="1"/>
    <col min="15876" max="15876" width="14.140625" style="70" customWidth="1"/>
    <col min="15877" max="15892" width="10.7109375" style="70" customWidth="1"/>
    <col min="15893" max="15893" width="18.28515625" style="70" customWidth="1"/>
    <col min="15894" max="15894" width="10.7109375" style="70" customWidth="1"/>
    <col min="15895" max="15895" width="26.28515625" style="70" customWidth="1"/>
    <col min="15896" max="15896" width="10.7109375" style="70" customWidth="1"/>
    <col min="15897" max="15897" width="15.7109375" style="70" customWidth="1"/>
    <col min="15898" max="15898" width="10.7109375" style="70" customWidth="1"/>
    <col min="15899" max="15899" width="16.5703125" style="70" customWidth="1"/>
    <col min="15900" max="15900" width="10.7109375" style="70" customWidth="1"/>
    <col min="15901" max="15901" width="13.42578125" style="70" customWidth="1"/>
    <col min="15902" max="15902" width="10.7109375" style="70" customWidth="1"/>
    <col min="15903" max="16122" width="9.140625" style="70" customWidth="1"/>
    <col min="16123" max="16123" width="5.7109375" style="70" customWidth="1"/>
    <col min="16124" max="16125" width="21.7109375" style="70" customWidth="1"/>
    <col min="16126" max="16126" width="7.85546875" style="70"/>
    <col min="16127" max="16127" width="8.5703125" style="70" customWidth="1"/>
    <col min="16128" max="16128" width="7.85546875" style="70"/>
    <col min="16129" max="16129" width="5.7109375" style="70" customWidth="1"/>
    <col min="16130" max="16131" width="21.7109375" style="70" customWidth="1"/>
    <col min="16132" max="16132" width="14.140625" style="70" customWidth="1"/>
    <col min="16133" max="16148" width="10.7109375" style="70" customWidth="1"/>
    <col min="16149" max="16149" width="18.28515625" style="70" customWidth="1"/>
    <col min="16150" max="16150" width="10.7109375" style="70" customWidth="1"/>
    <col min="16151" max="16151" width="26.28515625" style="70" customWidth="1"/>
    <col min="16152" max="16152" width="10.7109375" style="70" customWidth="1"/>
    <col min="16153" max="16153" width="15.7109375" style="70" customWidth="1"/>
    <col min="16154" max="16154" width="10.7109375" style="70" customWidth="1"/>
    <col min="16155" max="16155" width="16.5703125" style="70" customWidth="1"/>
    <col min="16156" max="16156" width="10.7109375" style="70" customWidth="1"/>
    <col min="16157" max="16157" width="13.42578125" style="70" customWidth="1"/>
    <col min="16158" max="16158" width="10.7109375" style="70" customWidth="1"/>
    <col min="16159" max="16378" width="9.140625" style="70" customWidth="1"/>
    <col min="16379" max="16379" width="5.7109375" style="70" customWidth="1"/>
    <col min="16380" max="16381" width="21.7109375" style="70" customWidth="1"/>
    <col min="16382" max="16382" width="7.85546875" style="70"/>
    <col min="16383" max="16383" width="8.5703125" style="70" customWidth="1"/>
    <col min="16384" max="16384" width="7.85546875" style="70"/>
  </cols>
  <sheetData>
    <row r="1" spans="1:30" s="217" customFormat="1" ht="15.75" x14ac:dyDescent="0.25">
      <c r="A1" s="290" t="s">
        <v>636</v>
      </c>
    </row>
    <row r="2" spans="1:30" s="217" customFormat="1" ht="15.75" x14ac:dyDescent="0.25"/>
    <row r="3" spans="1:30" s="217" customFormat="1" ht="15.75" x14ac:dyDescent="0.25">
      <c r="A3" s="1064" t="s">
        <v>617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4"/>
      <c r="Y3" s="1064"/>
      <c r="Z3" s="1064"/>
      <c r="AA3" s="1064"/>
      <c r="AB3" s="1064"/>
      <c r="AC3" s="1064"/>
      <c r="AD3" s="1064"/>
    </row>
    <row r="4" spans="1:30" s="217" customFormat="1" ht="15.75" x14ac:dyDescent="0.25">
      <c r="I4" s="589"/>
      <c r="J4" s="590"/>
      <c r="O4" s="589" t="str">
        <f>'1'!E5</f>
        <v>KABUPATEN/KOTA</v>
      </c>
      <c r="P4" s="590">
        <f>'1'!$F$5</f>
        <v>2022</v>
      </c>
      <c r="V4" s="588"/>
    </row>
    <row r="5" spans="1:30" s="217" customFormat="1" ht="15.75" x14ac:dyDescent="0.25">
      <c r="I5" s="589"/>
      <c r="J5" s="590"/>
      <c r="O5" s="589" t="str">
        <f>'1'!E6</f>
        <v>TAHUN</v>
      </c>
      <c r="P5" s="590" t="str">
        <f>'1'!$F$6</f>
        <v>BANYUMAS</v>
      </c>
      <c r="V5" s="588"/>
    </row>
    <row r="6" spans="1:30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0" ht="18" customHeight="1" x14ac:dyDescent="0.25">
      <c r="A7" s="1166" t="s">
        <v>2</v>
      </c>
      <c r="B7" s="1047" t="s">
        <v>254</v>
      </c>
      <c r="C7" s="1047" t="s">
        <v>409</v>
      </c>
      <c r="D7" s="1048" t="s">
        <v>618</v>
      </c>
      <c r="E7" s="1169" t="s">
        <v>1065</v>
      </c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1"/>
      <c r="W7" s="1048" t="s">
        <v>1269</v>
      </c>
      <c r="X7" s="1048" t="s">
        <v>27</v>
      </c>
      <c r="Y7" s="1048" t="s">
        <v>1270</v>
      </c>
      <c r="Z7" s="1048" t="s">
        <v>27</v>
      </c>
      <c r="AA7" s="1048" t="s">
        <v>1271</v>
      </c>
      <c r="AB7" s="1048" t="s">
        <v>27</v>
      </c>
      <c r="AC7" s="1048" t="s">
        <v>1272</v>
      </c>
      <c r="AD7" s="1048" t="s">
        <v>27</v>
      </c>
    </row>
    <row r="8" spans="1:30" ht="18" customHeight="1" x14ac:dyDescent="0.25">
      <c r="A8" s="1167"/>
      <c r="B8" s="1040"/>
      <c r="C8" s="1040"/>
      <c r="D8" s="1045"/>
      <c r="E8" s="1042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4"/>
      <c r="W8" s="1045"/>
      <c r="X8" s="1045"/>
      <c r="Y8" s="1045"/>
      <c r="Z8" s="1045"/>
      <c r="AA8" s="1045"/>
      <c r="AB8" s="1045"/>
      <c r="AC8" s="1045"/>
      <c r="AD8" s="1045"/>
    </row>
    <row r="9" spans="1:30" ht="38.25" customHeight="1" x14ac:dyDescent="0.25">
      <c r="A9" s="1168"/>
      <c r="B9" s="1041"/>
      <c r="C9" s="1041"/>
      <c r="D9" s="1046"/>
      <c r="E9" s="758" t="s">
        <v>619</v>
      </c>
      <c r="F9" s="758" t="s">
        <v>27</v>
      </c>
      <c r="G9" s="758" t="s">
        <v>620</v>
      </c>
      <c r="H9" s="758" t="s">
        <v>27</v>
      </c>
      <c r="I9" s="758" t="s">
        <v>621</v>
      </c>
      <c r="J9" s="758" t="s">
        <v>27</v>
      </c>
      <c r="K9" s="757" t="s">
        <v>622</v>
      </c>
      <c r="L9" s="757" t="s">
        <v>27</v>
      </c>
      <c r="M9" s="758" t="s">
        <v>623</v>
      </c>
      <c r="N9" s="758" t="s">
        <v>27</v>
      </c>
      <c r="O9" s="758" t="s">
        <v>624</v>
      </c>
      <c r="P9" s="758" t="s">
        <v>27</v>
      </c>
      <c r="Q9" s="758" t="s">
        <v>625</v>
      </c>
      <c r="R9" s="758" t="s">
        <v>27</v>
      </c>
      <c r="S9" s="758" t="s">
        <v>626</v>
      </c>
      <c r="T9" s="758" t="s">
        <v>27</v>
      </c>
      <c r="U9" s="758" t="s">
        <v>256</v>
      </c>
      <c r="V9" s="757" t="s">
        <v>27</v>
      </c>
      <c r="W9" s="1046"/>
      <c r="X9" s="1046"/>
      <c r="Y9" s="1046"/>
      <c r="Z9" s="1046"/>
      <c r="AA9" s="1046"/>
      <c r="AB9" s="1046"/>
      <c r="AC9" s="1046"/>
      <c r="AD9" s="1046"/>
    </row>
    <row r="10" spans="1:30" s="911" customFormat="1" ht="12" customHeight="1" x14ac:dyDescent="0.25">
      <c r="A10" s="928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09">
        <v>20</v>
      </c>
      <c r="U10" s="909">
        <v>21</v>
      </c>
      <c r="V10" s="909">
        <v>22</v>
      </c>
      <c r="W10" s="909">
        <v>23</v>
      </c>
      <c r="X10" s="909">
        <v>24</v>
      </c>
      <c r="Y10" s="909">
        <v>25</v>
      </c>
      <c r="Z10" s="909">
        <v>26</v>
      </c>
      <c r="AA10" s="909">
        <v>27</v>
      </c>
      <c r="AB10" s="909">
        <v>28</v>
      </c>
      <c r="AC10" s="909">
        <v>29</v>
      </c>
      <c r="AD10" s="929">
        <v>30</v>
      </c>
    </row>
    <row r="11" spans="1:30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23"/>
      <c r="E11" s="223"/>
      <c r="F11" s="279" t="e">
        <f>E11/$U11*100</f>
        <v>#DIV/0!</v>
      </c>
      <c r="G11" s="223"/>
      <c r="H11" s="279" t="e">
        <f t="shared" ref="H11:H30" si="0">G11/$U11*100</f>
        <v>#DIV/0!</v>
      </c>
      <c r="I11" s="223"/>
      <c r="J11" s="279" t="e">
        <f t="shared" ref="J11:J30" si="1">I11/$U11*100</f>
        <v>#DIV/0!</v>
      </c>
      <c r="K11" s="223"/>
      <c r="L11" s="291" t="e">
        <f t="shared" ref="L11:L30" si="2">K11/$U11*100</f>
        <v>#DIV/0!</v>
      </c>
      <c r="M11" s="292"/>
      <c r="N11" s="293" t="e">
        <f t="shared" ref="N11:N30" si="3">M11/$U11*100</f>
        <v>#DIV/0!</v>
      </c>
      <c r="O11" s="292"/>
      <c r="P11" s="293" t="e">
        <f t="shared" ref="P11:P30" si="4">O11/$U11*100</f>
        <v>#DIV/0!</v>
      </c>
      <c r="Q11" s="292"/>
      <c r="R11" s="293" t="e">
        <f t="shared" ref="R11:R30" si="5">Q11/$U11*100</f>
        <v>#DIV/0!</v>
      </c>
      <c r="S11" s="292"/>
      <c r="T11" s="293" t="e">
        <f t="shared" ref="T11:T30" si="6">S11/$U11*100</f>
        <v>#DIV/0!</v>
      </c>
      <c r="U11" s="294">
        <f t="shared" ref="U11:U30" si="7">SUM(E11,G11,I11,K11,M11,M11,O11,Q11)</f>
        <v>0</v>
      </c>
      <c r="V11" s="279" t="e">
        <f>U11/D11*100</f>
        <v>#DIV/0!</v>
      </c>
      <c r="W11" s="292"/>
      <c r="X11" s="293" t="e">
        <f>W11/$U11*100</f>
        <v>#DIV/0!</v>
      </c>
      <c r="Y11" s="292"/>
      <c r="Z11" s="293" t="e">
        <f t="shared" ref="Z11:Z30" si="8">Y11/$U11*100</f>
        <v>#DIV/0!</v>
      </c>
      <c r="AA11" s="292"/>
      <c r="AB11" s="293" t="e">
        <f t="shared" ref="AB11:AB30" si="9">AA11/$U11*100</f>
        <v>#DIV/0!</v>
      </c>
      <c r="AC11" s="292"/>
      <c r="AD11" s="295" t="e">
        <f t="shared" ref="AD11:AD30" si="10">AC11/$U11*100</f>
        <v>#DIV/0!</v>
      </c>
    </row>
    <row r="12" spans="1:30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23"/>
      <c r="E12" s="223"/>
      <c r="F12" s="279" t="e">
        <f t="shared" ref="F12:F30" si="11">E12/$U12*100</f>
        <v>#DIV/0!</v>
      </c>
      <c r="G12" s="223"/>
      <c r="H12" s="279" t="e">
        <f t="shared" si="0"/>
        <v>#DIV/0!</v>
      </c>
      <c r="I12" s="223"/>
      <c r="J12" s="279" t="e">
        <f t="shared" si="1"/>
        <v>#DIV/0!</v>
      </c>
      <c r="K12" s="223"/>
      <c r="L12" s="279" t="e">
        <f t="shared" si="2"/>
        <v>#DIV/0!</v>
      </c>
      <c r="M12" s="296"/>
      <c r="N12" s="297" t="e">
        <f t="shared" si="3"/>
        <v>#DIV/0!</v>
      </c>
      <c r="O12" s="296"/>
      <c r="P12" s="297" t="e">
        <f t="shared" si="4"/>
        <v>#DIV/0!</v>
      </c>
      <c r="Q12" s="296"/>
      <c r="R12" s="297" t="e">
        <f t="shared" si="5"/>
        <v>#DIV/0!</v>
      </c>
      <c r="S12" s="296"/>
      <c r="T12" s="297" t="e">
        <f t="shared" si="6"/>
        <v>#DIV/0!</v>
      </c>
      <c r="U12" s="298">
        <f>SUM(E12,G12,I12,K12,M12,M12,O12,Q12)</f>
        <v>0</v>
      </c>
      <c r="V12" s="279" t="e">
        <f>U12/D12*100</f>
        <v>#DIV/0!</v>
      </c>
      <c r="W12" s="296"/>
      <c r="X12" s="297" t="e">
        <f t="shared" ref="X12:X30" si="12">W12/$U12*100</f>
        <v>#DIV/0!</v>
      </c>
      <c r="Y12" s="296"/>
      <c r="Z12" s="297" t="e">
        <f t="shared" si="8"/>
        <v>#DIV/0!</v>
      </c>
      <c r="AA12" s="296"/>
      <c r="AB12" s="297" t="e">
        <f t="shared" si="9"/>
        <v>#DIV/0!</v>
      </c>
      <c r="AC12" s="296"/>
      <c r="AD12" s="299" t="e">
        <f t="shared" si="10"/>
        <v>#DIV/0!</v>
      </c>
    </row>
    <row r="13" spans="1:30" ht="20.100000000000001" customHeight="1" x14ac:dyDescent="0.25">
      <c r="A13" s="557"/>
      <c r="B13" s="128"/>
      <c r="C13" s="128" t="str">
        <f>'9'!C11</f>
        <v>Wangon II</v>
      </c>
      <c r="D13" s="223"/>
      <c r="E13" s="223"/>
      <c r="F13" s="279" t="e">
        <f>E13/$U13*100</f>
        <v>#DIV/0!</v>
      </c>
      <c r="G13" s="223"/>
      <c r="H13" s="279" t="e">
        <f t="shared" si="0"/>
        <v>#DIV/0!</v>
      </c>
      <c r="I13" s="223"/>
      <c r="J13" s="279" t="e">
        <f t="shared" si="1"/>
        <v>#DIV/0!</v>
      </c>
      <c r="K13" s="223"/>
      <c r="L13" s="279" t="e">
        <f t="shared" si="2"/>
        <v>#DIV/0!</v>
      </c>
      <c r="M13" s="296"/>
      <c r="N13" s="297" t="e">
        <f t="shared" si="3"/>
        <v>#DIV/0!</v>
      </c>
      <c r="O13" s="296"/>
      <c r="P13" s="297" t="e">
        <f t="shared" si="4"/>
        <v>#DIV/0!</v>
      </c>
      <c r="Q13" s="296"/>
      <c r="R13" s="297" t="e">
        <f t="shared" si="5"/>
        <v>#DIV/0!</v>
      </c>
      <c r="S13" s="296"/>
      <c r="T13" s="297" t="e">
        <f t="shared" si="6"/>
        <v>#DIV/0!</v>
      </c>
      <c r="U13" s="298">
        <f t="shared" si="7"/>
        <v>0</v>
      </c>
      <c r="V13" s="279" t="e">
        <f t="shared" ref="V13:V30" si="13">U13/D13*100</f>
        <v>#DIV/0!</v>
      </c>
      <c r="W13" s="296"/>
      <c r="X13" s="297" t="e">
        <f t="shared" si="12"/>
        <v>#DIV/0!</v>
      </c>
      <c r="Y13" s="296"/>
      <c r="Z13" s="297" t="e">
        <f t="shared" si="8"/>
        <v>#DIV/0!</v>
      </c>
      <c r="AA13" s="296"/>
      <c r="AB13" s="297" t="e">
        <f t="shared" si="9"/>
        <v>#DIV/0!</v>
      </c>
      <c r="AC13" s="296"/>
      <c r="AD13" s="299" t="e">
        <f t="shared" si="10"/>
        <v>#DIV/0!</v>
      </c>
    </row>
    <row r="14" spans="1:30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23"/>
      <c r="E14" s="223"/>
      <c r="F14" s="279" t="e">
        <f t="shared" si="11"/>
        <v>#DIV/0!</v>
      </c>
      <c r="G14" s="223"/>
      <c r="H14" s="279" t="e">
        <f t="shared" si="0"/>
        <v>#DIV/0!</v>
      </c>
      <c r="I14" s="223"/>
      <c r="J14" s="279" t="e">
        <f t="shared" si="1"/>
        <v>#DIV/0!</v>
      </c>
      <c r="K14" s="223"/>
      <c r="L14" s="279" t="e">
        <f t="shared" si="2"/>
        <v>#DIV/0!</v>
      </c>
      <c r="M14" s="296"/>
      <c r="N14" s="297" t="e">
        <f t="shared" si="3"/>
        <v>#DIV/0!</v>
      </c>
      <c r="O14" s="296"/>
      <c r="P14" s="297" t="e">
        <f t="shared" si="4"/>
        <v>#DIV/0!</v>
      </c>
      <c r="Q14" s="296"/>
      <c r="R14" s="297" t="e">
        <f t="shared" si="5"/>
        <v>#DIV/0!</v>
      </c>
      <c r="S14" s="296"/>
      <c r="T14" s="297" t="e">
        <f t="shared" si="6"/>
        <v>#DIV/0!</v>
      </c>
      <c r="U14" s="298">
        <f t="shared" si="7"/>
        <v>0</v>
      </c>
      <c r="V14" s="279" t="e">
        <f t="shared" si="13"/>
        <v>#DIV/0!</v>
      </c>
      <c r="W14" s="296"/>
      <c r="X14" s="297" t="e">
        <f t="shared" si="12"/>
        <v>#DIV/0!</v>
      </c>
      <c r="Y14" s="296"/>
      <c r="Z14" s="297" t="e">
        <f t="shared" si="8"/>
        <v>#DIV/0!</v>
      </c>
      <c r="AA14" s="296"/>
      <c r="AB14" s="297" t="e">
        <f t="shared" si="9"/>
        <v>#DIV/0!</v>
      </c>
      <c r="AC14" s="296"/>
      <c r="AD14" s="299" t="e">
        <f t="shared" si="10"/>
        <v>#DIV/0!</v>
      </c>
    </row>
    <row r="15" spans="1:30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23"/>
      <c r="E15" s="223"/>
      <c r="F15" s="279" t="e">
        <f t="shared" si="11"/>
        <v>#DIV/0!</v>
      </c>
      <c r="G15" s="223"/>
      <c r="H15" s="279" t="e">
        <f t="shared" si="0"/>
        <v>#DIV/0!</v>
      </c>
      <c r="I15" s="223"/>
      <c r="J15" s="279" t="e">
        <f t="shared" si="1"/>
        <v>#DIV/0!</v>
      </c>
      <c r="K15" s="223"/>
      <c r="L15" s="279" t="e">
        <f t="shared" si="2"/>
        <v>#DIV/0!</v>
      </c>
      <c r="M15" s="296"/>
      <c r="N15" s="297" t="e">
        <f t="shared" si="3"/>
        <v>#DIV/0!</v>
      </c>
      <c r="O15" s="296"/>
      <c r="P15" s="297" t="e">
        <f t="shared" si="4"/>
        <v>#DIV/0!</v>
      </c>
      <c r="Q15" s="296"/>
      <c r="R15" s="297" t="e">
        <f t="shared" si="5"/>
        <v>#DIV/0!</v>
      </c>
      <c r="S15" s="296"/>
      <c r="T15" s="297" t="e">
        <f t="shared" si="6"/>
        <v>#DIV/0!</v>
      </c>
      <c r="U15" s="298">
        <f t="shared" si="7"/>
        <v>0</v>
      </c>
      <c r="V15" s="279" t="e">
        <f t="shared" si="13"/>
        <v>#DIV/0!</v>
      </c>
      <c r="W15" s="296"/>
      <c r="X15" s="297" t="e">
        <f t="shared" si="12"/>
        <v>#DIV/0!</v>
      </c>
      <c r="Y15" s="296"/>
      <c r="Z15" s="297" t="e">
        <f t="shared" si="8"/>
        <v>#DIV/0!</v>
      </c>
      <c r="AA15" s="296"/>
      <c r="AB15" s="297" t="e">
        <f t="shared" si="9"/>
        <v>#DIV/0!</v>
      </c>
      <c r="AC15" s="296"/>
      <c r="AD15" s="299" t="e">
        <f t="shared" si="10"/>
        <v>#DIV/0!</v>
      </c>
    </row>
    <row r="16" spans="1:30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23"/>
      <c r="E16" s="223"/>
      <c r="F16" s="279" t="e">
        <f t="shared" si="11"/>
        <v>#DIV/0!</v>
      </c>
      <c r="G16" s="223"/>
      <c r="H16" s="279" t="e">
        <f t="shared" si="0"/>
        <v>#DIV/0!</v>
      </c>
      <c r="I16" s="223"/>
      <c r="J16" s="279" t="e">
        <f t="shared" si="1"/>
        <v>#DIV/0!</v>
      </c>
      <c r="K16" s="223"/>
      <c r="L16" s="279" t="e">
        <f t="shared" si="2"/>
        <v>#DIV/0!</v>
      </c>
      <c r="M16" s="296"/>
      <c r="N16" s="297" t="e">
        <f t="shared" si="3"/>
        <v>#DIV/0!</v>
      </c>
      <c r="O16" s="296"/>
      <c r="P16" s="297" t="e">
        <f t="shared" si="4"/>
        <v>#DIV/0!</v>
      </c>
      <c r="Q16" s="296"/>
      <c r="R16" s="297" t="e">
        <f t="shared" si="5"/>
        <v>#DIV/0!</v>
      </c>
      <c r="S16" s="296"/>
      <c r="T16" s="297" t="e">
        <f t="shared" si="6"/>
        <v>#DIV/0!</v>
      </c>
      <c r="U16" s="298">
        <f t="shared" si="7"/>
        <v>0</v>
      </c>
      <c r="V16" s="279" t="e">
        <f t="shared" si="13"/>
        <v>#DIV/0!</v>
      </c>
      <c r="W16" s="296"/>
      <c r="X16" s="297" t="e">
        <f t="shared" si="12"/>
        <v>#DIV/0!</v>
      </c>
      <c r="Y16" s="296"/>
      <c r="Z16" s="297" t="e">
        <f t="shared" si="8"/>
        <v>#DIV/0!</v>
      </c>
      <c r="AA16" s="296"/>
      <c r="AB16" s="297" t="e">
        <f t="shared" si="9"/>
        <v>#DIV/0!</v>
      </c>
      <c r="AC16" s="296"/>
      <c r="AD16" s="299" t="e">
        <f t="shared" si="10"/>
        <v>#DIV/0!</v>
      </c>
    </row>
    <row r="17" spans="1:30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23"/>
      <c r="E17" s="223"/>
      <c r="F17" s="279" t="e">
        <f t="shared" si="11"/>
        <v>#DIV/0!</v>
      </c>
      <c r="G17" s="223"/>
      <c r="H17" s="279" t="e">
        <f t="shared" si="0"/>
        <v>#DIV/0!</v>
      </c>
      <c r="I17" s="223"/>
      <c r="J17" s="279" t="e">
        <f t="shared" si="1"/>
        <v>#DIV/0!</v>
      </c>
      <c r="K17" s="223"/>
      <c r="L17" s="279" t="e">
        <f t="shared" si="2"/>
        <v>#DIV/0!</v>
      </c>
      <c r="M17" s="296"/>
      <c r="N17" s="297" t="e">
        <f t="shared" si="3"/>
        <v>#DIV/0!</v>
      </c>
      <c r="O17" s="296"/>
      <c r="P17" s="297" t="e">
        <f t="shared" si="4"/>
        <v>#DIV/0!</v>
      </c>
      <c r="Q17" s="296"/>
      <c r="R17" s="297" t="e">
        <f t="shared" si="5"/>
        <v>#DIV/0!</v>
      </c>
      <c r="S17" s="296"/>
      <c r="T17" s="297" t="e">
        <f t="shared" si="6"/>
        <v>#DIV/0!</v>
      </c>
      <c r="U17" s="298">
        <f t="shared" si="7"/>
        <v>0</v>
      </c>
      <c r="V17" s="279" t="e">
        <f t="shared" si="13"/>
        <v>#DIV/0!</v>
      </c>
      <c r="W17" s="296"/>
      <c r="X17" s="297" t="e">
        <f t="shared" si="12"/>
        <v>#DIV/0!</v>
      </c>
      <c r="Y17" s="296"/>
      <c r="Z17" s="297" t="e">
        <f t="shared" si="8"/>
        <v>#DIV/0!</v>
      </c>
      <c r="AA17" s="296"/>
      <c r="AB17" s="297" t="e">
        <f t="shared" si="9"/>
        <v>#DIV/0!</v>
      </c>
      <c r="AC17" s="296"/>
      <c r="AD17" s="299" t="e">
        <f t="shared" si="10"/>
        <v>#DIV/0!</v>
      </c>
    </row>
    <row r="18" spans="1:30" ht="20.100000000000001" customHeight="1" x14ac:dyDescent="0.25">
      <c r="A18" s="557"/>
      <c r="B18" s="128"/>
      <c r="C18" s="128" t="str">
        <f>'9'!C16</f>
        <v>Kemranjen II</v>
      </c>
      <c r="D18" s="223"/>
      <c r="E18" s="223"/>
      <c r="F18" s="279" t="e">
        <f t="shared" si="11"/>
        <v>#DIV/0!</v>
      </c>
      <c r="G18" s="223"/>
      <c r="H18" s="279" t="e">
        <f t="shared" si="0"/>
        <v>#DIV/0!</v>
      </c>
      <c r="I18" s="223"/>
      <c r="J18" s="279" t="e">
        <f t="shared" si="1"/>
        <v>#DIV/0!</v>
      </c>
      <c r="K18" s="223"/>
      <c r="L18" s="279" t="e">
        <f t="shared" si="2"/>
        <v>#DIV/0!</v>
      </c>
      <c r="M18" s="296"/>
      <c r="N18" s="297" t="e">
        <f t="shared" si="3"/>
        <v>#DIV/0!</v>
      </c>
      <c r="O18" s="296"/>
      <c r="P18" s="297" t="e">
        <f t="shared" si="4"/>
        <v>#DIV/0!</v>
      </c>
      <c r="Q18" s="296"/>
      <c r="R18" s="297" t="e">
        <f t="shared" si="5"/>
        <v>#DIV/0!</v>
      </c>
      <c r="S18" s="296"/>
      <c r="T18" s="297" t="e">
        <f t="shared" si="6"/>
        <v>#DIV/0!</v>
      </c>
      <c r="U18" s="298">
        <f t="shared" si="7"/>
        <v>0</v>
      </c>
      <c r="V18" s="279" t="e">
        <f t="shared" si="13"/>
        <v>#DIV/0!</v>
      </c>
      <c r="W18" s="296"/>
      <c r="X18" s="297" t="e">
        <f t="shared" si="12"/>
        <v>#DIV/0!</v>
      </c>
      <c r="Y18" s="296"/>
      <c r="Z18" s="297" t="e">
        <f t="shared" si="8"/>
        <v>#DIV/0!</v>
      </c>
      <c r="AA18" s="296"/>
      <c r="AB18" s="297" t="e">
        <f t="shared" si="9"/>
        <v>#DIV/0!</v>
      </c>
      <c r="AC18" s="296"/>
      <c r="AD18" s="299" t="e">
        <f t="shared" si="10"/>
        <v>#DIV/0!</v>
      </c>
    </row>
    <row r="19" spans="1:30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23"/>
      <c r="E19" s="223"/>
      <c r="F19" s="279" t="e">
        <f t="shared" si="11"/>
        <v>#DIV/0!</v>
      </c>
      <c r="G19" s="223"/>
      <c r="H19" s="279" t="e">
        <f t="shared" si="0"/>
        <v>#DIV/0!</v>
      </c>
      <c r="I19" s="223"/>
      <c r="J19" s="279" t="e">
        <f t="shared" si="1"/>
        <v>#DIV/0!</v>
      </c>
      <c r="K19" s="223"/>
      <c r="L19" s="279" t="e">
        <f t="shared" si="2"/>
        <v>#DIV/0!</v>
      </c>
      <c r="M19" s="296"/>
      <c r="N19" s="297" t="e">
        <f t="shared" si="3"/>
        <v>#DIV/0!</v>
      </c>
      <c r="O19" s="296"/>
      <c r="P19" s="297" t="e">
        <f t="shared" si="4"/>
        <v>#DIV/0!</v>
      </c>
      <c r="Q19" s="296"/>
      <c r="R19" s="297" t="e">
        <f t="shared" si="5"/>
        <v>#DIV/0!</v>
      </c>
      <c r="S19" s="296"/>
      <c r="T19" s="297" t="e">
        <f t="shared" si="6"/>
        <v>#DIV/0!</v>
      </c>
      <c r="U19" s="298">
        <f t="shared" si="7"/>
        <v>0</v>
      </c>
      <c r="V19" s="279" t="e">
        <f t="shared" si="13"/>
        <v>#DIV/0!</v>
      </c>
      <c r="W19" s="296"/>
      <c r="X19" s="297" t="e">
        <f t="shared" si="12"/>
        <v>#DIV/0!</v>
      </c>
      <c r="Y19" s="296"/>
      <c r="Z19" s="297" t="e">
        <f t="shared" si="8"/>
        <v>#DIV/0!</v>
      </c>
      <c r="AA19" s="296"/>
      <c r="AB19" s="297" t="e">
        <f t="shared" si="9"/>
        <v>#DIV/0!</v>
      </c>
      <c r="AC19" s="296"/>
      <c r="AD19" s="299" t="e">
        <f t="shared" si="10"/>
        <v>#DIV/0!</v>
      </c>
    </row>
    <row r="20" spans="1:30" ht="20.100000000000001" customHeight="1" x14ac:dyDescent="0.25">
      <c r="A20" s="557"/>
      <c r="B20" s="128"/>
      <c r="C20" s="128" t="str">
        <f>'9'!C18</f>
        <v>Sumpiuh II</v>
      </c>
      <c r="D20" s="223"/>
      <c r="E20" s="223"/>
      <c r="F20" s="279" t="e">
        <f t="shared" si="11"/>
        <v>#DIV/0!</v>
      </c>
      <c r="G20" s="223"/>
      <c r="H20" s="279" t="e">
        <f t="shared" si="0"/>
        <v>#DIV/0!</v>
      </c>
      <c r="I20" s="223"/>
      <c r="J20" s="279" t="e">
        <f t="shared" si="1"/>
        <v>#DIV/0!</v>
      </c>
      <c r="K20" s="223"/>
      <c r="L20" s="279" t="e">
        <f t="shared" si="2"/>
        <v>#DIV/0!</v>
      </c>
      <c r="M20" s="296"/>
      <c r="N20" s="297" t="e">
        <f t="shared" si="3"/>
        <v>#DIV/0!</v>
      </c>
      <c r="O20" s="296"/>
      <c r="P20" s="297" t="e">
        <f t="shared" si="4"/>
        <v>#DIV/0!</v>
      </c>
      <c r="Q20" s="296"/>
      <c r="R20" s="297" t="e">
        <f>Q20/$U20*100</f>
        <v>#DIV/0!</v>
      </c>
      <c r="S20" s="296"/>
      <c r="T20" s="297" t="e">
        <f t="shared" si="6"/>
        <v>#DIV/0!</v>
      </c>
      <c r="U20" s="298">
        <f t="shared" si="7"/>
        <v>0</v>
      </c>
      <c r="V20" s="279" t="e">
        <f t="shared" si="13"/>
        <v>#DIV/0!</v>
      </c>
      <c r="W20" s="296"/>
      <c r="X20" s="297" t="e">
        <f t="shared" si="12"/>
        <v>#DIV/0!</v>
      </c>
      <c r="Y20" s="296"/>
      <c r="Z20" s="297" t="e">
        <f t="shared" si="8"/>
        <v>#DIV/0!</v>
      </c>
      <c r="AA20" s="296"/>
      <c r="AB20" s="297" t="e">
        <f t="shared" si="9"/>
        <v>#DIV/0!</v>
      </c>
      <c r="AC20" s="296"/>
      <c r="AD20" s="299" t="e">
        <f t="shared" si="10"/>
        <v>#DIV/0!</v>
      </c>
    </row>
    <row r="21" spans="1:30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23"/>
      <c r="E21" s="223"/>
      <c r="F21" s="279" t="e">
        <f t="shared" si="11"/>
        <v>#DIV/0!</v>
      </c>
      <c r="G21" s="223"/>
      <c r="H21" s="279" t="e">
        <f t="shared" si="0"/>
        <v>#DIV/0!</v>
      </c>
      <c r="I21" s="223"/>
      <c r="J21" s="279" t="e">
        <f t="shared" si="1"/>
        <v>#DIV/0!</v>
      </c>
      <c r="K21" s="223"/>
      <c r="L21" s="279" t="e">
        <f t="shared" si="2"/>
        <v>#DIV/0!</v>
      </c>
      <c r="M21" s="296"/>
      <c r="N21" s="297" t="e">
        <f t="shared" si="3"/>
        <v>#DIV/0!</v>
      </c>
      <c r="O21" s="296"/>
      <c r="P21" s="297" t="e">
        <f t="shared" si="4"/>
        <v>#DIV/0!</v>
      </c>
      <c r="Q21" s="296"/>
      <c r="R21" s="297" t="e">
        <f t="shared" si="5"/>
        <v>#DIV/0!</v>
      </c>
      <c r="S21" s="296"/>
      <c r="T21" s="297" t="e">
        <f t="shared" si="6"/>
        <v>#DIV/0!</v>
      </c>
      <c r="U21" s="298">
        <f t="shared" si="7"/>
        <v>0</v>
      </c>
      <c r="V21" s="279" t="e">
        <f t="shared" si="13"/>
        <v>#DIV/0!</v>
      </c>
      <c r="W21" s="296"/>
      <c r="X21" s="297" t="e">
        <f t="shared" si="12"/>
        <v>#DIV/0!</v>
      </c>
      <c r="Y21" s="296"/>
      <c r="Z21" s="297" t="e">
        <f t="shared" si="8"/>
        <v>#DIV/0!</v>
      </c>
      <c r="AA21" s="296"/>
      <c r="AB21" s="297" t="e">
        <f t="shared" si="9"/>
        <v>#DIV/0!</v>
      </c>
      <c r="AC21" s="296"/>
      <c r="AD21" s="299" t="e">
        <f t="shared" si="10"/>
        <v>#DIV/0!</v>
      </c>
    </row>
    <row r="22" spans="1:30" ht="20.100000000000001" customHeight="1" x14ac:dyDescent="0.25">
      <c r="A22" s="557"/>
      <c r="B22" s="128"/>
      <c r="C22" s="128" t="str">
        <f>'9'!C20</f>
        <v>Tambak II</v>
      </c>
      <c r="D22" s="223"/>
      <c r="E22" s="223"/>
      <c r="F22" s="279" t="e">
        <f t="shared" si="11"/>
        <v>#DIV/0!</v>
      </c>
      <c r="G22" s="223"/>
      <c r="H22" s="279" t="e">
        <f t="shared" si="0"/>
        <v>#DIV/0!</v>
      </c>
      <c r="I22" s="223"/>
      <c r="J22" s="279" t="e">
        <f t="shared" si="1"/>
        <v>#DIV/0!</v>
      </c>
      <c r="K22" s="223"/>
      <c r="L22" s="279" t="e">
        <f t="shared" si="2"/>
        <v>#DIV/0!</v>
      </c>
      <c r="M22" s="296"/>
      <c r="N22" s="297" t="e">
        <f t="shared" si="3"/>
        <v>#DIV/0!</v>
      </c>
      <c r="O22" s="296"/>
      <c r="P22" s="297" t="e">
        <f t="shared" si="4"/>
        <v>#DIV/0!</v>
      </c>
      <c r="Q22" s="296"/>
      <c r="R22" s="297" t="e">
        <f t="shared" si="5"/>
        <v>#DIV/0!</v>
      </c>
      <c r="S22" s="296"/>
      <c r="T22" s="297" t="e">
        <f t="shared" si="6"/>
        <v>#DIV/0!</v>
      </c>
      <c r="U22" s="298">
        <f t="shared" si="7"/>
        <v>0</v>
      </c>
      <c r="V22" s="279" t="e">
        <f t="shared" si="13"/>
        <v>#DIV/0!</v>
      </c>
      <c r="W22" s="296"/>
      <c r="X22" s="297" t="e">
        <f t="shared" si="12"/>
        <v>#DIV/0!</v>
      </c>
      <c r="Y22" s="296"/>
      <c r="Z22" s="297" t="e">
        <f t="shared" si="8"/>
        <v>#DIV/0!</v>
      </c>
      <c r="AA22" s="296"/>
      <c r="AB22" s="297" t="e">
        <f t="shared" si="9"/>
        <v>#DIV/0!</v>
      </c>
      <c r="AC22" s="296"/>
      <c r="AD22" s="299" t="e">
        <f t="shared" si="10"/>
        <v>#DIV/0!</v>
      </c>
    </row>
    <row r="23" spans="1:30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23"/>
      <c r="E23" s="223"/>
      <c r="F23" s="279" t="e">
        <f t="shared" si="11"/>
        <v>#DIV/0!</v>
      </c>
      <c r="G23" s="223"/>
      <c r="H23" s="279" t="e">
        <f t="shared" si="0"/>
        <v>#DIV/0!</v>
      </c>
      <c r="I23" s="223"/>
      <c r="J23" s="279" t="e">
        <f t="shared" si="1"/>
        <v>#DIV/0!</v>
      </c>
      <c r="K23" s="223"/>
      <c r="L23" s="279" t="e">
        <f t="shared" si="2"/>
        <v>#DIV/0!</v>
      </c>
      <c r="M23" s="296"/>
      <c r="N23" s="297" t="e">
        <f t="shared" si="3"/>
        <v>#DIV/0!</v>
      </c>
      <c r="O23" s="296"/>
      <c r="P23" s="297" t="e">
        <f t="shared" si="4"/>
        <v>#DIV/0!</v>
      </c>
      <c r="Q23" s="296"/>
      <c r="R23" s="297" t="e">
        <f t="shared" si="5"/>
        <v>#DIV/0!</v>
      </c>
      <c r="S23" s="296"/>
      <c r="T23" s="297" t="e">
        <f t="shared" si="6"/>
        <v>#DIV/0!</v>
      </c>
      <c r="U23" s="298">
        <f t="shared" si="7"/>
        <v>0</v>
      </c>
      <c r="V23" s="279" t="e">
        <f t="shared" si="13"/>
        <v>#DIV/0!</v>
      </c>
      <c r="W23" s="296"/>
      <c r="X23" s="297" t="e">
        <f t="shared" si="12"/>
        <v>#DIV/0!</v>
      </c>
      <c r="Y23" s="296"/>
      <c r="Z23" s="297" t="e">
        <f t="shared" si="8"/>
        <v>#DIV/0!</v>
      </c>
      <c r="AA23" s="296"/>
      <c r="AB23" s="297" t="e">
        <f t="shared" si="9"/>
        <v>#DIV/0!</v>
      </c>
      <c r="AC23" s="296"/>
      <c r="AD23" s="299" t="e">
        <f t="shared" si="10"/>
        <v>#DIV/0!</v>
      </c>
    </row>
    <row r="24" spans="1:30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23"/>
      <c r="E24" s="223"/>
      <c r="F24" s="279" t="e">
        <f t="shared" si="11"/>
        <v>#DIV/0!</v>
      </c>
      <c r="G24" s="223"/>
      <c r="H24" s="279" t="e">
        <f t="shared" si="0"/>
        <v>#DIV/0!</v>
      </c>
      <c r="I24" s="223"/>
      <c r="J24" s="279" t="e">
        <f t="shared" si="1"/>
        <v>#DIV/0!</v>
      </c>
      <c r="K24" s="223"/>
      <c r="L24" s="279" t="e">
        <f t="shared" si="2"/>
        <v>#DIV/0!</v>
      </c>
      <c r="M24" s="296"/>
      <c r="N24" s="297" t="e">
        <f t="shared" si="3"/>
        <v>#DIV/0!</v>
      </c>
      <c r="O24" s="296"/>
      <c r="P24" s="297" t="e">
        <f t="shared" si="4"/>
        <v>#DIV/0!</v>
      </c>
      <c r="Q24" s="296"/>
      <c r="R24" s="297" t="e">
        <f t="shared" si="5"/>
        <v>#DIV/0!</v>
      </c>
      <c r="S24" s="296"/>
      <c r="T24" s="297" t="e">
        <f t="shared" si="6"/>
        <v>#DIV/0!</v>
      </c>
      <c r="U24" s="298">
        <f t="shared" si="7"/>
        <v>0</v>
      </c>
      <c r="V24" s="279" t="e">
        <f t="shared" si="13"/>
        <v>#DIV/0!</v>
      </c>
      <c r="W24" s="296"/>
      <c r="X24" s="297" t="e">
        <f t="shared" si="12"/>
        <v>#DIV/0!</v>
      </c>
      <c r="Y24" s="296"/>
      <c r="Z24" s="297" t="e">
        <f t="shared" si="8"/>
        <v>#DIV/0!</v>
      </c>
      <c r="AA24" s="296"/>
      <c r="AB24" s="297" t="e">
        <f t="shared" si="9"/>
        <v>#DIV/0!</v>
      </c>
      <c r="AC24" s="296"/>
      <c r="AD24" s="299" t="e">
        <f t="shared" si="10"/>
        <v>#DIV/0!</v>
      </c>
    </row>
    <row r="25" spans="1:30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23"/>
      <c r="E25" s="223"/>
      <c r="F25" s="279" t="e">
        <f t="shared" si="11"/>
        <v>#DIV/0!</v>
      </c>
      <c r="G25" s="223"/>
      <c r="H25" s="279" t="e">
        <f t="shared" si="0"/>
        <v>#DIV/0!</v>
      </c>
      <c r="I25" s="223"/>
      <c r="J25" s="279" t="e">
        <f t="shared" si="1"/>
        <v>#DIV/0!</v>
      </c>
      <c r="K25" s="223"/>
      <c r="L25" s="279" t="e">
        <f t="shared" si="2"/>
        <v>#DIV/0!</v>
      </c>
      <c r="M25" s="296"/>
      <c r="N25" s="297" t="e">
        <f t="shared" si="3"/>
        <v>#DIV/0!</v>
      </c>
      <c r="O25" s="296"/>
      <c r="P25" s="297" t="e">
        <f t="shared" si="4"/>
        <v>#DIV/0!</v>
      </c>
      <c r="Q25" s="296"/>
      <c r="R25" s="297" t="e">
        <f t="shared" si="5"/>
        <v>#DIV/0!</v>
      </c>
      <c r="S25" s="296"/>
      <c r="T25" s="297" t="e">
        <f t="shared" si="6"/>
        <v>#DIV/0!</v>
      </c>
      <c r="U25" s="298">
        <f t="shared" si="7"/>
        <v>0</v>
      </c>
      <c r="V25" s="279" t="e">
        <f t="shared" si="13"/>
        <v>#DIV/0!</v>
      </c>
      <c r="W25" s="296"/>
      <c r="X25" s="297" t="e">
        <f t="shared" si="12"/>
        <v>#DIV/0!</v>
      </c>
      <c r="Y25" s="296"/>
      <c r="Z25" s="297" t="e">
        <f t="shared" si="8"/>
        <v>#DIV/0!</v>
      </c>
      <c r="AA25" s="296"/>
      <c r="AB25" s="297" t="e">
        <f t="shared" si="9"/>
        <v>#DIV/0!</v>
      </c>
      <c r="AC25" s="296"/>
      <c r="AD25" s="299" t="e">
        <f t="shared" si="10"/>
        <v>#DIV/0!</v>
      </c>
    </row>
    <row r="26" spans="1:30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23"/>
      <c r="E26" s="223"/>
      <c r="F26" s="279" t="e">
        <f t="shared" si="11"/>
        <v>#DIV/0!</v>
      </c>
      <c r="G26" s="223"/>
      <c r="H26" s="279" t="e">
        <f t="shared" si="0"/>
        <v>#DIV/0!</v>
      </c>
      <c r="I26" s="223"/>
      <c r="J26" s="279" t="e">
        <f t="shared" si="1"/>
        <v>#DIV/0!</v>
      </c>
      <c r="K26" s="223"/>
      <c r="L26" s="279" t="e">
        <f t="shared" si="2"/>
        <v>#DIV/0!</v>
      </c>
      <c r="M26" s="296"/>
      <c r="N26" s="297" t="e">
        <f t="shared" si="3"/>
        <v>#DIV/0!</v>
      </c>
      <c r="O26" s="296"/>
      <c r="P26" s="297" t="e">
        <f t="shared" si="4"/>
        <v>#DIV/0!</v>
      </c>
      <c r="Q26" s="296"/>
      <c r="R26" s="297" t="e">
        <f t="shared" si="5"/>
        <v>#DIV/0!</v>
      </c>
      <c r="S26" s="296"/>
      <c r="T26" s="297" t="e">
        <f t="shared" si="6"/>
        <v>#DIV/0!</v>
      </c>
      <c r="U26" s="298">
        <f t="shared" si="7"/>
        <v>0</v>
      </c>
      <c r="V26" s="279" t="e">
        <f t="shared" si="13"/>
        <v>#DIV/0!</v>
      </c>
      <c r="W26" s="296"/>
      <c r="X26" s="297" t="e">
        <f t="shared" si="12"/>
        <v>#DIV/0!</v>
      </c>
      <c r="Y26" s="296"/>
      <c r="Z26" s="297" t="e">
        <f t="shared" si="8"/>
        <v>#DIV/0!</v>
      </c>
      <c r="AA26" s="296"/>
      <c r="AB26" s="297" t="e">
        <f t="shared" si="9"/>
        <v>#DIV/0!</v>
      </c>
      <c r="AC26" s="296"/>
      <c r="AD26" s="299" t="e">
        <f t="shared" si="10"/>
        <v>#DIV/0!</v>
      </c>
    </row>
    <row r="27" spans="1:30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23"/>
      <c r="E27" s="223"/>
      <c r="F27" s="279" t="e">
        <f t="shared" si="11"/>
        <v>#DIV/0!</v>
      </c>
      <c r="G27" s="223"/>
      <c r="H27" s="279" t="e">
        <f t="shared" si="0"/>
        <v>#DIV/0!</v>
      </c>
      <c r="I27" s="223"/>
      <c r="J27" s="279" t="e">
        <f t="shared" si="1"/>
        <v>#DIV/0!</v>
      </c>
      <c r="K27" s="223"/>
      <c r="L27" s="279" t="e">
        <f t="shared" si="2"/>
        <v>#DIV/0!</v>
      </c>
      <c r="M27" s="296"/>
      <c r="N27" s="297" t="e">
        <f t="shared" si="3"/>
        <v>#DIV/0!</v>
      </c>
      <c r="O27" s="296"/>
      <c r="P27" s="297" t="e">
        <f t="shared" si="4"/>
        <v>#DIV/0!</v>
      </c>
      <c r="Q27" s="296"/>
      <c r="R27" s="297" t="e">
        <f t="shared" si="5"/>
        <v>#DIV/0!</v>
      </c>
      <c r="S27" s="296"/>
      <c r="T27" s="297" t="e">
        <f t="shared" si="6"/>
        <v>#DIV/0!</v>
      </c>
      <c r="U27" s="298">
        <f t="shared" si="7"/>
        <v>0</v>
      </c>
      <c r="V27" s="279" t="e">
        <f t="shared" si="13"/>
        <v>#DIV/0!</v>
      </c>
      <c r="W27" s="296"/>
      <c r="X27" s="297" t="e">
        <f t="shared" si="12"/>
        <v>#DIV/0!</v>
      </c>
      <c r="Y27" s="296"/>
      <c r="Z27" s="297" t="e">
        <f t="shared" si="8"/>
        <v>#DIV/0!</v>
      </c>
      <c r="AA27" s="296"/>
      <c r="AB27" s="297" t="e">
        <f t="shared" si="9"/>
        <v>#DIV/0!</v>
      </c>
      <c r="AC27" s="296"/>
      <c r="AD27" s="299" t="e">
        <f t="shared" si="10"/>
        <v>#DIV/0!</v>
      </c>
    </row>
    <row r="28" spans="1:30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23"/>
      <c r="E28" s="223"/>
      <c r="F28" s="279" t="e">
        <f t="shared" si="11"/>
        <v>#DIV/0!</v>
      </c>
      <c r="G28" s="223"/>
      <c r="H28" s="279" t="e">
        <f t="shared" si="0"/>
        <v>#DIV/0!</v>
      </c>
      <c r="I28" s="223"/>
      <c r="J28" s="279" t="e">
        <f t="shared" si="1"/>
        <v>#DIV/0!</v>
      </c>
      <c r="K28" s="223"/>
      <c r="L28" s="279" t="e">
        <f t="shared" si="2"/>
        <v>#DIV/0!</v>
      </c>
      <c r="M28" s="296"/>
      <c r="N28" s="297" t="e">
        <f t="shared" si="3"/>
        <v>#DIV/0!</v>
      </c>
      <c r="O28" s="296"/>
      <c r="P28" s="297" t="e">
        <f t="shared" si="4"/>
        <v>#DIV/0!</v>
      </c>
      <c r="Q28" s="296"/>
      <c r="R28" s="297" t="e">
        <f t="shared" si="5"/>
        <v>#DIV/0!</v>
      </c>
      <c r="S28" s="296"/>
      <c r="T28" s="297" t="e">
        <f t="shared" si="6"/>
        <v>#DIV/0!</v>
      </c>
      <c r="U28" s="298">
        <f t="shared" si="7"/>
        <v>0</v>
      </c>
      <c r="V28" s="279" t="e">
        <f t="shared" si="13"/>
        <v>#DIV/0!</v>
      </c>
      <c r="W28" s="296"/>
      <c r="X28" s="297" t="e">
        <f t="shared" si="12"/>
        <v>#DIV/0!</v>
      </c>
      <c r="Y28" s="296"/>
      <c r="Z28" s="297" t="e">
        <f t="shared" si="8"/>
        <v>#DIV/0!</v>
      </c>
      <c r="AA28" s="296"/>
      <c r="AB28" s="297" t="e">
        <f t="shared" si="9"/>
        <v>#DIV/0!</v>
      </c>
      <c r="AC28" s="296"/>
      <c r="AD28" s="299" t="e">
        <f t="shared" si="10"/>
        <v>#DIV/0!</v>
      </c>
    </row>
    <row r="29" spans="1:30" ht="20.100000000000001" customHeight="1" x14ac:dyDescent="0.25">
      <c r="A29" s="557"/>
      <c r="B29" s="128"/>
      <c r="C29" s="128" t="str">
        <f>'9'!C27</f>
        <v>Ajibarang II</v>
      </c>
      <c r="D29" s="223"/>
      <c r="E29" s="223"/>
      <c r="F29" s="279" t="e">
        <f t="shared" si="11"/>
        <v>#DIV/0!</v>
      </c>
      <c r="G29" s="223"/>
      <c r="H29" s="279" t="e">
        <f t="shared" si="0"/>
        <v>#DIV/0!</v>
      </c>
      <c r="I29" s="223"/>
      <c r="J29" s="279" t="e">
        <f t="shared" si="1"/>
        <v>#DIV/0!</v>
      </c>
      <c r="K29" s="223"/>
      <c r="L29" s="279" t="e">
        <f t="shared" si="2"/>
        <v>#DIV/0!</v>
      </c>
      <c r="M29" s="296"/>
      <c r="N29" s="297" t="e">
        <f t="shared" si="3"/>
        <v>#DIV/0!</v>
      </c>
      <c r="O29" s="296"/>
      <c r="P29" s="297" t="e">
        <f t="shared" si="4"/>
        <v>#DIV/0!</v>
      </c>
      <c r="Q29" s="296"/>
      <c r="R29" s="297" t="e">
        <f t="shared" si="5"/>
        <v>#DIV/0!</v>
      </c>
      <c r="S29" s="296"/>
      <c r="T29" s="297" t="e">
        <f t="shared" si="6"/>
        <v>#DIV/0!</v>
      </c>
      <c r="U29" s="298">
        <f t="shared" si="7"/>
        <v>0</v>
      </c>
      <c r="V29" s="279" t="e">
        <f t="shared" si="13"/>
        <v>#DIV/0!</v>
      </c>
      <c r="W29" s="296"/>
      <c r="X29" s="297" t="e">
        <f t="shared" si="12"/>
        <v>#DIV/0!</v>
      </c>
      <c r="Y29" s="296"/>
      <c r="Z29" s="297" t="e">
        <f t="shared" si="8"/>
        <v>#DIV/0!</v>
      </c>
      <c r="AA29" s="296"/>
      <c r="AB29" s="297" t="e">
        <f t="shared" si="9"/>
        <v>#DIV/0!</v>
      </c>
      <c r="AC29" s="296"/>
      <c r="AD29" s="299" t="e">
        <f t="shared" si="10"/>
        <v>#DIV/0!</v>
      </c>
    </row>
    <row r="30" spans="1:30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23"/>
      <c r="E30" s="223"/>
      <c r="F30" s="279" t="e">
        <f t="shared" si="11"/>
        <v>#DIV/0!</v>
      </c>
      <c r="G30" s="223"/>
      <c r="H30" s="279" t="e">
        <f t="shared" si="0"/>
        <v>#DIV/0!</v>
      </c>
      <c r="I30" s="223"/>
      <c r="J30" s="279" t="e">
        <f t="shared" si="1"/>
        <v>#DIV/0!</v>
      </c>
      <c r="K30" s="223"/>
      <c r="L30" s="279" t="e">
        <f t="shared" si="2"/>
        <v>#DIV/0!</v>
      </c>
      <c r="M30" s="296"/>
      <c r="N30" s="297" t="e">
        <f t="shared" si="3"/>
        <v>#DIV/0!</v>
      </c>
      <c r="O30" s="296"/>
      <c r="P30" s="297" t="e">
        <f t="shared" si="4"/>
        <v>#DIV/0!</v>
      </c>
      <c r="Q30" s="296"/>
      <c r="R30" s="297" t="e">
        <f t="shared" si="5"/>
        <v>#DIV/0!</v>
      </c>
      <c r="S30" s="296"/>
      <c r="T30" s="297" t="e">
        <f t="shared" si="6"/>
        <v>#DIV/0!</v>
      </c>
      <c r="U30" s="298">
        <f t="shared" si="7"/>
        <v>0</v>
      </c>
      <c r="V30" s="279" t="e">
        <f t="shared" si="13"/>
        <v>#DIV/0!</v>
      </c>
      <c r="W30" s="296"/>
      <c r="X30" s="297" t="e">
        <f t="shared" si="12"/>
        <v>#DIV/0!</v>
      </c>
      <c r="Y30" s="296"/>
      <c r="Z30" s="297" t="e">
        <f t="shared" si="8"/>
        <v>#DIV/0!</v>
      </c>
      <c r="AA30" s="296"/>
      <c r="AB30" s="297" t="e">
        <f t="shared" si="9"/>
        <v>#DIV/0!</v>
      </c>
      <c r="AC30" s="296"/>
      <c r="AD30" s="299" t="e">
        <f t="shared" si="10"/>
        <v>#DIV/0!</v>
      </c>
    </row>
    <row r="31" spans="1:30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23"/>
      <c r="E31" s="223"/>
      <c r="F31" s="279" t="e">
        <f t="shared" ref="F31:F50" si="14">E31/$U31*100</f>
        <v>#DIV/0!</v>
      </c>
      <c r="G31" s="223"/>
      <c r="H31" s="279" t="e">
        <f t="shared" ref="H31:H50" si="15">G31/$U31*100</f>
        <v>#DIV/0!</v>
      </c>
      <c r="I31" s="223"/>
      <c r="J31" s="279" t="e">
        <f t="shared" ref="J31:J50" si="16">I31/$U31*100</f>
        <v>#DIV/0!</v>
      </c>
      <c r="K31" s="223"/>
      <c r="L31" s="279" t="e">
        <f t="shared" ref="L31:L50" si="17">K31/$U31*100</f>
        <v>#DIV/0!</v>
      </c>
      <c r="M31" s="296"/>
      <c r="N31" s="297" t="e">
        <f t="shared" ref="N31:N50" si="18">M31/$U31*100</f>
        <v>#DIV/0!</v>
      </c>
      <c r="O31" s="296"/>
      <c r="P31" s="297" t="e">
        <f t="shared" ref="P31:P50" si="19">O31/$U31*100</f>
        <v>#DIV/0!</v>
      </c>
      <c r="Q31" s="296"/>
      <c r="R31" s="297" t="e">
        <f t="shared" ref="R31:R50" si="20">Q31/$U31*100</f>
        <v>#DIV/0!</v>
      </c>
      <c r="S31" s="296"/>
      <c r="T31" s="297" t="e">
        <f t="shared" ref="T31:T50" si="21">S31/$U31*100</f>
        <v>#DIV/0!</v>
      </c>
      <c r="U31" s="298">
        <f t="shared" ref="U31:U50" si="22">SUM(E31,G31,I31,K31,M31,M31,O31,Q31)</f>
        <v>0</v>
      </c>
      <c r="V31" s="279" t="e">
        <f t="shared" ref="V31:V50" si="23">U31/D31*100</f>
        <v>#DIV/0!</v>
      </c>
      <c r="W31" s="296"/>
      <c r="X31" s="297" t="e">
        <f t="shared" ref="X31:X50" si="24">W31/$U31*100</f>
        <v>#DIV/0!</v>
      </c>
      <c r="Y31" s="296"/>
      <c r="Z31" s="297" t="e">
        <f t="shared" ref="Z31:Z50" si="25">Y31/$U31*100</f>
        <v>#DIV/0!</v>
      </c>
      <c r="AA31" s="296"/>
      <c r="AB31" s="297" t="e">
        <f t="shared" ref="AB31:AB50" si="26">AA31/$U31*100</f>
        <v>#DIV/0!</v>
      </c>
      <c r="AC31" s="296"/>
      <c r="AD31" s="299" t="e">
        <f t="shared" ref="AD31:AD50" si="27">AC31/$U31*100</f>
        <v>#DIV/0!</v>
      </c>
    </row>
    <row r="32" spans="1:30" ht="20.100000000000001" customHeight="1" x14ac:dyDescent="0.25">
      <c r="A32" s="557"/>
      <c r="B32" s="128"/>
      <c r="C32" s="128" t="str">
        <f>'9'!C30</f>
        <v>Pekuncen II</v>
      </c>
      <c r="D32" s="223"/>
      <c r="E32" s="223"/>
      <c r="F32" s="279" t="e">
        <f t="shared" si="14"/>
        <v>#DIV/0!</v>
      </c>
      <c r="G32" s="223"/>
      <c r="H32" s="279" t="e">
        <f t="shared" si="15"/>
        <v>#DIV/0!</v>
      </c>
      <c r="I32" s="223"/>
      <c r="J32" s="279" t="e">
        <f t="shared" si="16"/>
        <v>#DIV/0!</v>
      </c>
      <c r="K32" s="223"/>
      <c r="L32" s="279" t="e">
        <f t="shared" si="17"/>
        <v>#DIV/0!</v>
      </c>
      <c r="M32" s="296"/>
      <c r="N32" s="297" t="e">
        <f t="shared" si="18"/>
        <v>#DIV/0!</v>
      </c>
      <c r="O32" s="296"/>
      <c r="P32" s="297" t="e">
        <f t="shared" si="19"/>
        <v>#DIV/0!</v>
      </c>
      <c r="Q32" s="296"/>
      <c r="R32" s="297" t="e">
        <f t="shared" si="20"/>
        <v>#DIV/0!</v>
      </c>
      <c r="S32" s="296"/>
      <c r="T32" s="297" t="e">
        <f t="shared" si="21"/>
        <v>#DIV/0!</v>
      </c>
      <c r="U32" s="298">
        <f t="shared" si="22"/>
        <v>0</v>
      </c>
      <c r="V32" s="279" t="e">
        <f t="shared" si="23"/>
        <v>#DIV/0!</v>
      </c>
      <c r="W32" s="296"/>
      <c r="X32" s="297" t="e">
        <f t="shared" si="24"/>
        <v>#DIV/0!</v>
      </c>
      <c r="Y32" s="296"/>
      <c r="Z32" s="297" t="e">
        <f t="shared" si="25"/>
        <v>#DIV/0!</v>
      </c>
      <c r="AA32" s="296"/>
      <c r="AB32" s="297" t="e">
        <f t="shared" si="26"/>
        <v>#DIV/0!</v>
      </c>
      <c r="AC32" s="296"/>
      <c r="AD32" s="299" t="e">
        <f t="shared" si="27"/>
        <v>#DIV/0!</v>
      </c>
    </row>
    <row r="33" spans="1:30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23"/>
      <c r="E33" s="223"/>
      <c r="F33" s="279" t="e">
        <f t="shared" si="14"/>
        <v>#DIV/0!</v>
      </c>
      <c r="G33" s="223"/>
      <c r="H33" s="279" t="e">
        <f t="shared" si="15"/>
        <v>#DIV/0!</v>
      </c>
      <c r="I33" s="223"/>
      <c r="J33" s="279" t="e">
        <f t="shared" si="16"/>
        <v>#DIV/0!</v>
      </c>
      <c r="K33" s="223"/>
      <c r="L33" s="279" t="e">
        <f t="shared" si="17"/>
        <v>#DIV/0!</v>
      </c>
      <c r="M33" s="296"/>
      <c r="N33" s="297" t="e">
        <f t="shared" si="18"/>
        <v>#DIV/0!</v>
      </c>
      <c r="O33" s="296"/>
      <c r="P33" s="297" t="e">
        <f t="shared" si="19"/>
        <v>#DIV/0!</v>
      </c>
      <c r="Q33" s="296"/>
      <c r="R33" s="297" t="e">
        <f t="shared" si="20"/>
        <v>#DIV/0!</v>
      </c>
      <c r="S33" s="296"/>
      <c r="T33" s="297" t="e">
        <f t="shared" si="21"/>
        <v>#DIV/0!</v>
      </c>
      <c r="U33" s="298">
        <f t="shared" si="22"/>
        <v>0</v>
      </c>
      <c r="V33" s="279" t="e">
        <f t="shared" si="23"/>
        <v>#DIV/0!</v>
      </c>
      <c r="W33" s="296"/>
      <c r="X33" s="297" t="e">
        <f t="shared" si="24"/>
        <v>#DIV/0!</v>
      </c>
      <c r="Y33" s="296"/>
      <c r="Z33" s="297" t="e">
        <f t="shared" si="25"/>
        <v>#DIV/0!</v>
      </c>
      <c r="AA33" s="296"/>
      <c r="AB33" s="297" t="e">
        <f t="shared" si="26"/>
        <v>#DIV/0!</v>
      </c>
      <c r="AC33" s="296"/>
      <c r="AD33" s="299" t="e">
        <f t="shared" si="27"/>
        <v>#DIV/0!</v>
      </c>
    </row>
    <row r="34" spans="1:30" ht="20.100000000000001" customHeight="1" x14ac:dyDescent="0.25">
      <c r="A34" s="557"/>
      <c r="B34" s="128"/>
      <c r="C34" s="128" t="str">
        <f>'9'!C32</f>
        <v>Cilongok II</v>
      </c>
      <c r="D34" s="223"/>
      <c r="E34" s="223"/>
      <c r="F34" s="279" t="e">
        <f t="shared" si="14"/>
        <v>#DIV/0!</v>
      </c>
      <c r="G34" s="223"/>
      <c r="H34" s="279" t="e">
        <f t="shared" si="15"/>
        <v>#DIV/0!</v>
      </c>
      <c r="I34" s="223"/>
      <c r="J34" s="279" t="e">
        <f t="shared" si="16"/>
        <v>#DIV/0!</v>
      </c>
      <c r="K34" s="223"/>
      <c r="L34" s="279" t="e">
        <f t="shared" si="17"/>
        <v>#DIV/0!</v>
      </c>
      <c r="M34" s="296"/>
      <c r="N34" s="297" t="e">
        <f t="shared" si="18"/>
        <v>#DIV/0!</v>
      </c>
      <c r="O34" s="296"/>
      <c r="P34" s="297" t="e">
        <f t="shared" si="19"/>
        <v>#DIV/0!</v>
      </c>
      <c r="Q34" s="296"/>
      <c r="R34" s="297" t="e">
        <f t="shared" si="20"/>
        <v>#DIV/0!</v>
      </c>
      <c r="S34" s="296"/>
      <c r="T34" s="297" t="e">
        <f t="shared" si="21"/>
        <v>#DIV/0!</v>
      </c>
      <c r="U34" s="298">
        <f t="shared" si="22"/>
        <v>0</v>
      </c>
      <c r="V34" s="279" t="e">
        <f t="shared" si="23"/>
        <v>#DIV/0!</v>
      </c>
      <c r="W34" s="296"/>
      <c r="X34" s="297" t="e">
        <f t="shared" si="24"/>
        <v>#DIV/0!</v>
      </c>
      <c r="Y34" s="296"/>
      <c r="Z34" s="297" t="e">
        <f t="shared" si="25"/>
        <v>#DIV/0!</v>
      </c>
      <c r="AA34" s="296"/>
      <c r="AB34" s="297" t="e">
        <f t="shared" si="26"/>
        <v>#DIV/0!</v>
      </c>
      <c r="AC34" s="296"/>
      <c r="AD34" s="299" t="e">
        <f t="shared" si="27"/>
        <v>#DIV/0!</v>
      </c>
    </row>
    <row r="35" spans="1:30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23"/>
      <c r="E35" s="223"/>
      <c r="F35" s="279" t="e">
        <f t="shared" si="14"/>
        <v>#DIV/0!</v>
      </c>
      <c r="G35" s="223"/>
      <c r="H35" s="279" t="e">
        <f t="shared" si="15"/>
        <v>#DIV/0!</v>
      </c>
      <c r="I35" s="223"/>
      <c r="J35" s="279" t="e">
        <f t="shared" si="16"/>
        <v>#DIV/0!</v>
      </c>
      <c r="K35" s="223"/>
      <c r="L35" s="279" t="e">
        <f t="shared" si="17"/>
        <v>#DIV/0!</v>
      </c>
      <c r="M35" s="296"/>
      <c r="N35" s="297" t="e">
        <f t="shared" si="18"/>
        <v>#DIV/0!</v>
      </c>
      <c r="O35" s="296"/>
      <c r="P35" s="297" t="e">
        <f t="shared" si="19"/>
        <v>#DIV/0!</v>
      </c>
      <c r="Q35" s="296"/>
      <c r="R35" s="297" t="e">
        <f t="shared" si="20"/>
        <v>#DIV/0!</v>
      </c>
      <c r="S35" s="296"/>
      <c r="T35" s="297" t="e">
        <f t="shared" si="21"/>
        <v>#DIV/0!</v>
      </c>
      <c r="U35" s="298">
        <f t="shared" si="22"/>
        <v>0</v>
      </c>
      <c r="V35" s="279" t="e">
        <f t="shared" si="23"/>
        <v>#DIV/0!</v>
      </c>
      <c r="W35" s="296"/>
      <c r="X35" s="297" t="e">
        <f t="shared" si="24"/>
        <v>#DIV/0!</v>
      </c>
      <c r="Y35" s="296"/>
      <c r="Z35" s="297" t="e">
        <f t="shared" si="25"/>
        <v>#DIV/0!</v>
      </c>
      <c r="AA35" s="296"/>
      <c r="AB35" s="297" t="e">
        <f t="shared" si="26"/>
        <v>#DIV/0!</v>
      </c>
      <c r="AC35" s="296"/>
      <c r="AD35" s="299" t="e">
        <f t="shared" si="27"/>
        <v>#DIV/0!</v>
      </c>
    </row>
    <row r="36" spans="1:30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23"/>
      <c r="E36" s="223"/>
      <c r="F36" s="279" t="e">
        <f t="shared" si="14"/>
        <v>#DIV/0!</v>
      </c>
      <c r="G36" s="223"/>
      <c r="H36" s="279" t="e">
        <f t="shared" si="15"/>
        <v>#DIV/0!</v>
      </c>
      <c r="I36" s="223"/>
      <c r="J36" s="279" t="e">
        <f t="shared" si="16"/>
        <v>#DIV/0!</v>
      </c>
      <c r="K36" s="223"/>
      <c r="L36" s="279" t="e">
        <f t="shared" si="17"/>
        <v>#DIV/0!</v>
      </c>
      <c r="M36" s="296"/>
      <c r="N36" s="297" t="e">
        <f t="shared" si="18"/>
        <v>#DIV/0!</v>
      </c>
      <c r="O36" s="296"/>
      <c r="P36" s="297" t="e">
        <f t="shared" si="19"/>
        <v>#DIV/0!</v>
      </c>
      <c r="Q36" s="296"/>
      <c r="R36" s="297" t="e">
        <f t="shared" si="20"/>
        <v>#DIV/0!</v>
      </c>
      <c r="S36" s="296"/>
      <c r="T36" s="297" t="e">
        <f t="shared" si="21"/>
        <v>#DIV/0!</v>
      </c>
      <c r="U36" s="298">
        <f t="shared" si="22"/>
        <v>0</v>
      </c>
      <c r="V36" s="279" t="e">
        <f t="shared" si="23"/>
        <v>#DIV/0!</v>
      </c>
      <c r="W36" s="296"/>
      <c r="X36" s="297" t="e">
        <f t="shared" si="24"/>
        <v>#DIV/0!</v>
      </c>
      <c r="Y36" s="296"/>
      <c r="Z36" s="297" t="e">
        <f t="shared" si="25"/>
        <v>#DIV/0!</v>
      </c>
      <c r="AA36" s="296"/>
      <c r="AB36" s="297" t="e">
        <f t="shared" si="26"/>
        <v>#DIV/0!</v>
      </c>
      <c r="AC36" s="296"/>
      <c r="AD36" s="299" t="e">
        <f t="shared" si="27"/>
        <v>#DIV/0!</v>
      </c>
    </row>
    <row r="37" spans="1:30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23"/>
      <c r="E37" s="223"/>
      <c r="F37" s="279" t="e">
        <f t="shared" si="14"/>
        <v>#DIV/0!</v>
      </c>
      <c r="G37" s="223"/>
      <c r="H37" s="279" t="e">
        <f t="shared" si="15"/>
        <v>#DIV/0!</v>
      </c>
      <c r="I37" s="223"/>
      <c r="J37" s="279" t="e">
        <f t="shared" si="16"/>
        <v>#DIV/0!</v>
      </c>
      <c r="K37" s="223"/>
      <c r="L37" s="279" t="e">
        <f t="shared" si="17"/>
        <v>#DIV/0!</v>
      </c>
      <c r="M37" s="296"/>
      <c r="N37" s="297" t="e">
        <f t="shared" si="18"/>
        <v>#DIV/0!</v>
      </c>
      <c r="O37" s="296"/>
      <c r="P37" s="297" t="e">
        <f t="shared" si="19"/>
        <v>#DIV/0!</v>
      </c>
      <c r="Q37" s="296"/>
      <c r="R37" s="297" t="e">
        <f t="shared" si="20"/>
        <v>#DIV/0!</v>
      </c>
      <c r="S37" s="296"/>
      <c r="T37" s="297" t="e">
        <f t="shared" si="21"/>
        <v>#DIV/0!</v>
      </c>
      <c r="U37" s="298">
        <f t="shared" si="22"/>
        <v>0</v>
      </c>
      <c r="V37" s="279" t="e">
        <f t="shared" si="23"/>
        <v>#DIV/0!</v>
      </c>
      <c r="W37" s="296"/>
      <c r="X37" s="297" t="e">
        <f t="shared" si="24"/>
        <v>#DIV/0!</v>
      </c>
      <c r="Y37" s="296"/>
      <c r="Z37" s="297" t="e">
        <f t="shared" si="25"/>
        <v>#DIV/0!</v>
      </c>
      <c r="AA37" s="296"/>
      <c r="AB37" s="297" t="e">
        <f t="shared" si="26"/>
        <v>#DIV/0!</v>
      </c>
      <c r="AC37" s="296"/>
      <c r="AD37" s="299" t="e">
        <f t="shared" si="27"/>
        <v>#DIV/0!</v>
      </c>
    </row>
    <row r="38" spans="1:30" ht="20.100000000000001" customHeight="1" x14ac:dyDescent="0.25">
      <c r="A38" s="557"/>
      <c r="B38" s="128"/>
      <c r="C38" s="128" t="str">
        <f>'9'!C36</f>
        <v>Purwokerto Timur II</v>
      </c>
      <c r="D38" s="223"/>
      <c r="E38" s="223"/>
      <c r="F38" s="279" t="e">
        <f t="shared" si="14"/>
        <v>#DIV/0!</v>
      </c>
      <c r="G38" s="223"/>
      <c r="H38" s="279" t="e">
        <f t="shared" si="15"/>
        <v>#DIV/0!</v>
      </c>
      <c r="I38" s="223"/>
      <c r="J38" s="279" t="e">
        <f t="shared" si="16"/>
        <v>#DIV/0!</v>
      </c>
      <c r="K38" s="223"/>
      <c r="L38" s="279" t="e">
        <f t="shared" si="17"/>
        <v>#DIV/0!</v>
      </c>
      <c r="M38" s="296"/>
      <c r="N38" s="297" t="e">
        <f t="shared" si="18"/>
        <v>#DIV/0!</v>
      </c>
      <c r="O38" s="296"/>
      <c r="P38" s="297" t="e">
        <f t="shared" si="19"/>
        <v>#DIV/0!</v>
      </c>
      <c r="Q38" s="296"/>
      <c r="R38" s="297" t="e">
        <f t="shared" si="20"/>
        <v>#DIV/0!</v>
      </c>
      <c r="S38" s="296"/>
      <c r="T38" s="297" t="e">
        <f t="shared" si="21"/>
        <v>#DIV/0!</v>
      </c>
      <c r="U38" s="298">
        <f t="shared" si="22"/>
        <v>0</v>
      </c>
      <c r="V38" s="279" t="e">
        <f t="shared" si="23"/>
        <v>#DIV/0!</v>
      </c>
      <c r="W38" s="296"/>
      <c r="X38" s="297" t="e">
        <f t="shared" si="24"/>
        <v>#DIV/0!</v>
      </c>
      <c r="Y38" s="296"/>
      <c r="Z38" s="297" t="e">
        <f t="shared" si="25"/>
        <v>#DIV/0!</v>
      </c>
      <c r="AA38" s="296"/>
      <c r="AB38" s="297" t="e">
        <f t="shared" si="26"/>
        <v>#DIV/0!</v>
      </c>
      <c r="AC38" s="296"/>
      <c r="AD38" s="299" t="e">
        <f t="shared" si="27"/>
        <v>#DIV/0!</v>
      </c>
    </row>
    <row r="39" spans="1:30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23"/>
      <c r="E39" s="223"/>
      <c r="F39" s="279" t="e">
        <f t="shared" si="14"/>
        <v>#DIV/0!</v>
      </c>
      <c r="G39" s="223"/>
      <c r="H39" s="279" t="e">
        <f t="shared" si="15"/>
        <v>#DIV/0!</v>
      </c>
      <c r="I39" s="223"/>
      <c r="J39" s="279" t="e">
        <f t="shared" si="16"/>
        <v>#DIV/0!</v>
      </c>
      <c r="K39" s="223"/>
      <c r="L39" s="279" t="e">
        <f t="shared" si="17"/>
        <v>#DIV/0!</v>
      </c>
      <c r="M39" s="296"/>
      <c r="N39" s="297" t="e">
        <f t="shared" si="18"/>
        <v>#DIV/0!</v>
      </c>
      <c r="O39" s="296"/>
      <c r="P39" s="297" t="e">
        <f t="shared" si="19"/>
        <v>#DIV/0!</v>
      </c>
      <c r="Q39" s="296"/>
      <c r="R39" s="297" t="e">
        <f t="shared" si="20"/>
        <v>#DIV/0!</v>
      </c>
      <c r="S39" s="296"/>
      <c r="T39" s="297" t="e">
        <f t="shared" si="21"/>
        <v>#DIV/0!</v>
      </c>
      <c r="U39" s="298">
        <f t="shared" si="22"/>
        <v>0</v>
      </c>
      <c r="V39" s="279" t="e">
        <f t="shared" si="23"/>
        <v>#DIV/0!</v>
      </c>
      <c r="W39" s="296"/>
      <c r="X39" s="297" t="e">
        <f t="shared" si="24"/>
        <v>#DIV/0!</v>
      </c>
      <c r="Y39" s="296"/>
      <c r="Z39" s="297" t="e">
        <f t="shared" si="25"/>
        <v>#DIV/0!</v>
      </c>
      <c r="AA39" s="296"/>
      <c r="AB39" s="297" t="e">
        <f t="shared" si="26"/>
        <v>#DIV/0!</v>
      </c>
      <c r="AC39" s="296"/>
      <c r="AD39" s="299" t="e">
        <f t="shared" si="27"/>
        <v>#DIV/0!</v>
      </c>
    </row>
    <row r="40" spans="1:30" ht="20.100000000000001" customHeight="1" x14ac:dyDescent="0.25">
      <c r="A40" s="557"/>
      <c r="B40" s="128"/>
      <c r="C40" s="128" t="str">
        <f>'9'!C38</f>
        <v>Purwokerto Utara II</v>
      </c>
      <c r="D40" s="223"/>
      <c r="E40" s="223"/>
      <c r="F40" s="279" t="e">
        <f t="shared" si="14"/>
        <v>#DIV/0!</v>
      </c>
      <c r="G40" s="223"/>
      <c r="H40" s="279" t="e">
        <f t="shared" si="15"/>
        <v>#DIV/0!</v>
      </c>
      <c r="I40" s="223"/>
      <c r="J40" s="279" t="e">
        <f t="shared" si="16"/>
        <v>#DIV/0!</v>
      </c>
      <c r="K40" s="223"/>
      <c r="L40" s="279" t="e">
        <f t="shared" si="17"/>
        <v>#DIV/0!</v>
      </c>
      <c r="M40" s="296"/>
      <c r="N40" s="297" t="e">
        <f t="shared" si="18"/>
        <v>#DIV/0!</v>
      </c>
      <c r="O40" s="296"/>
      <c r="P40" s="297" t="e">
        <f t="shared" si="19"/>
        <v>#DIV/0!</v>
      </c>
      <c r="Q40" s="296"/>
      <c r="R40" s="297" t="e">
        <f t="shared" si="20"/>
        <v>#DIV/0!</v>
      </c>
      <c r="S40" s="296"/>
      <c r="T40" s="297" t="e">
        <f t="shared" si="21"/>
        <v>#DIV/0!</v>
      </c>
      <c r="U40" s="298">
        <f t="shared" si="22"/>
        <v>0</v>
      </c>
      <c r="V40" s="279" t="e">
        <f t="shared" si="23"/>
        <v>#DIV/0!</v>
      </c>
      <c r="W40" s="296"/>
      <c r="X40" s="297" t="e">
        <f t="shared" si="24"/>
        <v>#DIV/0!</v>
      </c>
      <c r="Y40" s="296"/>
      <c r="Z40" s="297" t="e">
        <f t="shared" si="25"/>
        <v>#DIV/0!</v>
      </c>
      <c r="AA40" s="296"/>
      <c r="AB40" s="297" t="e">
        <f t="shared" si="26"/>
        <v>#DIV/0!</v>
      </c>
      <c r="AC40" s="296"/>
      <c r="AD40" s="299" t="e">
        <f t="shared" si="27"/>
        <v>#DIV/0!</v>
      </c>
    </row>
    <row r="41" spans="1:30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23"/>
      <c r="E41" s="223"/>
      <c r="F41" s="279" t="e">
        <f t="shared" si="14"/>
        <v>#DIV/0!</v>
      </c>
      <c r="G41" s="223"/>
      <c r="H41" s="279" t="e">
        <f t="shared" si="15"/>
        <v>#DIV/0!</v>
      </c>
      <c r="I41" s="223"/>
      <c r="J41" s="279" t="e">
        <f t="shared" si="16"/>
        <v>#DIV/0!</v>
      </c>
      <c r="K41" s="223"/>
      <c r="L41" s="279" t="e">
        <f t="shared" si="17"/>
        <v>#DIV/0!</v>
      </c>
      <c r="M41" s="296"/>
      <c r="N41" s="297" t="e">
        <f t="shared" si="18"/>
        <v>#DIV/0!</v>
      </c>
      <c r="O41" s="296"/>
      <c r="P41" s="297" t="e">
        <f t="shared" si="19"/>
        <v>#DIV/0!</v>
      </c>
      <c r="Q41" s="296"/>
      <c r="R41" s="297" t="e">
        <f t="shared" si="20"/>
        <v>#DIV/0!</v>
      </c>
      <c r="S41" s="296"/>
      <c r="T41" s="297" t="e">
        <f t="shared" si="21"/>
        <v>#DIV/0!</v>
      </c>
      <c r="U41" s="298">
        <f t="shared" si="22"/>
        <v>0</v>
      </c>
      <c r="V41" s="279" t="e">
        <f t="shared" si="23"/>
        <v>#DIV/0!</v>
      </c>
      <c r="W41" s="296"/>
      <c r="X41" s="297" t="e">
        <f t="shared" si="24"/>
        <v>#DIV/0!</v>
      </c>
      <c r="Y41" s="296"/>
      <c r="Z41" s="297" t="e">
        <f t="shared" si="25"/>
        <v>#DIV/0!</v>
      </c>
      <c r="AA41" s="296"/>
      <c r="AB41" s="297" t="e">
        <f t="shared" si="26"/>
        <v>#DIV/0!</v>
      </c>
      <c r="AC41" s="296"/>
      <c r="AD41" s="299" t="e">
        <f t="shared" si="27"/>
        <v>#DIV/0!</v>
      </c>
    </row>
    <row r="42" spans="1:30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23"/>
      <c r="E42" s="223"/>
      <c r="F42" s="279" t="e">
        <f t="shared" si="14"/>
        <v>#DIV/0!</v>
      </c>
      <c r="G42" s="223"/>
      <c r="H42" s="279" t="e">
        <f t="shared" si="15"/>
        <v>#DIV/0!</v>
      </c>
      <c r="I42" s="223"/>
      <c r="J42" s="279" t="e">
        <f t="shared" si="16"/>
        <v>#DIV/0!</v>
      </c>
      <c r="K42" s="223"/>
      <c r="L42" s="279" t="e">
        <f t="shared" si="17"/>
        <v>#DIV/0!</v>
      </c>
      <c r="M42" s="296"/>
      <c r="N42" s="297" t="e">
        <f t="shared" si="18"/>
        <v>#DIV/0!</v>
      </c>
      <c r="O42" s="296"/>
      <c r="P42" s="297" t="e">
        <f t="shared" si="19"/>
        <v>#DIV/0!</v>
      </c>
      <c r="Q42" s="296"/>
      <c r="R42" s="297" t="e">
        <f t="shared" si="20"/>
        <v>#DIV/0!</v>
      </c>
      <c r="S42" s="296"/>
      <c r="T42" s="297" t="e">
        <f t="shared" si="21"/>
        <v>#DIV/0!</v>
      </c>
      <c r="U42" s="298">
        <f t="shared" si="22"/>
        <v>0</v>
      </c>
      <c r="V42" s="279" t="e">
        <f t="shared" si="23"/>
        <v>#DIV/0!</v>
      </c>
      <c r="W42" s="296"/>
      <c r="X42" s="297" t="e">
        <f t="shared" si="24"/>
        <v>#DIV/0!</v>
      </c>
      <c r="Y42" s="296"/>
      <c r="Z42" s="297" t="e">
        <f t="shared" si="25"/>
        <v>#DIV/0!</v>
      </c>
      <c r="AA42" s="296"/>
      <c r="AB42" s="297" t="e">
        <f t="shared" si="26"/>
        <v>#DIV/0!</v>
      </c>
      <c r="AC42" s="296"/>
      <c r="AD42" s="299" t="e">
        <f t="shared" si="27"/>
        <v>#DIV/0!</v>
      </c>
    </row>
    <row r="43" spans="1:30" ht="20.100000000000001" customHeight="1" x14ac:dyDescent="0.25">
      <c r="A43" s="557"/>
      <c r="B43" s="128"/>
      <c r="C43" s="128" t="str">
        <f>'9'!C41</f>
        <v>Sokaraja II</v>
      </c>
      <c r="D43" s="223"/>
      <c r="E43" s="223"/>
      <c r="F43" s="279" t="e">
        <f t="shared" si="14"/>
        <v>#DIV/0!</v>
      </c>
      <c r="G43" s="223"/>
      <c r="H43" s="279" t="e">
        <f t="shared" si="15"/>
        <v>#DIV/0!</v>
      </c>
      <c r="I43" s="223"/>
      <c r="J43" s="279" t="e">
        <f t="shared" si="16"/>
        <v>#DIV/0!</v>
      </c>
      <c r="K43" s="223"/>
      <c r="L43" s="279" t="e">
        <f t="shared" si="17"/>
        <v>#DIV/0!</v>
      </c>
      <c r="M43" s="296"/>
      <c r="N43" s="297" t="e">
        <f t="shared" si="18"/>
        <v>#DIV/0!</v>
      </c>
      <c r="O43" s="296"/>
      <c r="P43" s="297" t="e">
        <f t="shared" si="19"/>
        <v>#DIV/0!</v>
      </c>
      <c r="Q43" s="296"/>
      <c r="R43" s="297" t="e">
        <f t="shared" si="20"/>
        <v>#DIV/0!</v>
      </c>
      <c r="S43" s="296"/>
      <c r="T43" s="297" t="e">
        <f t="shared" si="21"/>
        <v>#DIV/0!</v>
      </c>
      <c r="U43" s="298">
        <f t="shared" si="22"/>
        <v>0</v>
      </c>
      <c r="V43" s="279" t="e">
        <f t="shared" si="23"/>
        <v>#DIV/0!</v>
      </c>
      <c r="W43" s="296"/>
      <c r="X43" s="297" t="e">
        <f t="shared" si="24"/>
        <v>#DIV/0!</v>
      </c>
      <c r="Y43" s="296"/>
      <c r="Z43" s="297" t="e">
        <f t="shared" si="25"/>
        <v>#DIV/0!</v>
      </c>
      <c r="AA43" s="296"/>
      <c r="AB43" s="297" t="e">
        <f t="shared" si="26"/>
        <v>#DIV/0!</v>
      </c>
      <c r="AC43" s="296"/>
      <c r="AD43" s="299" t="e">
        <f t="shared" si="27"/>
        <v>#DIV/0!</v>
      </c>
    </row>
    <row r="44" spans="1:30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23"/>
      <c r="E44" s="223"/>
      <c r="F44" s="279" t="e">
        <f t="shared" si="14"/>
        <v>#DIV/0!</v>
      </c>
      <c r="G44" s="223"/>
      <c r="H44" s="279" t="e">
        <f t="shared" si="15"/>
        <v>#DIV/0!</v>
      </c>
      <c r="I44" s="223"/>
      <c r="J44" s="279" t="e">
        <f t="shared" si="16"/>
        <v>#DIV/0!</v>
      </c>
      <c r="K44" s="223"/>
      <c r="L44" s="279" t="e">
        <f t="shared" si="17"/>
        <v>#DIV/0!</v>
      </c>
      <c r="M44" s="296"/>
      <c r="N44" s="297" t="e">
        <f t="shared" si="18"/>
        <v>#DIV/0!</v>
      </c>
      <c r="O44" s="296"/>
      <c r="P44" s="297" t="e">
        <f t="shared" si="19"/>
        <v>#DIV/0!</v>
      </c>
      <c r="Q44" s="296"/>
      <c r="R44" s="297" t="e">
        <f t="shared" si="20"/>
        <v>#DIV/0!</v>
      </c>
      <c r="S44" s="296"/>
      <c r="T44" s="297" t="e">
        <f t="shared" si="21"/>
        <v>#DIV/0!</v>
      </c>
      <c r="U44" s="298">
        <f t="shared" si="22"/>
        <v>0</v>
      </c>
      <c r="V44" s="279" t="e">
        <f t="shared" si="23"/>
        <v>#DIV/0!</v>
      </c>
      <c r="W44" s="296"/>
      <c r="X44" s="297" t="e">
        <f t="shared" si="24"/>
        <v>#DIV/0!</v>
      </c>
      <c r="Y44" s="296"/>
      <c r="Z44" s="297" t="e">
        <f t="shared" si="25"/>
        <v>#DIV/0!</v>
      </c>
      <c r="AA44" s="296"/>
      <c r="AB44" s="297" t="e">
        <f t="shared" si="26"/>
        <v>#DIV/0!</v>
      </c>
      <c r="AC44" s="296"/>
      <c r="AD44" s="299" t="e">
        <f t="shared" si="27"/>
        <v>#DIV/0!</v>
      </c>
    </row>
    <row r="45" spans="1:30" ht="20.100000000000001" customHeight="1" x14ac:dyDescent="0.25">
      <c r="A45" s="557"/>
      <c r="B45" s="128"/>
      <c r="C45" s="128" t="str">
        <f>'9'!C43</f>
        <v>Kembaran II</v>
      </c>
      <c r="D45" s="223"/>
      <c r="E45" s="223"/>
      <c r="F45" s="279" t="e">
        <f t="shared" si="14"/>
        <v>#DIV/0!</v>
      </c>
      <c r="G45" s="223"/>
      <c r="H45" s="279" t="e">
        <f t="shared" si="15"/>
        <v>#DIV/0!</v>
      </c>
      <c r="I45" s="223"/>
      <c r="J45" s="279" t="e">
        <f t="shared" si="16"/>
        <v>#DIV/0!</v>
      </c>
      <c r="K45" s="223"/>
      <c r="L45" s="279" t="e">
        <f t="shared" si="17"/>
        <v>#DIV/0!</v>
      </c>
      <c r="M45" s="296"/>
      <c r="N45" s="297" t="e">
        <f t="shared" si="18"/>
        <v>#DIV/0!</v>
      </c>
      <c r="O45" s="296"/>
      <c r="P45" s="297" t="e">
        <f t="shared" si="19"/>
        <v>#DIV/0!</v>
      </c>
      <c r="Q45" s="296"/>
      <c r="R45" s="297" t="e">
        <f t="shared" si="20"/>
        <v>#DIV/0!</v>
      </c>
      <c r="S45" s="296"/>
      <c r="T45" s="297" t="e">
        <f t="shared" si="21"/>
        <v>#DIV/0!</v>
      </c>
      <c r="U45" s="298">
        <f t="shared" si="22"/>
        <v>0</v>
      </c>
      <c r="V45" s="279" t="e">
        <f t="shared" si="23"/>
        <v>#DIV/0!</v>
      </c>
      <c r="W45" s="296"/>
      <c r="X45" s="297" t="e">
        <f t="shared" si="24"/>
        <v>#DIV/0!</v>
      </c>
      <c r="Y45" s="296"/>
      <c r="Z45" s="297" t="e">
        <f t="shared" si="25"/>
        <v>#DIV/0!</v>
      </c>
      <c r="AA45" s="296"/>
      <c r="AB45" s="297" t="e">
        <f t="shared" si="26"/>
        <v>#DIV/0!</v>
      </c>
      <c r="AC45" s="296"/>
      <c r="AD45" s="299" t="e">
        <f t="shared" si="27"/>
        <v>#DIV/0!</v>
      </c>
    </row>
    <row r="46" spans="1:30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23"/>
      <c r="E46" s="223"/>
      <c r="F46" s="279" t="e">
        <f t="shared" si="14"/>
        <v>#DIV/0!</v>
      </c>
      <c r="G46" s="223"/>
      <c r="H46" s="279" t="e">
        <f t="shared" si="15"/>
        <v>#DIV/0!</v>
      </c>
      <c r="I46" s="223"/>
      <c r="J46" s="279" t="e">
        <f t="shared" si="16"/>
        <v>#DIV/0!</v>
      </c>
      <c r="K46" s="223"/>
      <c r="L46" s="279" t="e">
        <f t="shared" si="17"/>
        <v>#DIV/0!</v>
      </c>
      <c r="M46" s="296"/>
      <c r="N46" s="297" t="e">
        <f t="shared" si="18"/>
        <v>#DIV/0!</v>
      </c>
      <c r="O46" s="296"/>
      <c r="P46" s="297" t="e">
        <f t="shared" si="19"/>
        <v>#DIV/0!</v>
      </c>
      <c r="Q46" s="296"/>
      <c r="R46" s="297" t="e">
        <f t="shared" si="20"/>
        <v>#DIV/0!</v>
      </c>
      <c r="S46" s="296"/>
      <c r="T46" s="297" t="e">
        <f t="shared" si="21"/>
        <v>#DIV/0!</v>
      </c>
      <c r="U46" s="298">
        <f t="shared" si="22"/>
        <v>0</v>
      </c>
      <c r="V46" s="279" t="e">
        <f t="shared" si="23"/>
        <v>#DIV/0!</v>
      </c>
      <c r="W46" s="296"/>
      <c r="X46" s="297" t="e">
        <f t="shared" si="24"/>
        <v>#DIV/0!</v>
      </c>
      <c r="Y46" s="296"/>
      <c r="Z46" s="297" t="e">
        <f t="shared" si="25"/>
        <v>#DIV/0!</v>
      </c>
      <c r="AA46" s="296"/>
      <c r="AB46" s="297" t="e">
        <f t="shared" si="26"/>
        <v>#DIV/0!</v>
      </c>
      <c r="AC46" s="296"/>
      <c r="AD46" s="299" t="e">
        <f t="shared" si="27"/>
        <v>#DIV/0!</v>
      </c>
    </row>
    <row r="47" spans="1:30" ht="20.100000000000001" customHeight="1" x14ac:dyDescent="0.25">
      <c r="A47" s="557"/>
      <c r="B47" s="128"/>
      <c r="C47" s="128" t="str">
        <f>'9'!C45</f>
        <v>Sumbang II</v>
      </c>
      <c r="D47" s="223"/>
      <c r="E47" s="223"/>
      <c r="F47" s="279" t="e">
        <f t="shared" si="14"/>
        <v>#DIV/0!</v>
      </c>
      <c r="G47" s="223"/>
      <c r="H47" s="279" t="e">
        <f t="shared" si="15"/>
        <v>#DIV/0!</v>
      </c>
      <c r="I47" s="223"/>
      <c r="J47" s="279" t="e">
        <f t="shared" si="16"/>
        <v>#DIV/0!</v>
      </c>
      <c r="K47" s="223"/>
      <c r="L47" s="279" t="e">
        <f t="shared" si="17"/>
        <v>#DIV/0!</v>
      </c>
      <c r="M47" s="296"/>
      <c r="N47" s="297" t="e">
        <f t="shared" si="18"/>
        <v>#DIV/0!</v>
      </c>
      <c r="O47" s="296"/>
      <c r="P47" s="297" t="e">
        <f t="shared" si="19"/>
        <v>#DIV/0!</v>
      </c>
      <c r="Q47" s="296"/>
      <c r="R47" s="297" t="e">
        <f t="shared" si="20"/>
        <v>#DIV/0!</v>
      </c>
      <c r="S47" s="296"/>
      <c r="T47" s="297" t="e">
        <f t="shared" si="21"/>
        <v>#DIV/0!</v>
      </c>
      <c r="U47" s="298">
        <f t="shared" si="22"/>
        <v>0</v>
      </c>
      <c r="V47" s="279" t="e">
        <f t="shared" si="23"/>
        <v>#DIV/0!</v>
      </c>
      <c r="W47" s="296"/>
      <c r="X47" s="297" t="e">
        <f t="shared" si="24"/>
        <v>#DIV/0!</v>
      </c>
      <c r="Y47" s="296"/>
      <c r="Z47" s="297" t="e">
        <f t="shared" si="25"/>
        <v>#DIV/0!</v>
      </c>
      <c r="AA47" s="296"/>
      <c r="AB47" s="297" t="e">
        <f t="shared" si="26"/>
        <v>#DIV/0!</v>
      </c>
      <c r="AC47" s="296"/>
      <c r="AD47" s="299" t="e">
        <f t="shared" si="27"/>
        <v>#DIV/0!</v>
      </c>
    </row>
    <row r="48" spans="1:30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23"/>
      <c r="E48" s="223"/>
      <c r="F48" s="279" t="e">
        <f t="shared" si="14"/>
        <v>#DIV/0!</v>
      </c>
      <c r="G48" s="223"/>
      <c r="H48" s="279" t="e">
        <f t="shared" si="15"/>
        <v>#DIV/0!</v>
      </c>
      <c r="I48" s="223"/>
      <c r="J48" s="279" t="e">
        <f t="shared" si="16"/>
        <v>#DIV/0!</v>
      </c>
      <c r="K48" s="223"/>
      <c r="L48" s="279" t="e">
        <f t="shared" si="17"/>
        <v>#DIV/0!</v>
      </c>
      <c r="M48" s="296"/>
      <c r="N48" s="297" t="e">
        <f t="shared" si="18"/>
        <v>#DIV/0!</v>
      </c>
      <c r="O48" s="296"/>
      <c r="P48" s="297" t="e">
        <f t="shared" si="19"/>
        <v>#DIV/0!</v>
      </c>
      <c r="Q48" s="296"/>
      <c r="R48" s="297" t="e">
        <f t="shared" si="20"/>
        <v>#DIV/0!</v>
      </c>
      <c r="S48" s="296"/>
      <c r="T48" s="297" t="e">
        <f t="shared" si="21"/>
        <v>#DIV/0!</v>
      </c>
      <c r="U48" s="298">
        <f t="shared" si="22"/>
        <v>0</v>
      </c>
      <c r="V48" s="279" t="e">
        <f t="shared" si="23"/>
        <v>#DIV/0!</v>
      </c>
      <c r="W48" s="296"/>
      <c r="X48" s="297" t="e">
        <f t="shared" si="24"/>
        <v>#DIV/0!</v>
      </c>
      <c r="Y48" s="296"/>
      <c r="Z48" s="297" t="e">
        <f t="shared" si="25"/>
        <v>#DIV/0!</v>
      </c>
      <c r="AA48" s="296"/>
      <c r="AB48" s="297" t="e">
        <f t="shared" si="26"/>
        <v>#DIV/0!</v>
      </c>
      <c r="AC48" s="296"/>
      <c r="AD48" s="299" t="e">
        <f t="shared" si="27"/>
        <v>#DIV/0!</v>
      </c>
    </row>
    <row r="49" spans="1:30" ht="20.100000000000001" customHeight="1" x14ac:dyDescent="0.25">
      <c r="A49" s="557"/>
      <c r="B49" s="128"/>
      <c r="C49" s="128" t="str">
        <f>'9'!C47</f>
        <v>Baturraden II</v>
      </c>
      <c r="D49" s="223"/>
      <c r="E49" s="223"/>
      <c r="F49" s="279" t="e">
        <f t="shared" si="14"/>
        <v>#DIV/0!</v>
      </c>
      <c r="G49" s="223"/>
      <c r="H49" s="279" t="e">
        <f t="shared" si="15"/>
        <v>#DIV/0!</v>
      </c>
      <c r="I49" s="223"/>
      <c r="J49" s="279" t="e">
        <f t="shared" si="16"/>
        <v>#DIV/0!</v>
      </c>
      <c r="K49" s="223"/>
      <c r="L49" s="279" t="e">
        <f t="shared" si="17"/>
        <v>#DIV/0!</v>
      </c>
      <c r="M49" s="296"/>
      <c r="N49" s="297" t="e">
        <f t="shared" si="18"/>
        <v>#DIV/0!</v>
      </c>
      <c r="O49" s="296"/>
      <c r="P49" s="297" t="e">
        <f t="shared" si="19"/>
        <v>#DIV/0!</v>
      </c>
      <c r="Q49" s="296"/>
      <c r="R49" s="297" t="e">
        <f t="shared" si="20"/>
        <v>#DIV/0!</v>
      </c>
      <c r="S49" s="296"/>
      <c r="T49" s="297" t="e">
        <f t="shared" si="21"/>
        <v>#DIV/0!</v>
      </c>
      <c r="U49" s="298">
        <f t="shared" si="22"/>
        <v>0</v>
      </c>
      <c r="V49" s="279" t="e">
        <f t="shared" si="23"/>
        <v>#DIV/0!</v>
      </c>
      <c r="W49" s="296"/>
      <c r="X49" s="297" t="e">
        <f t="shared" si="24"/>
        <v>#DIV/0!</v>
      </c>
      <c r="Y49" s="296"/>
      <c r="Z49" s="297" t="e">
        <f t="shared" si="25"/>
        <v>#DIV/0!</v>
      </c>
      <c r="AA49" s="296"/>
      <c r="AB49" s="297" t="e">
        <f t="shared" si="26"/>
        <v>#DIV/0!</v>
      </c>
      <c r="AC49" s="296"/>
      <c r="AD49" s="299" t="e">
        <f t="shared" si="27"/>
        <v>#DIV/0!</v>
      </c>
    </row>
    <row r="50" spans="1:30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23"/>
      <c r="E50" s="223"/>
      <c r="F50" s="279" t="e">
        <f t="shared" si="14"/>
        <v>#DIV/0!</v>
      </c>
      <c r="G50" s="223"/>
      <c r="H50" s="279" t="e">
        <f t="shared" si="15"/>
        <v>#DIV/0!</v>
      </c>
      <c r="I50" s="223"/>
      <c r="J50" s="279" t="e">
        <f t="shared" si="16"/>
        <v>#DIV/0!</v>
      </c>
      <c r="K50" s="223"/>
      <c r="L50" s="279" t="e">
        <f t="shared" si="17"/>
        <v>#DIV/0!</v>
      </c>
      <c r="M50" s="296"/>
      <c r="N50" s="297" t="e">
        <f t="shared" si="18"/>
        <v>#DIV/0!</v>
      </c>
      <c r="O50" s="296"/>
      <c r="P50" s="297" t="e">
        <f t="shared" si="19"/>
        <v>#DIV/0!</v>
      </c>
      <c r="Q50" s="296"/>
      <c r="R50" s="297" t="e">
        <f t="shared" si="20"/>
        <v>#DIV/0!</v>
      </c>
      <c r="S50" s="296"/>
      <c r="T50" s="297" t="e">
        <f t="shared" si="21"/>
        <v>#DIV/0!</v>
      </c>
      <c r="U50" s="298">
        <f t="shared" si="22"/>
        <v>0</v>
      </c>
      <c r="V50" s="279" t="e">
        <f t="shared" si="23"/>
        <v>#DIV/0!</v>
      </c>
      <c r="W50" s="296"/>
      <c r="X50" s="297" t="e">
        <f t="shared" si="24"/>
        <v>#DIV/0!</v>
      </c>
      <c r="Y50" s="296"/>
      <c r="Z50" s="297" t="e">
        <f t="shared" si="25"/>
        <v>#DIV/0!</v>
      </c>
      <c r="AA50" s="296"/>
      <c r="AB50" s="297" t="e">
        <f t="shared" si="26"/>
        <v>#DIV/0!</v>
      </c>
      <c r="AC50" s="296"/>
      <c r="AD50" s="299" t="e">
        <f t="shared" si="27"/>
        <v>#DIV/0!</v>
      </c>
    </row>
    <row r="51" spans="1:30" ht="20.100000000000001" customHeight="1" x14ac:dyDescent="0.25">
      <c r="A51" s="576"/>
      <c r="B51" s="128"/>
      <c r="C51" s="128"/>
      <c r="D51" s="223"/>
      <c r="E51" s="223"/>
      <c r="F51" s="279"/>
      <c r="G51" s="223"/>
      <c r="H51" s="279"/>
      <c r="I51" s="223"/>
      <c r="J51" s="279"/>
      <c r="K51" s="223"/>
      <c r="L51" s="279"/>
      <c r="M51" s="296"/>
      <c r="N51" s="297"/>
      <c r="O51" s="296"/>
      <c r="P51" s="297"/>
      <c r="Q51" s="296"/>
      <c r="R51" s="297"/>
      <c r="S51" s="296"/>
      <c r="T51" s="297"/>
      <c r="U51" s="298"/>
      <c r="V51" s="279"/>
      <c r="W51" s="296"/>
      <c r="X51" s="297"/>
      <c r="Y51" s="296"/>
      <c r="Z51" s="297"/>
      <c r="AA51" s="296"/>
      <c r="AB51" s="297"/>
      <c r="AC51" s="296"/>
      <c r="AD51" s="299"/>
    </row>
    <row r="52" spans="1:30" ht="20.100000000000001" customHeight="1" x14ac:dyDescent="0.25">
      <c r="A52" s="300"/>
      <c r="B52" s="72"/>
      <c r="C52" s="72"/>
      <c r="D52" s="223"/>
      <c r="E52" s="223"/>
      <c r="F52" s="279"/>
      <c r="G52" s="223"/>
      <c r="H52" s="279"/>
      <c r="I52" s="223"/>
      <c r="J52" s="279"/>
      <c r="K52" s="223"/>
      <c r="L52" s="279"/>
      <c r="M52" s="296"/>
      <c r="N52" s="297"/>
      <c r="O52" s="296"/>
      <c r="P52" s="297"/>
      <c r="Q52" s="296"/>
      <c r="R52" s="297"/>
      <c r="S52" s="296"/>
      <c r="T52" s="297"/>
      <c r="U52" s="298"/>
      <c r="V52" s="279"/>
      <c r="W52" s="296"/>
      <c r="X52" s="297"/>
      <c r="Y52" s="296"/>
      <c r="Z52" s="297"/>
      <c r="AA52" s="296"/>
      <c r="AB52" s="297"/>
      <c r="AC52" s="296"/>
      <c r="AD52" s="299"/>
    </row>
    <row r="53" spans="1:30" ht="20.100000000000001" customHeight="1" x14ac:dyDescent="0.25">
      <c r="A53" s="300"/>
      <c r="B53" s="72"/>
      <c r="C53" s="72"/>
      <c r="D53" s="223"/>
      <c r="E53" s="223"/>
      <c r="F53" s="279"/>
      <c r="G53" s="223"/>
      <c r="H53" s="279"/>
      <c r="I53" s="223"/>
      <c r="J53" s="279"/>
      <c r="K53" s="223"/>
      <c r="L53" s="279"/>
      <c r="M53" s="296"/>
      <c r="N53" s="297"/>
      <c r="O53" s="296"/>
      <c r="P53" s="297"/>
      <c r="Q53" s="296"/>
      <c r="R53" s="297"/>
      <c r="S53" s="296"/>
      <c r="T53" s="297"/>
      <c r="U53" s="298"/>
      <c r="V53" s="279"/>
      <c r="W53" s="296"/>
      <c r="X53" s="297"/>
      <c r="Y53" s="296"/>
      <c r="Z53" s="297"/>
      <c r="AA53" s="296"/>
      <c r="AB53" s="297"/>
      <c r="AC53" s="296"/>
      <c r="AD53" s="299"/>
    </row>
    <row r="54" spans="1:30" ht="20.100000000000001" customHeight="1" x14ac:dyDescent="0.25">
      <c r="A54" s="300"/>
      <c r="B54" s="72"/>
      <c r="C54" s="72"/>
      <c r="D54" s="223"/>
      <c r="E54" s="223"/>
      <c r="F54" s="279"/>
      <c r="G54" s="223"/>
      <c r="H54" s="279"/>
      <c r="I54" s="223"/>
      <c r="J54" s="279"/>
      <c r="K54" s="223"/>
      <c r="L54" s="279"/>
      <c r="M54" s="296"/>
      <c r="N54" s="297"/>
      <c r="O54" s="296"/>
      <c r="P54" s="297"/>
      <c r="Q54" s="296"/>
      <c r="R54" s="297"/>
      <c r="S54" s="296"/>
      <c r="T54" s="297"/>
      <c r="U54" s="298"/>
      <c r="V54" s="279"/>
      <c r="W54" s="296"/>
      <c r="X54" s="297"/>
      <c r="Y54" s="296"/>
      <c r="Z54" s="297"/>
      <c r="AA54" s="296"/>
      <c r="AB54" s="297"/>
      <c r="AC54" s="296"/>
      <c r="AD54" s="299"/>
    </row>
    <row r="55" spans="1:30" ht="20.100000000000001" customHeight="1" x14ac:dyDescent="0.25">
      <c r="A55" s="301"/>
      <c r="B55" s="78"/>
      <c r="C55" s="78"/>
      <c r="D55" s="228"/>
      <c r="E55" s="228"/>
      <c r="F55" s="264"/>
      <c r="G55" s="228"/>
      <c r="H55" s="264"/>
      <c r="I55" s="228"/>
      <c r="J55" s="264"/>
      <c r="K55" s="228"/>
      <c r="L55" s="264"/>
      <c r="M55" s="302"/>
      <c r="N55" s="303"/>
      <c r="O55" s="302"/>
      <c r="P55" s="303"/>
      <c r="Q55" s="302"/>
      <c r="R55" s="303"/>
      <c r="S55" s="302"/>
      <c r="T55" s="303"/>
      <c r="U55" s="304"/>
      <c r="V55" s="264"/>
      <c r="W55" s="302"/>
      <c r="X55" s="303"/>
      <c r="Y55" s="302"/>
      <c r="Z55" s="303"/>
      <c r="AA55" s="302"/>
      <c r="AB55" s="303"/>
      <c r="AC55" s="302"/>
      <c r="AD55" s="305"/>
    </row>
    <row r="56" spans="1:30" ht="20.100000000000001" customHeight="1" thickBot="1" x14ac:dyDescent="0.3">
      <c r="A56" s="306" t="s">
        <v>528</v>
      </c>
      <c r="B56" s="569"/>
      <c r="C56" s="569"/>
      <c r="D56" s="307">
        <f>SUM(D11:D55)</f>
        <v>0</v>
      </c>
      <c r="E56" s="307">
        <f>SUM(E11:E55)</f>
        <v>0</v>
      </c>
      <c r="F56" s="308" t="e">
        <f>E56/$U56*100</f>
        <v>#DIV/0!</v>
      </c>
      <c r="G56" s="307">
        <f>SUM(G11:G55)</f>
        <v>0</v>
      </c>
      <c r="H56" s="308" t="e">
        <f>G56/$U56*100</f>
        <v>#DIV/0!</v>
      </c>
      <c r="I56" s="307">
        <f>SUM(I11:I55)</f>
        <v>0</v>
      </c>
      <c r="J56" s="308" t="e">
        <f>I56/$U56*100</f>
        <v>#DIV/0!</v>
      </c>
      <c r="K56" s="307">
        <f>SUM(K11:K55)</f>
        <v>0</v>
      </c>
      <c r="L56" s="308" t="e">
        <f>K56/$U56*100</f>
        <v>#DIV/0!</v>
      </c>
      <c r="M56" s="307">
        <f>SUM(M11:M55)</f>
        <v>0</v>
      </c>
      <c r="N56" s="308" t="e">
        <f>M56/$U56*100</f>
        <v>#DIV/0!</v>
      </c>
      <c r="O56" s="307">
        <f>SUM(O11:O55)</f>
        <v>0</v>
      </c>
      <c r="P56" s="308" t="e">
        <f>O56/$U56*100</f>
        <v>#DIV/0!</v>
      </c>
      <c r="Q56" s="307">
        <f>SUM(Q11:Q55)</f>
        <v>0</v>
      </c>
      <c r="R56" s="308" t="e">
        <f>Q56/$U56*100</f>
        <v>#DIV/0!</v>
      </c>
      <c r="S56" s="307">
        <f>SUM(S11:S55)</f>
        <v>0</v>
      </c>
      <c r="T56" s="308" t="e">
        <f>S56/$U56*100</f>
        <v>#DIV/0!</v>
      </c>
      <c r="U56" s="309">
        <f>SUM(E56,G56,I56,K56,M56,O56,Q56)</f>
        <v>0</v>
      </c>
      <c r="V56" s="310" t="e">
        <f>U56/D56*100</f>
        <v>#DIV/0!</v>
      </c>
      <c r="W56" s="307">
        <f>SUM(W11:W55)</f>
        <v>0</v>
      </c>
      <c r="X56" s="308" t="e">
        <f>W56/$U56*100</f>
        <v>#DIV/0!</v>
      </c>
      <c r="Y56" s="307">
        <f>SUM(Y11:Y55)</f>
        <v>0</v>
      </c>
      <c r="Z56" s="308" t="e">
        <f>Y56/$U56*100</f>
        <v>#DIV/0!</v>
      </c>
      <c r="AA56" s="307">
        <f>SUM(AA11:AA55)</f>
        <v>0</v>
      </c>
      <c r="AB56" s="308" t="e">
        <f>AA56/$U56*100</f>
        <v>#DIV/0!</v>
      </c>
      <c r="AC56" s="307">
        <f>SUM(AC11:AC55)</f>
        <v>0</v>
      </c>
      <c r="AD56" s="311" t="e">
        <f>AC56/$U56*100</f>
        <v>#DIV/0!</v>
      </c>
    </row>
    <row r="57" spans="1:30" x14ac:dyDescent="0.2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312"/>
      <c r="O57" s="102"/>
      <c r="P57" s="102"/>
      <c r="Q57" s="102"/>
      <c r="R57" s="102"/>
      <c r="S57" s="102"/>
      <c r="T57" s="102"/>
      <c r="U57" s="102"/>
      <c r="W57" s="102"/>
      <c r="X57" s="312"/>
      <c r="Y57" s="102"/>
      <c r="Z57" s="102"/>
      <c r="AA57" s="102"/>
      <c r="AB57" s="102"/>
      <c r="AC57" s="102"/>
      <c r="AD57" s="102"/>
    </row>
    <row r="58" spans="1:30" x14ac:dyDescent="0.25">
      <c r="A58" s="724" t="s">
        <v>529</v>
      </c>
      <c r="B58" s="724"/>
      <c r="C58" s="724"/>
    </row>
    <row r="59" spans="1:30" x14ac:dyDescent="0.25">
      <c r="A59" s="724" t="s">
        <v>579</v>
      </c>
      <c r="B59" s="724"/>
      <c r="C59" s="724"/>
    </row>
    <row r="60" spans="1:30" x14ac:dyDescent="0.25">
      <c r="A60" s="724" t="s">
        <v>627</v>
      </c>
      <c r="B60" s="724"/>
      <c r="C60" s="724"/>
    </row>
    <row r="61" spans="1:30" x14ac:dyDescent="0.25">
      <c r="A61" s="724" t="s">
        <v>628</v>
      </c>
      <c r="B61" s="724"/>
      <c r="C61" s="724"/>
    </row>
    <row r="62" spans="1:30" x14ac:dyDescent="0.25">
      <c r="A62" s="724" t="s">
        <v>629</v>
      </c>
      <c r="B62" s="724"/>
      <c r="C62" s="724"/>
    </row>
    <row r="63" spans="1:30" x14ac:dyDescent="0.25">
      <c r="A63" s="724" t="s">
        <v>1253</v>
      </c>
      <c r="B63" s="724"/>
      <c r="C63" s="724"/>
    </row>
    <row r="64" spans="1:30" x14ac:dyDescent="0.25">
      <c r="A64" s="724"/>
      <c r="B64" s="724"/>
      <c r="C64" s="724"/>
    </row>
  </sheetData>
  <mergeCells count="14">
    <mergeCell ref="A3:AD3"/>
    <mergeCell ref="A7:A9"/>
    <mergeCell ref="B7:B9"/>
    <mergeCell ref="C7:C9"/>
    <mergeCell ref="D7:D9"/>
    <mergeCell ref="E7:V8"/>
    <mergeCell ref="AC7:AC9"/>
    <mergeCell ref="AD7:AD9"/>
    <mergeCell ref="W7:W9"/>
    <mergeCell ref="X7:X9"/>
    <mergeCell ref="Y7:Y9"/>
    <mergeCell ref="Z7:Z9"/>
    <mergeCell ref="AA7:AA9"/>
    <mergeCell ref="AB7:AB9"/>
  </mergeCells>
  <printOptions horizontalCentered="1"/>
  <pageMargins left="0.84" right="0.78" top="1.1417322834645669" bottom="0.9055118110236221" header="0" footer="0"/>
  <pageSetup paperSize="9" scale="33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0985E-7356-49D1-B992-D04AD7BE4223}">
  <sheetPr codeName="Sheet15">
    <tabColor rgb="FF002060"/>
    <pageSetUpPr fitToPage="1"/>
  </sheetPr>
  <dimension ref="A1:M60"/>
  <sheetViews>
    <sheetView topLeftCell="A11" zoomScale="70" zoomScaleNormal="70" workbookViewId="0">
      <selection activeCell="V4" sqref="V4"/>
    </sheetView>
  </sheetViews>
  <sheetFormatPr defaultColWidth="9.140625" defaultRowHeight="15" x14ac:dyDescent="0.25"/>
  <cols>
    <col min="1" max="1" width="8.85546875" style="70" customWidth="1"/>
    <col min="2" max="3" width="21.7109375" style="70" customWidth="1"/>
    <col min="4" max="4" width="14.140625" style="70" customWidth="1"/>
    <col min="5" max="6" width="10.7109375" style="70" customWidth="1"/>
    <col min="7" max="7" width="15" style="70" customWidth="1"/>
    <col min="8" max="10" width="10.7109375" style="70" customWidth="1"/>
    <col min="11" max="11" width="15.42578125" style="70" customWidth="1"/>
    <col min="12" max="12" width="10.7109375" style="70" customWidth="1"/>
    <col min="13" max="256" width="9.140625" style="70"/>
    <col min="257" max="257" width="8.85546875" style="70" customWidth="1"/>
    <col min="258" max="259" width="21.7109375" style="70" customWidth="1"/>
    <col min="260" max="260" width="14.140625" style="70" customWidth="1"/>
    <col min="261" max="262" width="10.7109375" style="70" customWidth="1"/>
    <col min="263" max="263" width="15" style="70" customWidth="1"/>
    <col min="264" max="268" width="10.7109375" style="70" customWidth="1"/>
    <col min="269" max="512" width="9.140625" style="70"/>
    <col min="513" max="513" width="8.85546875" style="70" customWidth="1"/>
    <col min="514" max="515" width="21.7109375" style="70" customWidth="1"/>
    <col min="516" max="516" width="14.140625" style="70" customWidth="1"/>
    <col min="517" max="518" width="10.7109375" style="70" customWidth="1"/>
    <col min="519" max="519" width="15" style="70" customWidth="1"/>
    <col min="520" max="524" width="10.7109375" style="70" customWidth="1"/>
    <col min="525" max="768" width="9.140625" style="70"/>
    <col min="769" max="769" width="8.85546875" style="70" customWidth="1"/>
    <col min="770" max="771" width="21.7109375" style="70" customWidth="1"/>
    <col min="772" max="772" width="14.140625" style="70" customWidth="1"/>
    <col min="773" max="774" width="10.7109375" style="70" customWidth="1"/>
    <col min="775" max="775" width="15" style="70" customWidth="1"/>
    <col min="776" max="780" width="10.7109375" style="70" customWidth="1"/>
    <col min="781" max="1024" width="9.140625" style="70"/>
    <col min="1025" max="1025" width="8.85546875" style="70" customWidth="1"/>
    <col min="1026" max="1027" width="21.7109375" style="70" customWidth="1"/>
    <col min="1028" max="1028" width="14.140625" style="70" customWidth="1"/>
    <col min="1029" max="1030" width="10.7109375" style="70" customWidth="1"/>
    <col min="1031" max="1031" width="15" style="70" customWidth="1"/>
    <col min="1032" max="1036" width="10.7109375" style="70" customWidth="1"/>
    <col min="1037" max="1280" width="9.140625" style="70"/>
    <col min="1281" max="1281" width="8.85546875" style="70" customWidth="1"/>
    <col min="1282" max="1283" width="21.7109375" style="70" customWidth="1"/>
    <col min="1284" max="1284" width="14.140625" style="70" customWidth="1"/>
    <col min="1285" max="1286" width="10.7109375" style="70" customWidth="1"/>
    <col min="1287" max="1287" width="15" style="70" customWidth="1"/>
    <col min="1288" max="1292" width="10.7109375" style="70" customWidth="1"/>
    <col min="1293" max="1536" width="9.140625" style="70"/>
    <col min="1537" max="1537" width="8.85546875" style="70" customWidth="1"/>
    <col min="1538" max="1539" width="21.7109375" style="70" customWidth="1"/>
    <col min="1540" max="1540" width="14.140625" style="70" customWidth="1"/>
    <col min="1541" max="1542" width="10.7109375" style="70" customWidth="1"/>
    <col min="1543" max="1543" width="15" style="70" customWidth="1"/>
    <col min="1544" max="1548" width="10.7109375" style="70" customWidth="1"/>
    <col min="1549" max="1792" width="9.140625" style="70"/>
    <col min="1793" max="1793" width="8.85546875" style="70" customWidth="1"/>
    <col min="1794" max="1795" width="21.7109375" style="70" customWidth="1"/>
    <col min="1796" max="1796" width="14.140625" style="70" customWidth="1"/>
    <col min="1797" max="1798" width="10.7109375" style="70" customWidth="1"/>
    <col min="1799" max="1799" width="15" style="70" customWidth="1"/>
    <col min="1800" max="1804" width="10.7109375" style="70" customWidth="1"/>
    <col min="1805" max="2048" width="9.140625" style="70"/>
    <col min="2049" max="2049" width="8.85546875" style="70" customWidth="1"/>
    <col min="2050" max="2051" width="21.7109375" style="70" customWidth="1"/>
    <col min="2052" max="2052" width="14.140625" style="70" customWidth="1"/>
    <col min="2053" max="2054" width="10.7109375" style="70" customWidth="1"/>
    <col min="2055" max="2055" width="15" style="70" customWidth="1"/>
    <col min="2056" max="2060" width="10.7109375" style="70" customWidth="1"/>
    <col min="2061" max="2304" width="9.140625" style="70"/>
    <col min="2305" max="2305" width="8.85546875" style="70" customWidth="1"/>
    <col min="2306" max="2307" width="21.7109375" style="70" customWidth="1"/>
    <col min="2308" max="2308" width="14.140625" style="70" customWidth="1"/>
    <col min="2309" max="2310" width="10.7109375" style="70" customWidth="1"/>
    <col min="2311" max="2311" width="15" style="70" customWidth="1"/>
    <col min="2312" max="2316" width="10.7109375" style="70" customWidth="1"/>
    <col min="2317" max="2560" width="9.140625" style="70"/>
    <col min="2561" max="2561" width="8.85546875" style="70" customWidth="1"/>
    <col min="2562" max="2563" width="21.7109375" style="70" customWidth="1"/>
    <col min="2564" max="2564" width="14.140625" style="70" customWidth="1"/>
    <col min="2565" max="2566" width="10.7109375" style="70" customWidth="1"/>
    <col min="2567" max="2567" width="15" style="70" customWidth="1"/>
    <col min="2568" max="2572" width="10.7109375" style="70" customWidth="1"/>
    <col min="2573" max="2816" width="9.140625" style="70"/>
    <col min="2817" max="2817" width="8.85546875" style="70" customWidth="1"/>
    <col min="2818" max="2819" width="21.7109375" style="70" customWidth="1"/>
    <col min="2820" max="2820" width="14.140625" style="70" customWidth="1"/>
    <col min="2821" max="2822" width="10.7109375" style="70" customWidth="1"/>
    <col min="2823" max="2823" width="15" style="70" customWidth="1"/>
    <col min="2824" max="2828" width="10.7109375" style="70" customWidth="1"/>
    <col min="2829" max="3072" width="9.140625" style="70"/>
    <col min="3073" max="3073" width="8.85546875" style="70" customWidth="1"/>
    <col min="3074" max="3075" width="21.7109375" style="70" customWidth="1"/>
    <col min="3076" max="3076" width="14.140625" style="70" customWidth="1"/>
    <col min="3077" max="3078" width="10.7109375" style="70" customWidth="1"/>
    <col min="3079" max="3079" width="15" style="70" customWidth="1"/>
    <col min="3080" max="3084" width="10.7109375" style="70" customWidth="1"/>
    <col min="3085" max="3328" width="9.140625" style="70"/>
    <col min="3329" max="3329" width="8.85546875" style="70" customWidth="1"/>
    <col min="3330" max="3331" width="21.7109375" style="70" customWidth="1"/>
    <col min="3332" max="3332" width="14.140625" style="70" customWidth="1"/>
    <col min="3333" max="3334" width="10.7109375" style="70" customWidth="1"/>
    <col min="3335" max="3335" width="15" style="70" customWidth="1"/>
    <col min="3336" max="3340" width="10.7109375" style="70" customWidth="1"/>
    <col min="3341" max="3584" width="9.140625" style="70"/>
    <col min="3585" max="3585" width="8.85546875" style="70" customWidth="1"/>
    <col min="3586" max="3587" width="21.7109375" style="70" customWidth="1"/>
    <col min="3588" max="3588" width="14.140625" style="70" customWidth="1"/>
    <col min="3589" max="3590" width="10.7109375" style="70" customWidth="1"/>
    <col min="3591" max="3591" width="15" style="70" customWidth="1"/>
    <col min="3592" max="3596" width="10.7109375" style="70" customWidth="1"/>
    <col min="3597" max="3840" width="9.140625" style="70"/>
    <col min="3841" max="3841" width="8.85546875" style="70" customWidth="1"/>
    <col min="3842" max="3843" width="21.7109375" style="70" customWidth="1"/>
    <col min="3844" max="3844" width="14.140625" style="70" customWidth="1"/>
    <col min="3845" max="3846" width="10.7109375" style="70" customWidth="1"/>
    <col min="3847" max="3847" width="15" style="70" customWidth="1"/>
    <col min="3848" max="3852" width="10.7109375" style="70" customWidth="1"/>
    <col min="3853" max="4096" width="9.140625" style="70"/>
    <col min="4097" max="4097" width="8.85546875" style="70" customWidth="1"/>
    <col min="4098" max="4099" width="21.7109375" style="70" customWidth="1"/>
    <col min="4100" max="4100" width="14.140625" style="70" customWidth="1"/>
    <col min="4101" max="4102" width="10.7109375" style="70" customWidth="1"/>
    <col min="4103" max="4103" width="15" style="70" customWidth="1"/>
    <col min="4104" max="4108" width="10.7109375" style="70" customWidth="1"/>
    <col min="4109" max="4352" width="9.140625" style="70"/>
    <col min="4353" max="4353" width="8.85546875" style="70" customWidth="1"/>
    <col min="4354" max="4355" width="21.7109375" style="70" customWidth="1"/>
    <col min="4356" max="4356" width="14.140625" style="70" customWidth="1"/>
    <col min="4357" max="4358" width="10.7109375" style="70" customWidth="1"/>
    <col min="4359" max="4359" width="15" style="70" customWidth="1"/>
    <col min="4360" max="4364" width="10.7109375" style="70" customWidth="1"/>
    <col min="4365" max="4608" width="9.140625" style="70"/>
    <col min="4609" max="4609" width="8.85546875" style="70" customWidth="1"/>
    <col min="4610" max="4611" width="21.7109375" style="70" customWidth="1"/>
    <col min="4612" max="4612" width="14.140625" style="70" customWidth="1"/>
    <col min="4613" max="4614" width="10.7109375" style="70" customWidth="1"/>
    <col min="4615" max="4615" width="15" style="70" customWidth="1"/>
    <col min="4616" max="4620" width="10.7109375" style="70" customWidth="1"/>
    <col min="4621" max="4864" width="9.140625" style="70"/>
    <col min="4865" max="4865" width="8.85546875" style="70" customWidth="1"/>
    <col min="4866" max="4867" width="21.7109375" style="70" customWidth="1"/>
    <col min="4868" max="4868" width="14.140625" style="70" customWidth="1"/>
    <col min="4869" max="4870" width="10.7109375" style="70" customWidth="1"/>
    <col min="4871" max="4871" width="15" style="70" customWidth="1"/>
    <col min="4872" max="4876" width="10.7109375" style="70" customWidth="1"/>
    <col min="4877" max="5120" width="9.140625" style="70"/>
    <col min="5121" max="5121" width="8.85546875" style="70" customWidth="1"/>
    <col min="5122" max="5123" width="21.7109375" style="70" customWidth="1"/>
    <col min="5124" max="5124" width="14.140625" style="70" customWidth="1"/>
    <col min="5125" max="5126" width="10.7109375" style="70" customWidth="1"/>
    <col min="5127" max="5127" width="15" style="70" customWidth="1"/>
    <col min="5128" max="5132" width="10.7109375" style="70" customWidth="1"/>
    <col min="5133" max="5376" width="9.140625" style="70"/>
    <col min="5377" max="5377" width="8.85546875" style="70" customWidth="1"/>
    <col min="5378" max="5379" width="21.7109375" style="70" customWidth="1"/>
    <col min="5380" max="5380" width="14.140625" style="70" customWidth="1"/>
    <col min="5381" max="5382" width="10.7109375" style="70" customWidth="1"/>
    <col min="5383" max="5383" width="15" style="70" customWidth="1"/>
    <col min="5384" max="5388" width="10.7109375" style="70" customWidth="1"/>
    <col min="5389" max="5632" width="9.140625" style="70"/>
    <col min="5633" max="5633" width="8.85546875" style="70" customWidth="1"/>
    <col min="5634" max="5635" width="21.7109375" style="70" customWidth="1"/>
    <col min="5636" max="5636" width="14.140625" style="70" customWidth="1"/>
    <col min="5637" max="5638" width="10.7109375" style="70" customWidth="1"/>
    <col min="5639" max="5639" width="15" style="70" customWidth="1"/>
    <col min="5640" max="5644" width="10.7109375" style="70" customWidth="1"/>
    <col min="5645" max="5888" width="9.140625" style="70"/>
    <col min="5889" max="5889" width="8.85546875" style="70" customWidth="1"/>
    <col min="5890" max="5891" width="21.7109375" style="70" customWidth="1"/>
    <col min="5892" max="5892" width="14.140625" style="70" customWidth="1"/>
    <col min="5893" max="5894" width="10.7109375" style="70" customWidth="1"/>
    <col min="5895" max="5895" width="15" style="70" customWidth="1"/>
    <col min="5896" max="5900" width="10.7109375" style="70" customWidth="1"/>
    <col min="5901" max="6144" width="9.140625" style="70"/>
    <col min="6145" max="6145" width="8.85546875" style="70" customWidth="1"/>
    <col min="6146" max="6147" width="21.7109375" style="70" customWidth="1"/>
    <col min="6148" max="6148" width="14.140625" style="70" customWidth="1"/>
    <col min="6149" max="6150" width="10.7109375" style="70" customWidth="1"/>
    <col min="6151" max="6151" width="15" style="70" customWidth="1"/>
    <col min="6152" max="6156" width="10.7109375" style="70" customWidth="1"/>
    <col min="6157" max="6400" width="9.140625" style="70"/>
    <col min="6401" max="6401" width="8.85546875" style="70" customWidth="1"/>
    <col min="6402" max="6403" width="21.7109375" style="70" customWidth="1"/>
    <col min="6404" max="6404" width="14.140625" style="70" customWidth="1"/>
    <col min="6405" max="6406" width="10.7109375" style="70" customWidth="1"/>
    <col min="6407" max="6407" width="15" style="70" customWidth="1"/>
    <col min="6408" max="6412" width="10.7109375" style="70" customWidth="1"/>
    <col min="6413" max="6656" width="9.140625" style="70"/>
    <col min="6657" max="6657" width="8.85546875" style="70" customWidth="1"/>
    <col min="6658" max="6659" width="21.7109375" style="70" customWidth="1"/>
    <col min="6660" max="6660" width="14.140625" style="70" customWidth="1"/>
    <col min="6661" max="6662" width="10.7109375" style="70" customWidth="1"/>
    <col min="6663" max="6663" width="15" style="70" customWidth="1"/>
    <col min="6664" max="6668" width="10.7109375" style="70" customWidth="1"/>
    <col min="6669" max="6912" width="9.140625" style="70"/>
    <col min="6913" max="6913" width="8.85546875" style="70" customWidth="1"/>
    <col min="6914" max="6915" width="21.7109375" style="70" customWidth="1"/>
    <col min="6916" max="6916" width="14.140625" style="70" customWidth="1"/>
    <col min="6917" max="6918" width="10.7109375" style="70" customWidth="1"/>
    <col min="6919" max="6919" width="15" style="70" customWidth="1"/>
    <col min="6920" max="6924" width="10.7109375" style="70" customWidth="1"/>
    <col min="6925" max="7168" width="9.140625" style="70"/>
    <col min="7169" max="7169" width="8.85546875" style="70" customWidth="1"/>
    <col min="7170" max="7171" width="21.7109375" style="70" customWidth="1"/>
    <col min="7172" max="7172" width="14.140625" style="70" customWidth="1"/>
    <col min="7173" max="7174" width="10.7109375" style="70" customWidth="1"/>
    <col min="7175" max="7175" width="15" style="70" customWidth="1"/>
    <col min="7176" max="7180" width="10.7109375" style="70" customWidth="1"/>
    <col min="7181" max="7424" width="9.140625" style="70"/>
    <col min="7425" max="7425" width="8.85546875" style="70" customWidth="1"/>
    <col min="7426" max="7427" width="21.7109375" style="70" customWidth="1"/>
    <col min="7428" max="7428" width="14.140625" style="70" customWidth="1"/>
    <col min="7429" max="7430" width="10.7109375" style="70" customWidth="1"/>
    <col min="7431" max="7431" width="15" style="70" customWidth="1"/>
    <col min="7432" max="7436" width="10.7109375" style="70" customWidth="1"/>
    <col min="7437" max="7680" width="9.140625" style="70"/>
    <col min="7681" max="7681" width="8.85546875" style="70" customWidth="1"/>
    <col min="7682" max="7683" width="21.7109375" style="70" customWidth="1"/>
    <col min="7684" max="7684" width="14.140625" style="70" customWidth="1"/>
    <col min="7685" max="7686" width="10.7109375" style="70" customWidth="1"/>
    <col min="7687" max="7687" width="15" style="70" customWidth="1"/>
    <col min="7688" max="7692" width="10.7109375" style="70" customWidth="1"/>
    <col min="7693" max="7936" width="9.140625" style="70"/>
    <col min="7937" max="7937" width="8.85546875" style="70" customWidth="1"/>
    <col min="7938" max="7939" width="21.7109375" style="70" customWidth="1"/>
    <col min="7940" max="7940" width="14.140625" style="70" customWidth="1"/>
    <col min="7941" max="7942" width="10.7109375" style="70" customWidth="1"/>
    <col min="7943" max="7943" width="15" style="70" customWidth="1"/>
    <col min="7944" max="7948" width="10.7109375" style="70" customWidth="1"/>
    <col min="7949" max="8192" width="9.140625" style="70"/>
    <col min="8193" max="8193" width="8.85546875" style="70" customWidth="1"/>
    <col min="8194" max="8195" width="21.7109375" style="70" customWidth="1"/>
    <col min="8196" max="8196" width="14.140625" style="70" customWidth="1"/>
    <col min="8197" max="8198" width="10.7109375" style="70" customWidth="1"/>
    <col min="8199" max="8199" width="15" style="70" customWidth="1"/>
    <col min="8200" max="8204" width="10.7109375" style="70" customWidth="1"/>
    <col min="8205" max="8448" width="9.140625" style="70"/>
    <col min="8449" max="8449" width="8.85546875" style="70" customWidth="1"/>
    <col min="8450" max="8451" width="21.7109375" style="70" customWidth="1"/>
    <col min="8452" max="8452" width="14.140625" style="70" customWidth="1"/>
    <col min="8453" max="8454" width="10.7109375" style="70" customWidth="1"/>
    <col min="8455" max="8455" width="15" style="70" customWidth="1"/>
    <col min="8456" max="8460" width="10.7109375" style="70" customWidth="1"/>
    <col min="8461" max="8704" width="9.140625" style="70"/>
    <col min="8705" max="8705" width="8.85546875" style="70" customWidth="1"/>
    <col min="8706" max="8707" width="21.7109375" style="70" customWidth="1"/>
    <col min="8708" max="8708" width="14.140625" style="70" customWidth="1"/>
    <col min="8709" max="8710" width="10.7109375" style="70" customWidth="1"/>
    <col min="8711" max="8711" width="15" style="70" customWidth="1"/>
    <col min="8712" max="8716" width="10.7109375" style="70" customWidth="1"/>
    <col min="8717" max="8960" width="9.140625" style="70"/>
    <col min="8961" max="8961" width="8.85546875" style="70" customWidth="1"/>
    <col min="8962" max="8963" width="21.7109375" style="70" customWidth="1"/>
    <col min="8964" max="8964" width="14.140625" style="70" customWidth="1"/>
    <col min="8965" max="8966" width="10.7109375" style="70" customWidth="1"/>
    <col min="8967" max="8967" width="15" style="70" customWidth="1"/>
    <col min="8968" max="8972" width="10.7109375" style="70" customWidth="1"/>
    <col min="8973" max="9216" width="9.140625" style="70"/>
    <col min="9217" max="9217" width="8.85546875" style="70" customWidth="1"/>
    <col min="9218" max="9219" width="21.7109375" style="70" customWidth="1"/>
    <col min="9220" max="9220" width="14.140625" style="70" customWidth="1"/>
    <col min="9221" max="9222" width="10.7109375" style="70" customWidth="1"/>
    <col min="9223" max="9223" width="15" style="70" customWidth="1"/>
    <col min="9224" max="9228" width="10.7109375" style="70" customWidth="1"/>
    <col min="9229" max="9472" width="9.140625" style="70"/>
    <col min="9473" max="9473" width="8.85546875" style="70" customWidth="1"/>
    <col min="9474" max="9475" width="21.7109375" style="70" customWidth="1"/>
    <col min="9476" max="9476" width="14.140625" style="70" customWidth="1"/>
    <col min="9477" max="9478" width="10.7109375" style="70" customWidth="1"/>
    <col min="9479" max="9479" width="15" style="70" customWidth="1"/>
    <col min="9480" max="9484" width="10.7109375" style="70" customWidth="1"/>
    <col min="9485" max="9728" width="9.140625" style="70"/>
    <col min="9729" max="9729" width="8.85546875" style="70" customWidth="1"/>
    <col min="9730" max="9731" width="21.7109375" style="70" customWidth="1"/>
    <col min="9732" max="9732" width="14.140625" style="70" customWidth="1"/>
    <col min="9733" max="9734" width="10.7109375" style="70" customWidth="1"/>
    <col min="9735" max="9735" width="15" style="70" customWidth="1"/>
    <col min="9736" max="9740" width="10.7109375" style="70" customWidth="1"/>
    <col min="9741" max="9984" width="9.140625" style="70"/>
    <col min="9985" max="9985" width="8.85546875" style="70" customWidth="1"/>
    <col min="9986" max="9987" width="21.7109375" style="70" customWidth="1"/>
    <col min="9988" max="9988" width="14.140625" style="70" customWidth="1"/>
    <col min="9989" max="9990" width="10.7109375" style="70" customWidth="1"/>
    <col min="9991" max="9991" width="15" style="70" customWidth="1"/>
    <col min="9992" max="9996" width="10.7109375" style="70" customWidth="1"/>
    <col min="9997" max="10240" width="9.140625" style="70"/>
    <col min="10241" max="10241" width="8.85546875" style="70" customWidth="1"/>
    <col min="10242" max="10243" width="21.7109375" style="70" customWidth="1"/>
    <col min="10244" max="10244" width="14.140625" style="70" customWidth="1"/>
    <col min="10245" max="10246" width="10.7109375" style="70" customWidth="1"/>
    <col min="10247" max="10247" width="15" style="70" customWidth="1"/>
    <col min="10248" max="10252" width="10.7109375" style="70" customWidth="1"/>
    <col min="10253" max="10496" width="9.140625" style="70"/>
    <col min="10497" max="10497" width="8.85546875" style="70" customWidth="1"/>
    <col min="10498" max="10499" width="21.7109375" style="70" customWidth="1"/>
    <col min="10500" max="10500" width="14.140625" style="70" customWidth="1"/>
    <col min="10501" max="10502" width="10.7109375" style="70" customWidth="1"/>
    <col min="10503" max="10503" width="15" style="70" customWidth="1"/>
    <col min="10504" max="10508" width="10.7109375" style="70" customWidth="1"/>
    <col min="10509" max="10752" width="9.140625" style="70"/>
    <col min="10753" max="10753" width="8.85546875" style="70" customWidth="1"/>
    <col min="10754" max="10755" width="21.7109375" style="70" customWidth="1"/>
    <col min="10756" max="10756" width="14.140625" style="70" customWidth="1"/>
    <col min="10757" max="10758" width="10.7109375" style="70" customWidth="1"/>
    <col min="10759" max="10759" width="15" style="70" customWidth="1"/>
    <col min="10760" max="10764" width="10.7109375" style="70" customWidth="1"/>
    <col min="10765" max="11008" width="9.140625" style="70"/>
    <col min="11009" max="11009" width="8.85546875" style="70" customWidth="1"/>
    <col min="11010" max="11011" width="21.7109375" style="70" customWidth="1"/>
    <col min="11012" max="11012" width="14.140625" style="70" customWidth="1"/>
    <col min="11013" max="11014" width="10.7109375" style="70" customWidth="1"/>
    <col min="11015" max="11015" width="15" style="70" customWidth="1"/>
    <col min="11016" max="11020" width="10.7109375" style="70" customWidth="1"/>
    <col min="11021" max="11264" width="9.140625" style="70"/>
    <col min="11265" max="11265" width="8.85546875" style="70" customWidth="1"/>
    <col min="11266" max="11267" width="21.7109375" style="70" customWidth="1"/>
    <col min="11268" max="11268" width="14.140625" style="70" customWidth="1"/>
    <col min="11269" max="11270" width="10.7109375" style="70" customWidth="1"/>
    <col min="11271" max="11271" width="15" style="70" customWidth="1"/>
    <col min="11272" max="11276" width="10.7109375" style="70" customWidth="1"/>
    <col min="11277" max="11520" width="9.140625" style="70"/>
    <col min="11521" max="11521" width="8.85546875" style="70" customWidth="1"/>
    <col min="11522" max="11523" width="21.7109375" style="70" customWidth="1"/>
    <col min="11524" max="11524" width="14.140625" style="70" customWidth="1"/>
    <col min="11525" max="11526" width="10.7109375" style="70" customWidth="1"/>
    <col min="11527" max="11527" width="15" style="70" customWidth="1"/>
    <col min="11528" max="11532" width="10.7109375" style="70" customWidth="1"/>
    <col min="11533" max="11776" width="9.140625" style="70"/>
    <col min="11777" max="11777" width="8.85546875" style="70" customWidth="1"/>
    <col min="11778" max="11779" width="21.7109375" style="70" customWidth="1"/>
    <col min="11780" max="11780" width="14.140625" style="70" customWidth="1"/>
    <col min="11781" max="11782" width="10.7109375" style="70" customWidth="1"/>
    <col min="11783" max="11783" width="15" style="70" customWidth="1"/>
    <col min="11784" max="11788" width="10.7109375" style="70" customWidth="1"/>
    <col min="11789" max="12032" width="9.140625" style="70"/>
    <col min="12033" max="12033" width="8.85546875" style="70" customWidth="1"/>
    <col min="12034" max="12035" width="21.7109375" style="70" customWidth="1"/>
    <col min="12036" max="12036" width="14.140625" style="70" customWidth="1"/>
    <col min="12037" max="12038" width="10.7109375" style="70" customWidth="1"/>
    <col min="12039" max="12039" width="15" style="70" customWidth="1"/>
    <col min="12040" max="12044" width="10.7109375" style="70" customWidth="1"/>
    <col min="12045" max="12288" width="9.140625" style="70"/>
    <col min="12289" max="12289" width="8.85546875" style="70" customWidth="1"/>
    <col min="12290" max="12291" width="21.7109375" style="70" customWidth="1"/>
    <col min="12292" max="12292" width="14.140625" style="70" customWidth="1"/>
    <col min="12293" max="12294" width="10.7109375" style="70" customWidth="1"/>
    <col min="12295" max="12295" width="15" style="70" customWidth="1"/>
    <col min="12296" max="12300" width="10.7109375" style="70" customWidth="1"/>
    <col min="12301" max="12544" width="9.140625" style="70"/>
    <col min="12545" max="12545" width="8.85546875" style="70" customWidth="1"/>
    <col min="12546" max="12547" width="21.7109375" style="70" customWidth="1"/>
    <col min="12548" max="12548" width="14.140625" style="70" customWidth="1"/>
    <col min="12549" max="12550" width="10.7109375" style="70" customWidth="1"/>
    <col min="12551" max="12551" width="15" style="70" customWidth="1"/>
    <col min="12552" max="12556" width="10.7109375" style="70" customWidth="1"/>
    <col min="12557" max="12800" width="9.140625" style="70"/>
    <col min="12801" max="12801" width="8.85546875" style="70" customWidth="1"/>
    <col min="12802" max="12803" width="21.7109375" style="70" customWidth="1"/>
    <col min="12804" max="12804" width="14.140625" style="70" customWidth="1"/>
    <col min="12805" max="12806" width="10.7109375" style="70" customWidth="1"/>
    <col min="12807" max="12807" width="15" style="70" customWidth="1"/>
    <col min="12808" max="12812" width="10.7109375" style="70" customWidth="1"/>
    <col min="12813" max="13056" width="9.140625" style="70"/>
    <col min="13057" max="13057" width="8.85546875" style="70" customWidth="1"/>
    <col min="13058" max="13059" width="21.7109375" style="70" customWidth="1"/>
    <col min="13060" max="13060" width="14.140625" style="70" customWidth="1"/>
    <col min="13061" max="13062" width="10.7109375" style="70" customWidth="1"/>
    <col min="13063" max="13063" width="15" style="70" customWidth="1"/>
    <col min="13064" max="13068" width="10.7109375" style="70" customWidth="1"/>
    <col min="13069" max="13312" width="9.140625" style="70"/>
    <col min="13313" max="13313" width="8.85546875" style="70" customWidth="1"/>
    <col min="13314" max="13315" width="21.7109375" style="70" customWidth="1"/>
    <col min="13316" max="13316" width="14.140625" style="70" customWidth="1"/>
    <col min="13317" max="13318" width="10.7109375" style="70" customWidth="1"/>
    <col min="13319" max="13319" width="15" style="70" customWidth="1"/>
    <col min="13320" max="13324" width="10.7109375" style="70" customWidth="1"/>
    <col min="13325" max="13568" width="9.140625" style="70"/>
    <col min="13569" max="13569" width="8.85546875" style="70" customWidth="1"/>
    <col min="13570" max="13571" width="21.7109375" style="70" customWidth="1"/>
    <col min="13572" max="13572" width="14.140625" style="70" customWidth="1"/>
    <col min="13573" max="13574" width="10.7109375" style="70" customWidth="1"/>
    <col min="13575" max="13575" width="15" style="70" customWidth="1"/>
    <col min="13576" max="13580" width="10.7109375" style="70" customWidth="1"/>
    <col min="13581" max="13824" width="9.140625" style="70"/>
    <col min="13825" max="13825" width="8.85546875" style="70" customWidth="1"/>
    <col min="13826" max="13827" width="21.7109375" style="70" customWidth="1"/>
    <col min="13828" max="13828" width="14.140625" style="70" customWidth="1"/>
    <col min="13829" max="13830" width="10.7109375" style="70" customWidth="1"/>
    <col min="13831" max="13831" width="15" style="70" customWidth="1"/>
    <col min="13832" max="13836" width="10.7109375" style="70" customWidth="1"/>
    <col min="13837" max="14080" width="9.140625" style="70"/>
    <col min="14081" max="14081" width="8.85546875" style="70" customWidth="1"/>
    <col min="14082" max="14083" width="21.7109375" style="70" customWidth="1"/>
    <col min="14084" max="14084" width="14.140625" style="70" customWidth="1"/>
    <col min="14085" max="14086" width="10.7109375" style="70" customWidth="1"/>
    <col min="14087" max="14087" width="15" style="70" customWidth="1"/>
    <col min="14088" max="14092" width="10.7109375" style="70" customWidth="1"/>
    <col min="14093" max="14336" width="9.140625" style="70"/>
    <col min="14337" max="14337" width="8.85546875" style="70" customWidth="1"/>
    <col min="14338" max="14339" width="21.7109375" style="70" customWidth="1"/>
    <col min="14340" max="14340" width="14.140625" style="70" customWidth="1"/>
    <col min="14341" max="14342" width="10.7109375" style="70" customWidth="1"/>
    <col min="14343" max="14343" width="15" style="70" customWidth="1"/>
    <col min="14344" max="14348" width="10.7109375" style="70" customWidth="1"/>
    <col min="14349" max="14592" width="9.140625" style="70"/>
    <col min="14593" max="14593" width="8.85546875" style="70" customWidth="1"/>
    <col min="14594" max="14595" width="21.7109375" style="70" customWidth="1"/>
    <col min="14596" max="14596" width="14.140625" style="70" customWidth="1"/>
    <col min="14597" max="14598" width="10.7109375" style="70" customWidth="1"/>
    <col min="14599" max="14599" width="15" style="70" customWidth="1"/>
    <col min="14600" max="14604" width="10.7109375" style="70" customWidth="1"/>
    <col min="14605" max="14848" width="9.140625" style="70"/>
    <col min="14849" max="14849" width="8.85546875" style="70" customWidth="1"/>
    <col min="14850" max="14851" width="21.7109375" style="70" customWidth="1"/>
    <col min="14852" max="14852" width="14.140625" style="70" customWidth="1"/>
    <col min="14853" max="14854" width="10.7109375" style="70" customWidth="1"/>
    <col min="14855" max="14855" width="15" style="70" customWidth="1"/>
    <col min="14856" max="14860" width="10.7109375" style="70" customWidth="1"/>
    <col min="14861" max="15104" width="9.140625" style="70"/>
    <col min="15105" max="15105" width="8.85546875" style="70" customWidth="1"/>
    <col min="15106" max="15107" width="21.7109375" style="70" customWidth="1"/>
    <col min="15108" max="15108" width="14.140625" style="70" customWidth="1"/>
    <col min="15109" max="15110" width="10.7109375" style="70" customWidth="1"/>
    <col min="15111" max="15111" width="15" style="70" customWidth="1"/>
    <col min="15112" max="15116" width="10.7109375" style="70" customWidth="1"/>
    <col min="15117" max="15360" width="9.140625" style="70"/>
    <col min="15361" max="15361" width="8.85546875" style="70" customWidth="1"/>
    <col min="15362" max="15363" width="21.7109375" style="70" customWidth="1"/>
    <col min="15364" max="15364" width="14.140625" style="70" customWidth="1"/>
    <col min="15365" max="15366" width="10.7109375" style="70" customWidth="1"/>
    <col min="15367" max="15367" width="15" style="70" customWidth="1"/>
    <col min="15368" max="15372" width="10.7109375" style="70" customWidth="1"/>
    <col min="15373" max="15616" width="9.140625" style="70"/>
    <col min="15617" max="15617" width="8.85546875" style="70" customWidth="1"/>
    <col min="15618" max="15619" width="21.7109375" style="70" customWidth="1"/>
    <col min="15620" max="15620" width="14.140625" style="70" customWidth="1"/>
    <col min="15621" max="15622" width="10.7109375" style="70" customWidth="1"/>
    <col min="15623" max="15623" width="15" style="70" customWidth="1"/>
    <col min="15624" max="15628" width="10.7109375" style="70" customWidth="1"/>
    <col min="15629" max="15872" width="9.140625" style="70"/>
    <col min="15873" max="15873" width="8.85546875" style="70" customWidth="1"/>
    <col min="15874" max="15875" width="21.7109375" style="70" customWidth="1"/>
    <col min="15876" max="15876" width="14.140625" style="70" customWidth="1"/>
    <col min="15877" max="15878" width="10.7109375" style="70" customWidth="1"/>
    <col min="15879" max="15879" width="15" style="70" customWidth="1"/>
    <col min="15880" max="15884" width="10.7109375" style="70" customWidth="1"/>
    <col min="15885" max="16128" width="9.140625" style="70"/>
    <col min="16129" max="16129" width="8.85546875" style="70" customWidth="1"/>
    <col min="16130" max="16131" width="21.7109375" style="70" customWidth="1"/>
    <col min="16132" max="16132" width="14.140625" style="70" customWidth="1"/>
    <col min="16133" max="16134" width="10.7109375" style="70" customWidth="1"/>
    <col min="16135" max="16135" width="15" style="70" customWidth="1"/>
    <col min="16136" max="16140" width="10.7109375" style="70" customWidth="1"/>
    <col min="16141" max="16384" width="9.140625" style="70"/>
  </cols>
  <sheetData>
    <row r="1" spans="1:12" s="217" customFormat="1" ht="15.75" x14ac:dyDescent="0.25">
      <c r="A1" s="290" t="s">
        <v>640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217" customFormat="1" ht="15.75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217" customFormat="1" ht="15.75" x14ac:dyDescent="0.25">
      <c r="A3" s="1064" t="s">
        <v>630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</row>
    <row r="4" spans="1:12" s="217" customFormat="1" ht="15.75" x14ac:dyDescent="0.25">
      <c r="D4" s="217" t="s">
        <v>631</v>
      </c>
      <c r="L4" s="587"/>
    </row>
    <row r="5" spans="1:12" s="217" customFormat="1" ht="15.75" x14ac:dyDescent="0.25">
      <c r="E5" s="849" t="str">
        <f>'1'!E5</f>
        <v>KABUPATEN/KOTA</v>
      </c>
      <c r="F5" s="590">
        <f>'1'!$F$5</f>
        <v>2022</v>
      </c>
    </row>
    <row r="6" spans="1:12" s="217" customFormat="1" ht="15.75" x14ac:dyDescent="0.25">
      <c r="E6" s="849" t="str">
        <f>'1'!E6</f>
        <v>TAHUN</v>
      </c>
      <c r="F6" s="590" t="str">
        <f>'1'!$F$6</f>
        <v>BANYUMAS</v>
      </c>
    </row>
    <row r="7" spans="1:12" ht="15.75" thickBot="1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8" customHeight="1" x14ac:dyDescent="0.25">
      <c r="A8" s="1174" t="s">
        <v>2</v>
      </c>
      <c r="B8" s="1066" t="s">
        <v>254</v>
      </c>
      <c r="C8" s="1066" t="s">
        <v>409</v>
      </c>
      <c r="D8" s="1055" t="s">
        <v>618</v>
      </c>
      <c r="E8" s="1083" t="s">
        <v>632</v>
      </c>
      <c r="F8" s="1083" t="s">
        <v>27</v>
      </c>
      <c r="G8" s="1083" t="s">
        <v>633</v>
      </c>
      <c r="H8" s="1083" t="s">
        <v>27</v>
      </c>
      <c r="I8" s="1083" t="s">
        <v>634</v>
      </c>
      <c r="J8" s="1083" t="s">
        <v>27</v>
      </c>
      <c r="K8" s="1083" t="s">
        <v>635</v>
      </c>
      <c r="L8" s="1172" t="s">
        <v>27</v>
      </c>
    </row>
    <row r="9" spans="1:12" ht="18" customHeight="1" x14ac:dyDescent="0.25">
      <c r="A9" s="1167"/>
      <c r="B9" s="1040"/>
      <c r="C9" s="1040"/>
      <c r="D9" s="1045"/>
      <c r="E9" s="1120"/>
      <c r="F9" s="1120"/>
      <c r="G9" s="1120"/>
      <c r="H9" s="1120"/>
      <c r="I9" s="1120"/>
      <c r="J9" s="1120"/>
      <c r="K9" s="1120"/>
      <c r="L9" s="1173"/>
    </row>
    <row r="10" spans="1:12" ht="38.25" customHeight="1" x14ac:dyDescent="0.25">
      <c r="A10" s="1168"/>
      <c r="B10" s="1041"/>
      <c r="C10" s="1041"/>
      <c r="D10" s="1046"/>
      <c r="E10" s="1120"/>
      <c r="F10" s="1120"/>
      <c r="G10" s="1120"/>
      <c r="H10" s="1120"/>
      <c r="I10" s="1120"/>
      <c r="J10" s="1120"/>
      <c r="K10" s="1120"/>
      <c r="L10" s="1173"/>
    </row>
    <row r="11" spans="1:12" s="911" customFormat="1" ht="21" customHeight="1" x14ac:dyDescent="0.25">
      <c r="A11" s="928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29">
        <v>12</v>
      </c>
    </row>
    <row r="12" spans="1:12" ht="20.100000000000001" customHeight="1" x14ac:dyDescent="0.25">
      <c r="A12" s="561">
        <v>1</v>
      </c>
      <c r="B12" s="128" t="str">
        <f>'9'!B9</f>
        <v>Lumbir</v>
      </c>
      <c r="C12" s="128" t="str">
        <f>'29'!C11</f>
        <v>Lumbir</v>
      </c>
      <c r="D12" s="223"/>
      <c r="E12" s="223"/>
      <c r="F12" s="279" t="e">
        <f>E12/D12*100</f>
        <v>#DIV/0!</v>
      </c>
      <c r="G12" s="223"/>
      <c r="H12" s="279" t="e">
        <f>G12/E12*100</f>
        <v>#DIV/0!</v>
      </c>
      <c r="I12" s="223"/>
      <c r="J12" s="279" t="e">
        <f>I12/D12</f>
        <v>#DIV/0!</v>
      </c>
      <c r="K12" s="223"/>
      <c r="L12" s="313" t="e">
        <f>K12/I12*100</f>
        <v>#DIV/0!</v>
      </c>
    </row>
    <row r="13" spans="1:12" ht="20.100000000000001" customHeight="1" x14ac:dyDescent="0.25">
      <c r="A13" s="557">
        <v>2</v>
      </c>
      <c r="B13" s="128" t="str">
        <f>'9'!B10</f>
        <v>Wangon</v>
      </c>
      <c r="C13" s="128" t="str">
        <f>'29'!C12</f>
        <v>Wangon I</v>
      </c>
      <c r="D13" s="223"/>
      <c r="E13" s="223"/>
      <c r="F13" s="279" t="e">
        <f t="shared" ref="F13:F31" si="0">E13/D13*100</f>
        <v>#DIV/0!</v>
      </c>
      <c r="G13" s="223"/>
      <c r="H13" s="279" t="e">
        <f t="shared" ref="H13:H31" si="1">G13/E13*100</f>
        <v>#DIV/0!</v>
      </c>
      <c r="I13" s="223"/>
      <c r="J13" s="279" t="e">
        <f t="shared" ref="J13:J31" si="2">I13/D13</f>
        <v>#DIV/0!</v>
      </c>
      <c r="K13" s="223"/>
      <c r="L13" s="313" t="e">
        <f t="shared" ref="L13:L31" si="3">K13/I13*100</f>
        <v>#DIV/0!</v>
      </c>
    </row>
    <row r="14" spans="1:12" ht="20.100000000000001" customHeight="1" x14ac:dyDescent="0.25">
      <c r="A14" s="557"/>
      <c r="B14" s="128"/>
      <c r="C14" s="128" t="str">
        <f>'29'!C13</f>
        <v>Wangon II</v>
      </c>
      <c r="D14" s="223"/>
      <c r="E14" s="223"/>
      <c r="F14" s="279" t="e">
        <f t="shared" si="0"/>
        <v>#DIV/0!</v>
      </c>
      <c r="G14" s="223"/>
      <c r="H14" s="279" t="e">
        <f t="shared" si="1"/>
        <v>#DIV/0!</v>
      </c>
      <c r="I14" s="223"/>
      <c r="J14" s="279" t="e">
        <f t="shared" si="2"/>
        <v>#DIV/0!</v>
      </c>
      <c r="K14" s="223"/>
      <c r="L14" s="313" t="e">
        <f t="shared" si="3"/>
        <v>#DIV/0!</v>
      </c>
    </row>
    <row r="15" spans="1:12" ht="20.100000000000001" customHeight="1" x14ac:dyDescent="0.25">
      <c r="A15" s="557">
        <v>3</v>
      </c>
      <c r="B15" s="128" t="str">
        <f>'9'!B12</f>
        <v>Jatilawang</v>
      </c>
      <c r="C15" s="128" t="str">
        <f>'29'!C14</f>
        <v>Jatilawang</v>
      </c>
      <c r="D15" s="223"/>
      <c r="E15" s="223"/>
      <c r="F15" s="279" t="e">
        <f t="shared" si="0"/>
        <v>#DIV/0!</v>
      </c>
      <c r="G15" s="223"/>
      <c r="H15" s="279" t="e">
        <f t="shared" si="1"/>
        <v>#DIV/0!</v>
      </c>
      <c r="I15" s="223"/>
      <c r="J15" s="279" t="e">
        <f t="shared" si="2"/>
        <v>#DIV/0!</v>
      </c>
      <c r="K15" s="223"/>
      <c r="L15" s="313" t="e">
        <f t="shared" si="3"/>
        <v>#DIV/0!</v>
      </c>
    </row>
    <row r="16" spans="1:12" ht="20.100000000000001" customHeight="1" x14ac:dyDescent="0.25">
      <c r="A16" s="557">
        <v>4</v>
      </c>
      <c r="B16" s="128" t="str">
        <f>'9'!B13</f>
        <v>Rawalo</v>
      </c>
      <c r="C16" s="128" t="str">
        <f>'29'!C15</f>
        <v>Rawalo</v>
      </c>
      <c r="D16" s="223"/>
      <c r="E16" s="223"/>
      <c r="F16" s="279" t="e">
        <f t="shared" si="0"/>
        <v>#DIV/0!</v>
      </c>
      <c r="G16" s="223"/>
      <c r="H16" s="279" t="e">
        <f t="shared" si="1"/>
        <v>#DIV/0!</v>
      </c>
      <c r="I16" s="223"/>
      <c r="J16" s="279" t="e">
        <f t="shared" si="2"/>
        <v>#DIV/0!</v>
      </c>
      <c r="K16" s="223"/>
      <c r="L16" s="313" t="e">
        <f t="shared" si="3"/>
        <v>#DIV/0!</v>
      </c>
    </row>
    <row r="17" spans="1:12" ht="20.100000000000001" customHeight="1" x14ac:dyDescent="0.25">
      <c r="A17" s="557">
        <v>5</v>
      </c>
      <c r="B17" s="128" t="str">
        <f>'9'!B14</f>
        <v>Kebasen</v>
      </c>
      <c r="C17" s="128" t="str">
        <f>'29'!C16</f>
        <v>Kebasen</v>
      </c>
      <c r="D17" s="223"/>
      <c r="E17" s="223"/>
      <c r="F17" s="279" t="e">
        <f t="shared" si="0"/>
        <v>#DIV/0!</v>
      </c>
      <c r="G17" s="223"/>
      <c r="H17" s="279" t="e">
        <f t="shared" si="1"/>
        <v>#DIV/0!</v>
      </c>
      <c r="I17" s="223"/>
      <c r="J17" s="279" t="e">
        <f t="shared" si="2"/>
        <v>#DIV/0!</v>
      </c>
      <c r="K17" s="223"/>
      <c r="L17" s="313" t="e">
        <f t="shared" si="3"/>
        <v>#DIV/0!</v>
      </c>
    </row>
    <row r="18" spans="1:12" ht="20.100000000000001" customHeight="1" x14ac:dyDescent="0.25">
      <c r="A18" s="557">
        <v>6</v>
      </c>
      <c r="B18" s="128" t="str">
        <f>'9'!B15</f>
        <v>Kemranjen</v>
      </c>
      <c r="C18" s="128" t="str">
        <f>'29'!C17</f>
        <v>Kemranjen I</v>
      </c>
      <c r="D18" s="223"/>
      <c r="E18" s="223"/>
      <c r="F18" s="279" t="e">
        <f t="shared" si="0"/>
        <v>#DIV/0!</v>
      </c>
      <c r="G18" s="223"/>
      <c r="H18" s="279" t="e">
        <f t="shared" si="1"/>
        <v>#DIV/0!</v>
      </c>
      <c r="I18" s="223"/>
      <c r="J18" s="279" t="e">
        <f t="shared" si="2"/>
        <v>#DIV/0!</v>
      </c>
      <c r="K18" s="223"/>
      <c r="L18" s="313" t="e">
        <f t="shared" si="3"/>
        <v>#DIV/0!</v>
      </c>
    </row>
    <row r="19" spans="1:12" ht="20.100000000000001" customHeight="1" x14ac:dyDescent="0.25">
      <c r="A19" s="557"/>
      <c r="B19" s="128"/>
      <c r="C19" s="128" t="str">
        <f>'29'!C18</f>
        <v>Kemranjen II</v>
      </c>
      <c r="D19" s="223"/>
      <c r="E19" s="223"/>
      <c r="F19" s="279" t="e">
        <f t="shared" si="0"/>
        <v>#DIV/0!</v>
      </c>
      <c r="G19" s="223"/>
      <c r="H19" s="279" t="e">
        <f t="shared" si="1"/>
        <v>#DIV/0!</v>
      </c>
      <c r="I19" s="223"/>
      <c r="J19" s="279" t="e">
        <f t="shared" si="2"/>
        <v>#DIV/0!</v>
      </c>
      <c r="K19" s="223"/>
      <c r="L19" s="313" t="e">
        <f t="shared" si="3"/>
        <v>#DIV/0!</v>
      </c>
    </row>
    <row r="20" spans="1:12" ht="20.100000000000001" customHeight="1" x14ac:dyDescent="0.25">
      <c r="A20" s="557">
        <v>7</v>
      </c>
      <c r="B20" s="128" t="str">
        <f>'9'!B17</f>
        <v>Sumpiuh</v>
      </c>
      <c r="C20" s="128" t="str">
        <f>'29'!C19</f>
        <v>Sumpiuh I</v>
      </c>
      <c r="D20" s="223"/>
      <c r="E20" s="223"/>
      <c r="F20" s="279" t="e">
        <f t="shared" si="0"/>
        <v>#DIV/0!</v>
      </c>
      <c r="G20" s="223"/>
      <c r="H20" s="279" t="e">
        <f t="shared" si="1"/>
        <v>#DIV/0!</v>
      </c>
      <c r="I20" s="223"/>
      <c r="J20" s="279" t="e">
        <f t="shared" si="2"/>
        <v>#DIV/0!</v>
      </c>
      <c r="K20" s="223"/>
      <c r="L20" s="313" t="e">
        <f t="shared" si="3"/>
        <v>#DIV/0!</v>
      </c>
    </row>
    <row r="21" spans="1:12" ht="20.100000000000001" customHeight="1" x14ac:dyDescent="0.25">
      <c r="A21" s="557"/>
      <c r="B21" s="128"/>
      <c r="C21" s="128" t="str">
        <f>'29'!C20</f>
        <v>Sumpiuh II</v>
      </c>
      <c r="D21" s="223"/>
      <c r="E21" s="223"/>
      <c r="F21" s="279" t="e">
        <f t="shared" si="0"/>
        <v>#DIV/0!</v>
      </c>
      <c r="G21" s="223"/>
      <c r="H21" s="279" t="e">
        <f t="shared" si="1"/>
        <v>#DIV/0!</v>
      </c>
      <c r="I21" s="223"/>
      <c r="J21" s="279" t="e">
        <f t="shared" si="2"/>
        <v>#DIV/0!</v>
      </c>
      <c r="K21" s="223"/>
      <c r="L21" s="313" t="e">
        <f t="shared" si="3"/>
        <v>#DIV/0!</v>
      </c>
    </row>
    <row r="22" spans="1:12" ht="20.100000000000001" customHeight="1" x14ac:dyDescent="0.25">
      <c r="A22" s="557">
        <v>8</v>
      </c>
      <c r="B22" s="128" t="str">
        <f>'9'!B19</f>
        <v>Tambak</v>
      </c>
      <c r="C22" s="128" t="str">
        <f>'29'!C21</f>
        <v>Tambak I</v>
      </c>
      <c r="D22" s="223"/>
      <c r="E22" s="223"/>
      <c r="F22" s="279" t="e">
        <f t="shared" si="0"/>
        <v>#DIV/0!</v>
      </c>
      <c r="G22" s="223"/>
      <c r="H22" s="279" t="e">
        <f t="shared" si="1"/>
        <v>#DIV/0!</v>
      </c>
      <c r="I22" s="223"/>
      <c r="J22" s="279" t="e">
        <f t="shared" si="2"/>
        <v>#DIV/0!</v>
      </c>
      <c r="K22" s="223"/>
      <c r="L22" s="313" t="e">
        <f t="shared" si="3"/>
        <v>#DIV/0!</v>
      </c>
    </row>
    <row r="23" spans="1:12" ht="20.100000000000001" customHeight="1" x14ac:dyDescent="0.25">
      <c r="A23" s="557"/>
      <c r="B23" s="128"/>
      <c r="C23" s="128" t="str">
        <f>'29'!C22</f>
        <v>Tambak II</v>
      </c>
      <c r="D23" s="223"/>
      <c r="E23" s="223"/>
      <c r="F23" s="279" t="e">
        <f t="shared" si="0"/>
        <v>#DIV/0!</v>
      </c>
      <c r="G23" s="223"/>
      <c r="H23" s="279" t="e">
        <f t="shared" si="1"/>
        <v>#DIV/0!</v>
      </c>
      <c r="I23" s="223"/>
      <c r="J23" s="279" t="e">
        <f t="shared" si="2"/>
        <v>#DIV/0!</v>
      </c>
      <c r="K23" s="223"/>
      <c r="L23" s="313" t="e">
        <f t="shared" si="3"/>
        <v>#DIV/0!</v>
      </c>
    </row>
    <row r="24" spans="1:12" ht="20.100000000000001" customHeight="1" x14ac:dyDescent="0.25">
      <c r="A24" s="557">
        <v>9</v>
      </c>
      <c r="B24" s="128" t="str">
        <f>'9'!B21</f>
        <v>Somagede</v>
      </c>
      <c r="C24" s="128" t="str">
        <f>'29'!C23</f>
        <v>Somagede</v>
      </c>
      <c r="D24" s="223"/>
      <c r="E24" s="223"/>
      <c r="F24" s="279" t="e">
        <f t="shared" si="0"/>
        <v>#DIV/0!</v>
      </c>
      <c r="G24" s="223"/>
      <c r="H24" s="279" t="e">
        <f t="shared" si="1"/>
        <v>#DIV/0!</v>
      </c>
      <c r="I24" s="223"/>
      <c r="J24" s="279" t="e">
        <f t="shared" si="2"/>
        <v>#DIV/0!</v>
      </c>
      <c r="K24" s="223"/>
      <c r="L24" s="313" t="e">
        <f t="shared" si="3"/>
        <v>#DIV/0!</v>
      </c>
    </row>
    <row r="25" spans="1:12" ht="20.100000000000001" customHeight="1" x14ac:dyDescent="0.25">
      <c r="A25" s="557">
        <v>10</v>
      </c>
      <c r="B25" s="128" t="str">
        <f>'9'!B22</f>
        <v>Kalibagor</v>
      </c>
      <c r="C25" s="128" t="str">
        <f>'29'!C24</f>
        <v>Kalibagor</v>
      </c>
      <c r="D25" s="223"/>
      <c r="E25" s="223"/>
      <c r="F25" s="279" t="e">
        <f t="shared" si="0"/>
        <v>#DIV/0!</v>
      </c>
      <c r="G25" s="223"/>
      <c r="H25" s="279" t="e">
        <f t="shared" si="1"/>
        <v>#DIV/0!</v>
      </c>
      <c r="I25" s="223"/>
      <c r="J25" s="279" t="e">
        <f t="shared" si="2"/>
        <v>#DIV/0!</v>
      </c>
      <c r="K25" s="223"/>
      <c r="L25" s="313" t="e">
        <f t="shared" si="3"/>
        <v>#DIV/0!</v>
      </c>
    </row>
    <row r="26" spans="1:12" ht="20.100000000000001" customHeight="1" x14ac:dyDescent="0.25">
      <c r="A26" s="557">
        <v>11</v>
      </c>
      <c r="B26" s="128" t="str">
        <f>'9'!B23</f>
        <v>Banyumas</v>
      </c>
      <c r="C26" s="128" t="str">
        <f>'29'!C25</f>
        <v>Banyumas</v>
      </c>
      <c r="D26" s="223"/>
      <c r="E26" s="223"/>
      <c r="F26" s="279" t="e">
        <f t="shared" si="0"/>
        <v>#DIV/0!</v>
      </c>
      <c r="G26" s="223"/>
      <c r="H26" s="279" t="e">
        <f t="shared" si="1"/>
        <v>#DIV/0!</v>
      </c>
      <c r="I26" s="223"/>
      <c r="J26" s="279" t="e">
        <f t="shared" si="2"/>
        <v>#DIV/0!</v>
      </c>
      <c r="K26" s="223"/>
      <c r="L26" s="313" t="e">
        <f t="shared" si="3"/>
        <v>#DIV/0!</v>
      </c>
    </row>
    <row r="27" spans="1:12" ht="20.100000000000001" customHeight="1" x14ac:dyDescent="0.25">
      <c r="A27" s="557">
        <v>12</v>
      </c>
      <c r="B27" s="128" t="str">
        <f>'9'!B24</f>
        <v>Patikraja</v>
      </c>
      <c r="C27" s="128" t="str">
        <f>'29'!C26</f>
        <v>Patikraja</v>
      </c>
      <c r="D27" s="223"/>
      <c r="E27" s="223"/>
      <c r="F27" s="279" t="e">
        <f t="shared" si="0"/>
        <v>#DIV/0!</v>
      </c>
      <c r="G27" s="223"/>
      <c r="H27" s="279" t="e">
        <f t="shared" si="1"/>
        <v>#DIV/0!</v>
      </c>
      <c r="I27" s="223"/>
      <c r="J27" s="279" t="e">
        <f t="shared" si="2"/>
        <v>#DIV/0!</v>
      </c>
      <c r="K27" s="223"/>
      <c r="L27" s="313" t="e">
        <f t="shared" si="3"/>
        <v>#DIV/0!</v>
      </c>
    </row>
    <row r="28" spans="1:12" ht="20.100000000000001" customHeight="1" x14ac:dyDescent="0.25">
      <c r="A28" s="557">
        <v>13</v>
      </c>
      <c r="B28" s="128" t="str">
        <f>'9'!B25</f>
        <v>Purwojati</v>
      </c>
      <c r="C28" s="128" t="str">
        <f>'29'!C27</f>
        <v>Purwojati</v>
      </c>
      <c r="D28" s="223"/>
      <c r="E28" s="223"/>
      <c r="F28" s="279" t="e">
        <f t="shared" si="0"/>
        <v>#DIV/0!</v>
      </c>
      <c r="G28" s="223"/>
      <c r="H28" s="279" t="e">
        <f t="shared" si="1"/>
        <v>#DIV/0!</v>
      </c>
      <c r="I28" s="223"/>
      <c r="J28" s="279" t="e">
        <f t="shared" si="2"/>
        <v>#DIV/0!</v>
      </c>
      <c r="K28" s="223"/>
      <c r="L28" s="313" t="e">
        <f t="shared" si="3"/>
        <v>#DIV/0!</v>
      </c>
    </row>
    <row r="29" spans="1:12" ht="20.100000000000001" customHeight="1" x14ac:dyDescent="0.25">
      <c r="A29" s="557">
        <v>14</v>
      </c>
      <c r="B29" s="128" t="str">
        <f>'9'!B26</f>
        <v>Ajibarang</v>
      </c>
      <c r="C29" s="128" t="str">
        <f>'29'!C28</f>
        <v>Ajibarang I</v>
      </c>
      <c r="D29" s="223"/>
      <c r="E29" s="223"/>
      <c r="F29" s="279" t="e">
        <f t="shared" si="0"/>
        <v>#DIV/0!</v>
      </c>
      <c r="G29" s="223"/>
      <c r="H29" s="279" t="e">
        <f t="shared" si="1"/>
        <v>#DIV/0!</v>
      </c>
      <c r="I29" s="223"/>
      <c r="J29" s="279" t="e">
        <f t="shared" si="2"/>
        <v>#DIV/0!</v>
      </c>
      <c r="K29" s="223"/>
      <c r="L29" s="313" t="e">
        <f t="shared" si="3"/>
        <v>#DIV/0!</v>
      </c>
    </row>
    <row r="30" spans="1:12" ht="20.100000000000001" customHeight="1" x14ac:dyDescent="0.25">
      <c r="A30" s="557"/>
      <c r="B30" s="128"/>
      <c r="C30" s="128" t="str">
        <f>'29'!C29</f>
        <v>Ajibarang II</v>
      </c>
      <c r="D30" s="223"/>
      <c r="E30" s="223"/>
      <c r="F30" s="279" t="e">
        <f t="shared" si="0"/>
        <v>#DIV/0!</v>
      </c>
      <c r="G30" s="223"/>
      <c r="H30" s="279" t="e">
        <f t="shared" si="1"/>
        <v>#DIV/0!</v>
      </c>
      <c r="I30" s="223"/>
      <c r="J30" s="279" t="e">
        <f t="shared" si="2"/>
        <v>#DIV/0!</v>
      </c>
      <c r="K30" s="223"/>
      <c r="L30" s="313" t="e">
        <f t="shared" si="3"/>
        <v>#DIV/0!</v>
      </c>
    </row>
    <row r="31" spans="1:12" ht="20.100000000000001" customHeight="1" x14ac:dyDescent="0.25">
      <c r="A31" s="557">
        <v>15</v>
      </c>
      <c r="B31" s="128" t="str">
        <f>'9'!B28</f>
        <v>Gumelar</v>
      </c>
      <c r="C31" s="128" t="str">
        <f>'29'!C30</f>
        <v>Gumelar</v>
      </c>
      <c r="D31" s="223"/>
      <c r="E31" s="223"/>
      <c r="F31" s="279" t="e">
        <f t="shared" si="0"/>
        <v>#DIV/0!</v>
      </c>
      <c r="G31" s="223"/>
      <c r="H31" s="279" t="e">
        <f t="shared" si="1"/>
        <v>#DIV/0!</v>
      </c>
      <c r="I31" s="223"/>
      <c r="J31" s="279" t="e">
        <f t="shared" si="2"/>
        <v>#DIV/0!</v>
      </c>
      <c r="K31" s="223"/>
      <c r="L31" s="313" t="e">
        <f t="shared" si="3"/>
        <v>#DIV/0!</v>
      </c>
    </row>
    <row r="32" spans="1:12" ht="20.100000000000001" customHeight="1" x14ac:dyDescent="0.25">
      <c r="A32" s="557">
        <v>16</v>
      </c>
      <c r="B32" s="128" t="str">
        <f>'9'!B29</f>
        <v>Pekuncen</v>
      </c>
      <c r="C32" s="128" t="str">
        <f>'29'!C31</f>
        <v>Pekuncen I</v>
      </c>
      <c r="D32" s="223"/>
      <c r="E32" s="223"/>
      <c r="F32" s="279" t="e">
        <f t="shared" ref="F32:F51" si="4">E32/D32*100</f>
        <v>#DIV/0!</v>
      </c>
      <c r="G32" s="223"/>
      <c r="H32" s="279" t="e">
        <f t="shared" ref="H32:H51" si="5">G32/E32*100</f>
        <v>#DIV/0!</v>
      </c>
      <c r="I32" s="223"/>
      <c r="J32" s="279" t="e">
        <f t="shared" ref="J32:J51" si="6">I32/D32</f>
        <v>#DIV/0!</v>
      </c>
      <c r="K32" s="223"/>
      <c r="L32" s="313" t="e">
        <f t="shared" ref="L32:L51" si="7">K32/I32*100</f>
        <v>#DIV/0!</v>
      </c>
    </row>
    <row r="33" spans="1:12" ht="20.100000000000001" customHeight="1" x14ac:dyDescent="0.25">
      <c r="A33" s="557"/>
      <c r="B33" s="128"/>
      <c r="C33" s="128" t="str">
        <f>'29'!C32</f>
        <v>Pekuncen II</v>
      </c>
      <c r="D33" s="223"/>
      <c r="E33" s="223"/>
      <c r="F33" s="279" t="e">
        <f t="shared" si="4"/>
        <v>#DIV/0!</v>
      </c>
      <c r="G33" s="223"/>
      <c r="H33" s="279" t="e">
        <f t="shared" si="5"/>
        <v>#DIV/0!</v>
      </c>
      <c r="I33" s="223"/>
      <c r="J33" s="279" t="e">
        <f t="shared" si="6"/>
        <v>#DIV/0!</v>
      </c>
      <c r="K33" s="223"/>
      <c r="L33" s="313" t="e">
        <f t="shared" si="7"/>
        <v>#DIV/0!</v>
      </c>
    </row>
    <row r="34" spans="1:12" ht="20.100000000000001" customHeight="1" x14ac:dyDescent="0.25">
      <c r="A34" s="557">
        <v>17</v>
      </c>
      <c r="B34" s="128" t="str">
        <f>'9'!B31</f>
        <v>Cilongok</v>
      </c>
      <c r="C34" s="128" t="str">
        <f>'29'!C33</f>
        <v>Cilongok I</v>
      </c>
      <c r="D34" s="223"/>
      <c r="E34" s="223"/>
      <c r="F34" s="279" t="e">
        <f t="shared" si="4"/>
        <v>#DIV/0!</v>
      </c>
      <c r="G34" s="223"/>
      <c r="H34" s="279" t="e">
        <f t="shared" si="5"/>
        <v>#DIV/0!</v>
      </c>
      <c r="I34" s="223"/>
      <c r="J34" s="279" t="e">
        <f t="shared" si="6"/>
        <v>#DIV/0!</v>
      </c>
      <c r="K34" s="223"/>
      <c r="L34" s="313" t="e">
        <f t="shared" si="7"/>
        <v>#DIV/0!</v>
      </c>
    </row>
    <row r="35" spans="1:12" ht="20.100000000000001" customHeight="1" x14ac:dyDescent="0.25">
      <c r="A35" s="557"/>
      <c r="B35" s="128"/>
      <c r="C35" s="128" t="str">
        <f>'29'!C34</f>
        <v>Cilongok II</v>
      </c>
      <c r="D35" s="223"/>
      <c r="E35" s="223"/>
      <c r="F35" s="279" t="e">
        <f t="shared" si="4"/>
        <v>#DIV/0!</v>
      </c>
      <c r="G35" s="223"/>
      <c r="H35" s="279" t="e">
        <f t="shared" si="5"/>
        <v>#DIV/0!</v>
      </c>
      <c r="I35" s="223"/>
      <c r="J35" s="279" t="e">
        <f t="shared" si="6"/>
        <v>#DIV/0!</v>
      </c>
      <c r="K35" s="223"/>
      <c r="L35" s="313" t="e">
        <f t="shared" si="7"/>
        <v>#DIV/0!</v>
      </c>
    </row>
    <row r="36" spans="1:12" ht="20.100000000000001" customHeight="1" x14ac:dyDescent="0.25">
      <c r="A36" s="557">
        <v>18</v>
      </c>
      <c r="B36" s="128" t="str">
        <f>'9'!B33</f>
        <v>Karanglewas</v>
      </c>
      <c r="C36" s="128" t="str">
        <f>'29'!C35</f>
        <v>Karanglewas</v>
      </c>
      <c r="D36" s="223"/>
      <c r="E36" s="223"/>
      <c r="F36" s="279" t="e">
        <f t="shared" si="4"/>
        <v>#DIV/0!</v>
      </c>
      <c r="G36" s="223"/>
      <c r="H36" s="279" t="e">
        <f t="shared" si="5"/>
        <v>#DIV/0!</v>
      </c>
      <c r="I36" s="223"/>
      <c r="J36" s="279" t="e">
        <f t="shared" si="6"/>
        <v>#DIV/0!</v>
      </c>
      <c r="K36" s="223"/>
      <c r="L36" s="313" t="e">
        <f t="shared" si="7"/>
        <v>#DIV/0!</v>
      </c>
    </row>
    <row r="37" spans="1:12" ht="20.100000000000001" customHeight="1" x14ac:dyDescent="0.25">
      <c r="A37" s="557">
        <v>19</v>
      </c>
      <c r="B37" s="128" t="str">
        <f>'9'!B34</f>
        <v>Purwokerto Barat</v>
      </c>
      <c r="C37" s="128" t="str">
        <f>'29'!C36</f>
        <v>Purwokerto Barat</v>
      </c>
      <c r="D37" s="223"/>
      <c r="E37" s="223"/>
      <c r="F37" s="279" t="e">
        <f t="shared" si="4"/>
        <v>#DIV/0!</v>
      </c>
      <c r="G37" s="223"/>
      <c r="H37" s="279" t="e">
        <f t="shared" si="5"/>
        <v>#DIV/0!</v>
      </c>
      <c r="I37" s="223"/>
      <c r="J37" s="279" t="e">
        <f t="shared" si="6"/>
        <v>#DIV/0!</v>
      </c>
      <c r="K37" s="223"/>
      <c r="L37" s="313" t="e">
        <f t="shared" si="7"/>
        <v>#DIV/0!</v>
      </c>
    </row>
    <row r="38" spans="1:12" ht="20.100000000000001" customHeight="1" x14ac:dyDescent="0.25">
      <c r="A38" s="557">
        <v>20</v>
      </c>
      <c r="B38" s="128" t="str">
        <f>'9'!B35</f>
        <v>Purwokerto Timur</v>
      </c>
      <c r="C38" s="128" t="str">
        <f>'29'!C37</f>
        <v>Purwokerto Timur I</v>
      </c>
      <c r="D38" s="223"/>
      <c r="E38" s="223"/>
      <c r="F38" s="279" t="e">
        <f t="shared" si="4"/>
        <v>#DIV/0!</v>
      </c>
      <c r="G38" s="223"/>
      <c r="H38" s="279" t="e">
        <f t="shared" si="5"/>
        <v>#DIV/0!</v>
      </c>
      <c r="I38" s="223"/>
      <c r="J38" s="279" t="e">
        <f t="shared" si="6"/>
        <v>#DIV/0!</v>
      </c>
      <c r="K38" s="223"/>
      <c r="L38" s="313" t="e">
        <f t="shared" si="7"/>
        <v>#DIV/0!</v>
      </c>
    </row>
    <row r="39" spans="1:12" ht="20.100000000000001" customHeight="1" x14ac:dyDescent="0.25">
      <c r="A39" s="557"/>
      <c r="B39" s="128"/>
      <c r="C39" s="128" t="str">
        <f>'29'!C38</f>
        <v>Purwokerto Timur II</v>
      </c>
      <c r="D39" s="223"/>
      <c r="E39" s="223"/>
      <c r="F39" s="279" t="e">
        <f t="shared" si="4"/>
        <v>#DIV/0!</v>
      </c>
      <c r="G39" s="223"/>
      <c r="H39" s="279" t="e">
        <f t="shared" si="5"/>
        <v>#DIV/0!</v>
      </c>
      <c r="I39" s="223"/>
      <c r="J39" s="279" t="e">
        <f t="shared" si="6"/>
        <v>#DIV/0!</v>
      </c>
      <c r="K39" s="223"/>
      <c r="L39" s="313" t="e">
        <f t="shared" si="7"/>
        <v>#DIV/0!</v>
      </c>
    </row>
    <row r="40" spans="1:12" ht="20.100000000000001" customHeight="1" x14ac:dyDescent="0.25">
      <c r="A40" s="557">
        <v>21</v>
      </c>
      <c r="B40" s="128" t="str">
        <f>'9'!B37</f>
        <v>Purwokerto Utara</v>
      </c>
      <c r="C40" s="128" t="str">
        <f>'29'!C39</f>
        <v>Purwokerto Utara I</v>
      </c>
      <c r="D40" s="223"/>
      <c r="E40" s="223"/>
      <c r="F40" s="279" t="e">
        <f t="shared" si="4"/>
        <v>#DIV/0!</v>
      </c>
      <c r="G40" s="223"/>
      <c r="H40" s="279" t="e">
        <f t="shared" si="5"/>
        <v>#DIV/0!</v>
      </c>
      <c r="I40" s="223"/>
      <c r="J40" s="279" t="e">
        <f t="shared" si="6"/>
        <v>#DIV/0!</v>
      </c>
      <c r="K40" s="223"/>
      <c r="L40" s="313" t="e">
        <f t="shared" si="7"/>
        <v>#DIV/0!</v>
      </c>
    </row>
    <row r="41" spans="1:12" ht="20.100000000000001" customHeight="1" x14ac:dyDescent="0.25">
      <c r="A41" s="557"/>
      <c r="B41" s="128"/>
      <c r="C41" s="128" t="str">
        <f>'29'!C40</f>
        <v>Purwokerto Utara II</v>
      </c>
      <c r="D41" s="223"/>
      <c r="E41" s="223"/>
      <c r="F41" s="279" t="e">
        <f t="shared" si="4"/>
        <v>#DIV/0!</v>
      </c>
      <c r="G41" s="223"/>
      <c r="H41" s="279" t="e">
        <f t="shared" si="5"/>
        <v>#DIV/0!</v>
      </c>
      <c r="I41" s="223"/>
      <c r="J41" s="279" t="e">
        <f t="shared" si="6"/>
        <v>#DIV/0!</v>
      </c>
      <c r="K41" s="223"/>
      <c r="L41" s="313" t="e">
        <f t="shared" si="7"/>
        <v>#DIV/0!</v>
      </c>
    </row>
    <row r="42" spans="1:12" ht="20.100000000000001" customHeight="1" x14ac:dyDescent="0.25">
      <c r="A42" s="557">
        <v>22</v>
      </c>
      <c r="B42" s="128" t="str">
        <f>'9'!B39</f>
        <v>Purwokerto Selatan</v>
      </c>
      <c r="C42" s="128" t="str">
        <f>'29'!C41</f>
        <v>Purwokerto Selatan</v>
      </c>
      <c r="D42" s="223"/>
      <c r="E42" s="223"/>
      <c r="F42" s="279" t="e">
        <f t="shared" si="4"/>
        <v>#DIV/0!</v>
      </c>
      <c r="G42" s="223"/>
      <c r="H42" s="279" t="e">
        <f t="shared" si="5"/>
        <v>#DIV/0!</v>
      </c>
      <c r="I42" s="223"/>
      <c r="J42" s="279" t="e">
        <f t="shared" si="6"/>
        <v>#DIV/0!</v>
      </c>
      <c r="K42" s="223"/>
      <c r="L42" s="313" t="e">
        <f t="shared" si="7"/>
        <v>#DIV/0!</v>
      </c>
    </row>
    <row r="43" spans="1:12" ht="20.100000000000001" customHeight="1" x14ac:dyDescent="0.25">
      <c r="A43" s="557">
        <v>23</v>
      </c>
      <c r="B43" s="128" t="str">
        <f>'9'!B40</f>
        <v>Sokaraja</v>
      </c>
      <c r="C43" s="128" t="str">
        <f>'29'!C42</f>
        <v>Sokaraja I</v>
      </c>
      <c r="D43" s="223"/>
      <c r="E43" s="223"/>
      <c r="F43" s="279" t="e">
        <f t="shared" si="4"/>
        <v>#DIV/0!</v>
      </c>
      <c r="G43" s="223"/>
      <c r="H43" s="279" t="e">
        <f t="shared" si="5"/>
        <v>#DIV/0!</v>
      </c>
      <c r="I43" s="223"/>
      <c r="J43" s="279" t="e">
        <f t="shared" si="6"/>
        <v>#DIV/0!</v>
      </c>
      <c r="K43" s="223"/>
      <c r="L43" s="313" t="e">
        <f t="shared" si="7"/>
        <v>#DIV/0!</v>
      </c>
    </row>
    <row r="44" spans="1:12" ht="20.100000000000001" customHeight="1" x14ac:dyDescent="0.25">
      <c r="A44" s="557"/>
      <c r="B44" s="128"/>
      <c r="C44" s="128" t="str">
        <f>'29'!C43</f>
        <v>Sokaraja II</v>
      </c>
      <c r="D44" s="223"/>
      <c r="E44" s="223"/>
      <c r="F44" s="279" t="e">
        <f t="shared" si="4"/>
        <v>#DIV/0!</v>
      </c>
      <c r="G44" s="223"/>
      <c r="H44" s="279" t="e">
        <f t="shared" si="5"/>
        <v>#DIV/0!</v>
      </c>
      <c r="I44" s="223"/>
      <c r="J44" s="279" t="e">
        <f t="shared" si="6"/>
        <v>#DIV/0!</v>
      </c>
      <c r="K44" s="223"/>
      <c r="L44" s="313" t="e">
        <f t="shared" si="7"/>
        <v>#DIV/0!</v>
      </c>
    </row>
    <row r="45" spans="1:12" ht="20.100000000000001" customHeight="1" x14ac:dyDescent="0.25">
      <c r="A45" s="557">
        <v>24</v>
      </c>
      <c r="B45" s="128" t="str">
        <f>'9'!B42</f>
        <v>Kembaran</v>
      </c>
      <c r="C45" s="128" t="str">
        <f>'29'!C44</f>
        <v>Kembaran I</v>
      </c>
      <c r="D45" s="223"/>
      <c r="E45" s="223"/>
      <c r="F45" s="279" t="e">
        <f t="shared" si="4"/>
        <v>#DIV/0!</v>
      </c>
      <c r="G45" s="223"/>
      <c r="H45" s="279" t="e">
        <f t="shared" si="5"/>
        <v>#DIV/0!</v>
      </c>
      <c r="I45" s="223"/>
      <c r="J45" s="279" t="e">
        <f t="shared" si="6"/>
        <v>#DIV/0!</v>
      </c>
      <c r="K45" s="223"/>
      <c r="L45" s="313" t="e">
        <f t="shared" si="7"/>
        <v>#DIV/0!</v>
      </c>
    </row>
    <row r="46" spans="1:12" ht="20.100000000000001" customHeight="1" x14ac:dyDescent="0.25">
      <c r="A46" s="557"/>
      <c r="B46" s="128"/>
      <c r="C46" s="128" t="str">
        <f>'29'!C45</f>
        <v>Kembaran II</v>
      </c>
      <c r="D46" s="223"/>
      <c r="E46" s="223"/>
      <c r="F46" s="279" t="e">
        <f t="shared" si="4"/>
        <v>#DIV/0!</v>
      </c>
      <c r="G46" s="223"/>
      <c r="H46" s="279" t="e">
        <f t="shared" si="5"/>
        <v>#DIV/0!</v>
      </c>
      <c r="I46" s="223"/>
      <c r="J46" s="279" t="e">
        <f t="shared" si="6"/>
        <v>#DIV/0!</v>
      </c>
      <c r="K46" s="223"/>
      <c r="L46" s="313" t="e">
        <f t="shared" si="7"/>
        <v>#DIV/0!</v>
      </c>
    </row>
    <row r="47" spans="1:12" ht="20.100000000000001" customHeight="1" x14ac:dyDescent="0.25">
      <c r="A47" s="557">
        <v>25</v>
      </c>
      <c r="B47" s="128" t="str">
        <f>'9'!B44</f>
        <v>Sumbang</v>
      </c>
      <c r="C47" s="128" t="str">
        <f>'29'!C46</f>
        <v>Sumbang I</v>
      </c>
      <c r="D47" s="223"/>
      <c r="E47" s="223"/>
      <c r="F47" s="279" t="e">
        <f t="shared" si="4"/>
        <v>#DIV/0!</v>
      </c>
      <c r="G47" s="223"/>
      <c r="H47" s="279" t="e">
        <f t="shared" si="5"/>
        <v>#DIV/0!</v>
      </c>
      <c r="I47" s="223"/>
      <c r="J47" s="279" t="e">
        <f t="shared" si="6"/>
        <v>#DIV/0!</v>
      </c>
      <c r="K47" s="223"/>
      <c r="L47" s="313" t="e">
        <f t="shared" si="7"/>
        <v>#DIV/0!</v>
      </c>
    </row>
    <row r="48" spans="1:12" ht="20.100000000000001" customHeight="1" x14ac:dyDescent="0.25">
      <c r="A48" s="557"/>
      <c r="B48" s="128"/>
      <c r="C48" s="128" t="str">
        <f>'29'!C47</f>
        <v>Sumbang II</v>
      </c>
      <c r="D48" s="223"/>
      <c r="E48" s="223"/>
      <c r="F48" s="279" t="e">
        <f t="shared" si="4"/>
        <v>#DIV/0!</v>
      </c>
      <c r="G48" s="223"/>
      <c r="H48" s="279" t="e">
        <f t="shared" si="5"/>
        <v>#DIV/0!</v>
      </c>
      <c r="I48" s="223"/>
      <c r="J48" s="279" t="e">
        <f t="shared" si="6"/>
        <v>#DIV/0!</v>
      </c>
      <c r="K48" s="223"/>
      <c r="L48" s="313" t="e">
        <f t="shared" si="7"/>
        <v>#DIV/0!</v>
      </c>
    </row>
    <row r="49" spans="1:13" ht="20.100000000000001" customHeight="1" x14ac:dyDescent="0.25">
      <c r="A49" s="557">
        <v>26</v>
      </c>
      <c r="B49" s="128" t="str">
        <f>'9'!B46</f>
        <v>Baturraden</v>
      </c>
      <c r="C49" s="128" t="str">
        <f>'29'!C48</f>
        <v>Baturraden I</v>
      </c>
      <c r="D49" s="223"/>
      <c r="E49" s="223"/>
      <c r="F49" s="279" t="e">
        <f t="shared" si="4"/>
        <v>#DIV/0!</v>
      </c>
      <c r="G49" s="223"/>
      <c r="H49" s="279" t="e">
        <f t="shared" si="5"/>
        <v>#DIV/0!</v>
      </c>
      <c r="I49" s="223"/>
      <c r="J49" s="279" t="e">
        <f t="shared" si="6"/>
        <v>#DIV/0!</v>
      </c>
      <c r="K49" s="223"/>
      <c r="L49" s="313" t="e">
        <f t="shared" si="7"/>
        <v>#DIV/0!</v>
      </c>
    </row>
    <row r="50" spans="1:13" ht="20.100000000000001" customHeight="1" x14ac:dyDescent="0.25">
      <c r="A50" s="557"/>
      <c r="B50" s="128"/>
      <c r="C50" s="128" t="str">
        <f>'29'!C49</f>
        <v>Baturraden II</v>
      </c>
      <c r="D50" s="223"/>
      <c r="E50" s="223"/>
      <c r="F50" s="279" t="e">
        <f t="shared" si="4"/>
        <v>#DIV/0!</v>
      </c>
      <c r="G50" s="223"/>
      <c r="H50" s="279" t="e">
        <f t="shared" si="5"/>
        <v>#DIV/0!</v>
      </c>
      <c r="I50" s="223"/>
      <c r="J50" s="279" t="e">
        <f t="shared" si="6"/>
        <v>#DIV/0!</v>
      </c>
      <c r="K50" s="223"/>
      <c r="L50" s="313" t="e">
        <f t="shared" si="7"/>
        <v>#DIV/0!</v>
      </c>
    </row>
    <row r="51" spans="1:13" ht="20.100000000000001" customHeight="1" x14ac:dyDescent="0.25">
      <c r="A51" s="557">
        <v>27</v>
      </c>
      <c r="B51" s="128" t="str">
        <f>'9'!B48</f>
        <v>Kedungbanteng</v>
      </c>
      <c r="C51" s="128" t="str">
        <f>'29'!C50</f>
        <v>Kedungbanteng</v>
      </c>
      <c r="D51" s="223"/>
      <c r="E51" s="223"/>
      <c r="F51" s="279" t="e">
        <f t="shared" si="4"/>
        <v>#DIV/0!</v>
      </c>
      <c r="G51" s="223"/>
      <c r="H51" s="279" t="e">
        <f t="shared" si="5"/>
        <v>#DIV/0!</v>
      </c>
      <c r="I51" s="223"/>
      <c r="J51" s="279" t="e">
        <f t="shared" si="6"/>
        <v>#DIV/0!</v>
      </c>
      <c r="K51" s="223"/>
      <c r="L51" s="313" t="e">
        <f t="shared" si="7"/>
        <v>#DIV/0!</v>
      </c>
    </row>
    <row r="52" spans="1:13" ht="20.100000000000001" customHeight="1" x14ac:dyDescent="0.25">
      <c r="A52" s="300"/>
      <c r="B52" s="128"/>
      <c r="C52" s="128"/>
      <c r="D52" s="223"/>
      <c r="E52" s="223"/>
      <c r="F52" s="279"/>
      <c r="G52" s="223"/>
      <c r="H52" s="279"/>
      <c r="I52" s="223"/>
      <c r="J52" s="279"/>
      <c r="K52" s="223"/>
      <c r="L52" s="314"/>
    </row>
    <row r="53" spans="1:13" ht="20.100000000000001" customHeight="1" x14ac:dyDescent="0.25">
      <c r="A53" s="301"/>
      <c r="B53" s="945"/>
      <c r="C53" s="945"/>
      <c r="D53" s="228"/>
      <c r="E53" s="228"/>
      <c r="F53" s="264"/>
      <c r="G53" s="228"/>
      <c r="H53" s="264"/>
      <c r="I53" s="228"/>
      <c r="J53" s="264"/>
      <c r="K53" s="228"/>
      <c r="L53" s="315"/>
    </row>
    <row r="54" spans="1:13" ht="20.100000000000001" customHeight="1" thickBot="1" x14ac:dyDescent="0.3">
      <c r="A54" s="306" t="s">
        <v>528</v>
      </c>
      <c r="B54" s="569"/>
      <c r="C54" s="569"/>
      <c r="D54" s="307">
        <f>SUM(D12:D53)</f>
        <v>0</v>
      </c>
      <c r="E54" s="307">
        <f>SUM(E12:E53)</f>
        <v>0</v>
      </c>
      <c r="F54" s="279" t="e">
        <f>E54/D54*100</f>
        <v>#DIV/0!</v>
      </c>
      <c r="G54" s="307">
        <f>SUM(G12:G53)</f>
        <v>0</v>
      </c>
      <c r="H54" s="279" t="e">
        <f>G54/E54*100</f>
        <v>#DIV/0!</v>
      </c>
      <c r="I54" s="307">
        <f>SUM(I12:I53)</f>
        <v>0</v>
      </c>
      <c r="J54" s="279" t="e">
        <f>I54/D54</f>
        <v>#DIV/0!</v>
      </c>
      <c r="K54" s="307">
        <f>SUM(K12:K53)</f>
        <v>0</v>
      </c>
      <c r="L54" s="313" t="e">
        <f>K54/I54*100</f>
        <v>#DIV/0!</v>
      </c>
    </row>
    <row r="55" spans="1:13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</row>
    <row r="56" spans="1:13" x14ac:dyDescent="0.25">
      <c r="A56" s="724" t="s">
        <v>529</v>
      </c>
      <c r="B56" s="724"/>
      <c r="C56" s="724"/>
      <c r="D56" s="724"/>
      <c r="E56" s="724"/>
      <c r="F56" s="724"/>
      <c r="G56" s="724"/>
      <c r="H56" s="724"/>
      <c r="I56" s="724"/>
      <c r="J56" s="724"/>
      <c r="K56" s="724"/>
      <c r="L56" s="724"/>
      <c r="M56" s="724"/>
    </row>
    <row r="57" spans="1:13" x14ac:dyDescent="0.25">
      <c r="A57" s="612" t="s">
        <v>741</v>
      </c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</row>
    <row r="58" spans="1:13" ht="18" customHeight="1" x14ac:dyDescent="0.25">
      <c r="A58" s="724" t="s">
        <v>1254</v>
      </c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</row>
    <row r="59" spans="1:13" x14ac:dyDescent="0.2">
      <c r="A59" s="1004" t="s">
        <v>1273</v>
      </c>
      <c r="B59" s="724"/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</row>
    <row r="60" spans="1:13" x14ac:dyDescent="0.25">
      <c r="A60" s="724"/>
      <c r="B60" s="724" t="s">
        <v>1316</v>
      </c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</row>
  </sheetData>
  <mergeCells count="13">
    <mergeCell ref="L8:L10"/>
    <mergeCell ref="A3:L3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</mergeCells>
  <printOptions horizontalCentered="1"/>
  <pageMargins left="0.84" right="0.78" top="1.1417322834645669" bottom="0.9055118110236221" header="0" footer="0"/>
  <pageSetup paperSize="9" scale="54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A436-B8C8-4D86-8883-A4A80747487C}">
  <sheetPr codeName="Sheet26">
    <tabColor rgb="FF002060"/>
    <pageSetUpPr fitToPage="1"/>
  </sheetPr>
  <dimension ref="A1:AT56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4" width="21.7109375" style="70" customWidth="1"/>
    <col min="5" max="29" width="10.7109375" style="70" customWidth="1"/>
    <col min="30" max="30" width="7.85546875" style="70" customWidth="1"/>
    <col min="31" max="31" width="8.85546875" style="70" bestFit="1" customWidth="1"/>
    <col min="32" max="32" width="7.85546875" style="70" customWidth="1"/>
    <col min="33" max="33" width="8.85546875" style="70" bestFit="1" customWidth="1"/>
    <col min="34" max="34" width="7.85546875" style="70" customWidth="1"/>
    <col min="35" max="35" width="8.85546875" style="70" bestFit="1" customWidth="1"/>
    <col min="36" max="36" width="9" style="70" customWidth="1"/>
    <col min="37" max="37" width="8.85546875" style="70" bestFit="1" customWidth="1"/>
    <col min="38" max="38" width="7" style="70" customWidth="1"/>
    <col min="39" max="42" width="8.7109375" style="70" customWidth="1"/>
    <col min="43" max="43" width="9.85546875" style="70" customWidth="1"/>
    <col min="44" max="46" width="8.7109375" style="70" customWidth="1"/>
    <col min="47" max="256" width="9.140625" style="70"/>
    <col min="257" max="257" width="5.7109375" style="70" customWidth="1"/>
    <col min="258" max="260" width="21.7109375" style="70" customWidth="1"/>
    <col min="261" max="285" width="10.7109375" style="70" customWidth="1"/>
    <col min="286" max="286" width="7.85546875" style="70" customWidth="1"/>
    <col min="287" max="287" width="8.85546875" style="70" bestFit="1" customWidth="1"/>
    <col min="288" max="288" width="7.85546875" style="70" customWidth="1"/>
    <col min="289" max="289" width="8.85546875" style="70" bestFit="1" customWidth="1"/>
    <col min="290" max="290" width="7.85546875" style="70" customWidth="1"/>
    <col min="291" max="291" width="8.85546875" style="70" bestFit="1" customWidth="1"/>
    <col min="292" max="292" width="9" style="70" customWidth="1"/>
    <col min="293" max="293" width="8.85546875" style="70" bestFit="1" customWidth="1"/>
    <col min="294" max="294" width="7" style="70" customWidth="1"/>
    <col min="295" max="298" width="8.7109375" style="70" customWidth="1"/>
    <col min="299" max="299" width="9.85546875" style="70" customWidth="1"/>
    <col min="300" max="302" width="8.7109375" style="70" customWidth="1"/>
    <col min="303" max="512" width="9.140625" style="70"/>
    <col min="513" max="513" width="5.7109375" style="70" customWidth="1"/>
    <col min="514" max="516" width="21.7109375" style="70" customWidth="1"/>
    <col min="517" max="541" width="10.7109375" style="70" customWidth="1"/>
    <col min="542" max="542" width="7.85546875" style="70" customWidth="1"/>
    <col min="543" max="543" width="8.85546875" style="70" bestFit="1" customWidth="1"/>
    <col min="544" max="544" width="7.85546875" style="70" customWidth="1"/>
    <col min="545" max="545" width="8.85546875" style="70" bestFit="1" customWidth="1"/>
    <col min="546" max="546" width="7.85546875" style="70" customWidth="1"/>
    <col min="547" max="547" width="8.85546875" style="70" bestFit="1" customWidth="1"/>
    <col min="548" max="548" width="9" style="70" customWidth="1"/>
    <col min="549" max="549" width="8.85546875" style="70" bestFit="1" customWidth="1"/>
    <col min="550" max="550" width="7" style="70" customWidth="1"/>
    <col min="551" max="554" width="8.7109375" style="70" customWidth="1"/>
    <col min="555" max="555" width="9.85546875" style="70" customWidth="1"/>
    <col min="556" max="558" width="8.7109375" style="70" customWidth="1"/>
    <col min="559" max="768" width="9.140625" style="70"/>
    <col min="769" max="769" width="5.7109375" style="70" customWidth="1"/>
    <col min="770" max="772" width="21.7109375" style="70" customWidth="1"/>
    <col min="773" max="797" width="10.7109375" style="70" customWidth="1"/>
    <col min="798" max="798" width="7.85546875" style="70" customWidth="1"/>
    <col min="799" max="799" width="8.85546875" style="70" bestFit="1" customWidth="1"/>
    <col min="800" max="800" width="7.85546875" style="70" customWidth="1"/>
    <col min="801" max="801" width="8.85546875" style="70" bestFit="1" customWidth="1"/>
    <col min="802" max="802" width="7.85546875" style="70" customWidth="1"/>
    <col min="803" max="803" width="8.85546875" style="70" bestFit="1" customWidth="1"/>
    <col min="804" max="804" width="9" style="70" customWidth="1"/>
    <col min="805" max="805" width="8.85546875" style="70" bestFit="1" customWidth="1"/>
    <col min="806" max="806" width="7" style="70" customWidth="1"/>
    <col min="807" max="810" width="8.7109375" style="70" customWidth="1"/>
    <col min="811" max="811" width="9.85546875" style="70" customWidth="1"/>
    <col min="812" max="814" width="8.7109375" style="70" customWidth="1"/>
    <col min="815" max="1024" width="9.140625" style="70"/>
    <col min="1025" max="1025" width="5.7109375" style="70" customWidth="1"/>
    <col min="1026" max="1028" width="21.7109375" style="70" customWidth="1"/>
    <col min="1029" max="1053" width="10.7109375" style="70" customWidth="1"/>
    <col min="1054" max="1054" width="7.85546875" style="70" customWidth="1"/>
    <col min="1055" max="1055" width="8.85546875" style="70" bestFit="1" customWidth="1"/>
    <col min="1056" max="1056" width="7.85546875" style="70" customWidth="1"/>
    <col min="1057" max="1057" width="8.85546875" style="70" bestFit="1" customWidth="1"/>
    <col min="1058" max="1058" width="7.85546875" style="70" customWidth="1"/>
    <col min="1059" max="1059" width="8.85546875" style="70" bestFit="1" customWidth="1"/>
    <col min="1060" max="1060" width="9" style="70" customWidth="1"/>
    <col min="1061" max="1061" width="8.85546875" style="70" bestFit="1" customWidth="1"/>
    <col min="1062" max="1062" width="7" style="70" customWidth="1"/>
    <col min="1063" max="1066" width="8.7109375" style="70" customWidth="1"/>
    <col min="1067" max="1067" width="9.85546875" style="70" customWidth="1"/>
    <col min="1068" max="1070" width="8.7109375" style="70" customWidth="1"/>
    <col min="1071" max="1280" width="9.140625" style="70"/>
    <col min="1281" max="1281" width="5.7109375" style="70" customWidth="1"/>
    <col min="1282" max="1284" width="21.7109375" style="70" customWidth="1"/>
    <col min="1285" max="1309" width="10.7109375" style="70" customWidth="1"/>
    <col min="1310" max="1310" width="7.85546875" style="70" customWidth="1"/>
    <col min="1311" max="1311" width="8.85546875" style="70" bestFit="1" customWidth="1"/>
    <col min="1312" max="1312" width="7.85546875" style="70" customWidth="1"/>
    <col min="1313" max="1313" width="8.85546875" style="70" bestFit="1" customWidth="1"/>
    <col min="1314" max="1314" width="7.85546875" style="70" customWidth="1"/>
    <col min="1315" max="1315" width="8.85546875" style="70" bestFit="1" customWidth="1"/>
    <col min="1316" max="1316" width="9" style="70" customWidth="1"/>
    <col min="1317" max="1317" width="8.85546875" style="70" bestFit="1" customWidth="1"/>
    <col min="1318" max="1318" width="7" style="70" customWidth="1"/>
    <col min="1319" max="1322" width="8.7109375" style="70" customWidth="1"/>
    <col min="1323" max="1323" width="9.85546875" style="70" customWidth="1"/>
    <col min="1324" max="1326" width="8.7109375" style="70" customWidth="1"/>
    <col min="1327" max="1536" width="9.140625" style="70"/>
    <col min="1537" max="1537" width="5.7109375" style="70" customWidth="1"/>
    <col min="1538" max="1540" width="21.7109375" style="70" customWidth="1"/>
    <col min="1541" max="1565" width="10.7109375" style="70" customWidth="1"/>
    <col min="1566" max="1566" width="7.85546875" style="70" customWidth="1"/>
    <col min="1567" max="1567" width="8.85546875" style="70" bestFit="1" customWidth="1"/>
    <col min="1568" max="1568" width="7.85546875" style="70" customWidth="1"/>
    <col min="1569" max="1569" width="8.85546875" style="70" bestFit="1" customWidth="1"/>
    <col min="1570" max="1570" width="7.85546875" style="70" customWidth="1"/>
    <col min="1571" max="1571" width="8.85546875" style="70" bestFit="1" customWidth="1"/>
    <col min="1572" max="1572" width="9" style="70" customWidth="1"/>
    <col min="1573" max="1573" width="8.85546875" style="70" bestFit="1" customWidth="1"/>
    <col min="1574" max="1574" width="7" style="70" customWidth="1"/>
    <col min="1575" max="1578" width="8.7109375" style="70" customWidth="1"/>
    <col min="1579" max="1579" width="9.85546875" style="70" customWidth="1"/>
    <col min="1580" max="1582" width="8.7109375" style="70" customWidth="1"/>
    <col min="1583" max="1792" width="9.140625" style="70"/>
    <col min="1793" max="1793" width="5.7109375" style="70" customWidth="1"/>
    <col min="1794" max="1796" width="21.7109375" style="70" customWidth="1"/>
    <col min="1797" max="1821" width="10.7109375" style="70" customWidth="1"/>
    <col min="1822" max="1822" width="7.85546875" style="70" customWidth="1"/>
    <col min="1823" max="1823" width="8.85546875" style="70" bestFit="1" customWidth="1"/>
    <col min="1824" max="1824" width="7.85546875" style="70" customWidth="1"/>
    <col min="1825" max="1825" width="8.85546875" style="70" bestFit="1" customWidth="1"/>
    <col min="1826" max="1826" width="7.85546875" style="70" customWidth="1"/>
    <col min="1827" max="1827" width="8.85546875" style="70" bestFit="1" customWidth="1"/>
    <col min="1828" max="1828" width="9" style="70" customWidth="1"/>
    <col min="1829" max="1829" width="8.85546875" style="70" bestFit="1" customWidth="1"/>
    <col min="1830" max="1830" width="7" style="70" customWidth="1"/>
    <col min="1831" max="1834" width="8.7109375" style="70" customWidth="1"/>
    <col min="1835" max="1835" width="9.85546875" style="70" customWidth="1"/>
    <col min="1836" max="1838" width="8.7109375" style="70" customWidth="1"/>
    <col min="1839" max="2048" width="9.140625" style="70"/>
    <col min="2049" max="2049" width="5.7109375" style="70" customWidth="1"/>
    <col min="2050" max="2052" width="21.7109375" style="70" customWidth="1"/>
    <col min="2053" max="2077" width="10.7109375" style="70" customWidth="1"/>
    <col min="2078" max="2078" width="7.85546875" style="70" customWidth="1"/>
    <col min="2079" max="2079" width="8.85546875" style="70" bestFit="1" customWidth="1"/>
    <col min="2080" max="2080" width="7.85546875" style="70" customWidth="1"/>
    <col min="2081" max="2081" width="8.85546875" style="70" bestFit="1" customWidth="1"/>
    <col min="2082" max="2082" width="7.85546875" style="70" customWidth="1"/>
    <col min="2083" max="2083" width="8.85546875" style="70" bestFit="1" customWidth="1"/>
    <col min="2084" max="2084" width="9" style="70" customWidth="1"/>
    <col min="2085" max="2085" width="8.85546875" style="70" bestFit="1" customWidth="1"/>
    <col min="2086" max="2086" width="7" style="70" customWidth="1"/>
    <col min="2087" max="2090" width="8.7109375" style="70" customWidth="1"/>
    <col min="2091" max="2091" width="9.85546875" style="70" customWidth="1"/>
    <col min="2092" max="2094" width="8.7109375" style="70" customWidth="1"/>
    <col min="2095" max="2304" width="9.140625" style="70"/>
    <col min="2305" max="2305" width="5.7109375" style="70" customWidth="1"/>
    <col min="2306" max="2308" width="21.7109375" style="70" customWidth="1"/>
    <col min="2309" max="2333" width="10.7109375" style="70" customWidth="1"/>
    <col min="2334" max="2334" width="7.85546875" style="70" customWidth="1"/>
    <col min="2335" max="2335" width="8.85546875" style="70" bestFit="1" customWidth="1"/>
    <col min="2336" max="2336" width="7.85546875" style="70" customWidth="1"/>
    <col min="2337" max="2337" width="8.85546875" style="70" bestFit="1" customWidth="1"/>
    <col min="2338" max="2338" width="7.85546875" style="70" customWidth="1"/>
    <col min="2339" max="2339" width="8.85546875" style="70" bestFit="1" customWidth="1"/>
    <col min="2340" max="2340" width="9" style="70" customWidth="1"/>
    <col min="2341" max="2341" width="8.85546875" style="70" bestFit="1" customWidth="1"/>
    <col min="2342" max="2342" width="7" style="70" customWidth="1"/>
    <col min="2343" max="2346" width="8.7109375" style="70" customWidth="1"/>
    <col min="2347" max="2347" width="9.85546875" style="70" customWidth="1"/>
    <col min="2348" max="2350" width="8.7109375" style="70" customWidth="1"/>
    <col min="2351" max="2560" width="9.140625" style="70"/>
    <col min="2561" max="2561" width="5.7109375" style="70" customWidth="1"/>
    <col min="2562" max="2564" width="21.7109375" style="70" customWidth="1"/>
    <col min="2565" max="2589" width="10.7109375" style="70" customWidth="1"/>
    <col min="2590" max="2590" width="7.85546875" style="70" customWidth="1"/>
    <col min="2591" max="2591" width="8.85546875" style="70" bestFit="1" customWidth="1"/>
    <col min="2592" max="2592" width="7.85546875" style="70" customWidth="1"/>
    <col min="2593" max="2593" width="8.85546875" style="70" bestFit="1" customWidth="1"/>
    <col min="2594" max="2594" width="7.85546875" style="70" customWidth="1"/>
    <col min="2595" max="2595" width="8.85546875" style="70" bestFit="1" customWidth="1"/>
    <col min="2596" max="2596" width="9" style="70" customWidth="1"/>
    <col min="2597" max="2597" width="8.85546875" style="70" bestFit="1" customWidth="1"/>
    <col min="2598" max="2598" width="7" style="70" customWidth="1"/>
    <col min="2599" max="2602" width="8.7109375" style="70" customWidth="1"/>
    <col min="2603" max="2603" width="9.85546875" style="70" customWidth="1"/>
    <col min="2604" max="2606" width="8.7109375" style="70" customWidth="1"/>
    <col min="2607" max="2816" width="9.140625" style="70"/>
    <col min="2817" max="2817" width="5.7109375" style="70" customWidth="1"/>
    <col min="2818" max="2820" width="21.7109375" style="70" customWidth="1"/>
    <col min="2821" max="2845" width="10.7109375" style="70" customWidth="1"/>
    <col min="2846" max="2846" width="7.85546875" style="70" customWidth="1"/>
    <col min="2847" max="2847" width="8.85546875" style="70" bestFit="1" customWidth="1"/>
    <col min="2848" max="2848" width="7.85546875" style="70" customWidth="1"/>
    <col min="2849" max="2849" width="8.85546875" style="70" bestFit="1" customWidth="1"/>
    <col min="2850" max="2850" width="7.85546875" style="70" customWidth="1"/>
    <col min="2851" max="2851" width="8.85546875" style="70" bestFit="1" customWidth="1"/>
    <col min="2852" max="2852" width="9" style="70" customWidth="1"/>
    <col min="2853" max="2853" width="8.85546875" style="70" bestFit="1" customWidth="1"/>
    <col min="2854" max="2854" width="7" style="70" customWidth="1"/>
    <col min="2855" max="2858" width="8.7109375" style="70" customWidth="1"/>
    <col min="2859" max="2859" width="9.85546875" style="70" customWidth="1"/>
    <col min="2860" max="2862" width="8.7109375" style="70" customWidth="1"/>
    <col min="2863" max="3072" width="9.140625" style="70"/>
    <col min="3073" max="3073" width="5.7109375" style="70" customWidth="1"/>
    <col min="3074" max="3076" width="21.7109375" style="70" customWidth="1"/>
    <col min="3077" max="3101" width="10.7109375" style="70" customWidth="1"/>
    <col min="3102" max="3102" width="7.85546875" style="70" customWidth="1"/>
    <col min="3103" max="3103" width="8.85546875" style="70" bestFit="1" customWidth="1"/>
    <col min="3104" max="3104" width="7.85546875" style="70" customWidth="1"/>
    <col min="3105" max="3105" width="8.85546875" style="70" bestFit="1" customWidth="1"/>
    <col min="3106" max="3106" width="7.85546875" style="70" customWidth="1"/>
    <col min="3107" max="3107" width="8.85546875" style="70" bestFit="1" customWidth="1"/>
    <col min="3108" max="3108" width="9" style="70" customWidth="1"/>
    <col min="3109" max="3109" width="8.85546875" style="70" bestFit="1" customWidth="1"/>
    <col min="3110" max="3110" width="7" style="70" customWidth="1"/>
    <col min="3111" max="3114" width="8.7109375" style="70" customWidth="1"/>
    <col min="3115" max="3115" width="9.85546875" style="70" customWidth="1"/>
    <col min="3116" max="3118" width="8.7109375" style="70" customWidth="1"/>
    <col min="3119" max="3328" width="9.140625" style="70"/>
    <col min="3329" max="3329" width="5.7109375" style="70" customWidth="1"/>
    <col min="3330" max="3332" width="21.7109375" style="70" customWidth="1"/>
    <col min="3333" max="3357" width="10.7109375" style="70" customWidth="1"/>
    <col min="3358" max="3358" width="7.85546875" style="70" customWidth="1"/>
    <col min="3359" max="3359" width="8.85546875" style="70" bestFit="1" customWidth="1"/>
    <col min="3360" max="3360" width="7.85546875" style="70" customWidth="1"/>
    <col min="3361" max="3361" width="8.85546875" style="70" bestFit="1" customWidth="1"/>
    <col min="3362" max="3362" width="7.85546875" style="70" customWidth="1"/>
    <col min="3363" max="3363" width="8.85546875" style="70" bestFit="1" customWidth="1"/>
    <col min="3364" max="3364" width="9" style="70" customWidth="1"/>
    <col min="3365" max="3365" width="8.85546875" style="70" bestFit="1" customWidth="1"/>
    <col min="3366" max="3366" width="7" style="70" customWidth="1"/>
    <col min="3367" max="3370" width="8.7109375" style="70" customWidth="1"/>
    <col min="3371" max="3371" width="9.85546875" style="70" customWidth="1"/>
    <col min="3372" max="3374" width="8.7109375" style="70" customWidth="1"/>
    <col min="3375" max="3584" width="9.140625" style="70"/>
    <col min="3585" max="3585" width="5.7109375" style="70" customWidth="1"/>
    <col min="3586" max="3588" width="21.7109375" style="70" customWidth="1"/>
    <col min="3589" max="3613" width="10.7109375" style="70" customWidth="1"/>
    <col min="3614" max="3614" width="7.85546875" style="70" customWidth="1"/>
    <col min="3615" max="3615" width="8.85546875" style="70" bestFit="1" customWidth="1"/>
    <col min="3616" max="3616" width="7.85546875" style="70" customWidth="1"/>
    <col min="3617" max="3617" width="8.85546875" style="70" bestFit="1" customWidth="1"/>
    <col min="3618" max="3618" width="7.85546875" style="70" customWidth="1"/>
    <col min="3619" max="3619" width="8.85546875" style="70" bestFit="1" customWidth="1"/>
    <col min="3620" max="3620" width="9" style="70" customWidth="1"/>
    <col min="3621" max="3621" width="8.85546875" style="70" bestFit="1" customWidth="1"/>
    <col min="3622" max="3622" width="7" style="70" customWidth="1"/>
    <col min="3623" max="3626" width="8.7109375" style="70" customWidth="1"/>
    <col min="3627" max="3627" width="9.85546875" style="70" customWidth="1"/>
    <col min="3628" max="3630" width="8.7109375" style="70" customWidth="1"/>
    <col min="3631" max="3840" width="9.140625" style="70"/>
    <col min="3841" max="3841" width="5.7109375" style="70" customWidth="1"/>
    <col min="3842" max="3844" width="21.7109375" style="70" customWidth="1"/>
    <col min="3845" max="3869" width="10.7109375" style="70" customWidth="1"/>
    <col min="3870" max="3870" width="7.85546875" style="70" customWidth="1"/>
    <col min="3871" max="3871" width="8.85546875" style="70" bestFit="1" customWidth="1"/>
    <col min="3872" max="3872" width="7.85546875" style="70" customWidth="1"/>
    <col min="3873" max="3873" width="8.85546875" style="70" bestFit="1" customWidth="1"/>
    <col min="3874" max="3874" width="7.85546875" style="70" customWidth="1"/>
    <col min="3875" max="3875" width="8.85546875" style="70" bestFit="1" customWidth="1"/>
    <col min="3876" max="3876" width="9" style="70" customWidth="1"/>
    <col min="3877" max="3877" width="8.85546875" style="70" bestFit="1" customWidth="1"/>
    <col min="3878" max="3878" width="7" style="70" customWidth="1"/>
    <col min="3879" max="3882" width="8.7109375" style="70" customWidth="1"/>
    <col min="3883" max="3883" width="9.85546875" style="70" customWidth="1"/>
    <col min="3884" max="3886" width="8.7109375" style="70" customWidth="1"/>
    <col min="3887" max="4096" width="9.140625" style="70"/>
    <col min="4097" max="4097" width="5.7109375" style="70" customWidth="1"/>
    <col min="4098" max="4100" width="21.7109375" style="70" customWidth="1"/>
    <col min="4101" max="4125" width="10.7109375" style="70" customWidth="1"/>
    <col min="4126" max="4126" width="7.85546875" style="70" customWidth="1"/>
    <col min="4127" max="4127" width="8.85546875" style="70" bestFit="1" customWidth="1"/>
    <col min="4128" max="4128" width="7.85546875" style="70" customWidth="1"/>
    <col min="4129" max="4129" width="8.85546875" style="70" bestFit="1" customWidth="1"/>
    <col min="4130" max="4130" width="7.85546875" style="70" customWidth="1"/>
    <col min="4131" max="4131" width="8.85546875" style="70" bestFit="1" customWidth="1"/>
    <col min="4132" max="4132" width="9" style="70" customWidth="1"/>
    <col min="4133" max="4133" width="8.85546875" style="70" bestFit="1" customWidth="1"/>
    <col min="4134" max="4134" width="7" style="70" customWidth="1"/>
    <col min="4135" max="4138" width="8.7109375" style="70" customWidth="1"/>
    <col min="4139" max="4139" width="9.85546875" style="70" customWidth="1"/>
    <col min="4140" max="4142" width="8.7109375" style="70" customWidth="1"/>
    <col min="4143" max="4352" width="9.140625" style="70"/>
    <col min="4353" max="4353" width="5.7109375" style="70" customWidth="1"/>
    <col min="4354" max="4356" width="21.7109375" style="70" customWidth="1"/>
    <col min="4357" max="4381" width="10.7109375" style="70" customWidth="1"/>
    <col min="4382" max="4382" width="7.85546875" style="70" customWidth="1"/>
    <col min="4383" max="4383" width="8.85546875" style="70" bestFit="1" customWidth="1"/>
    <col min="4384" max="4384" width="7.85546875" style="70" customWidth="1"/>
    <col min="4385" max="4385" width="8.85546875" style="70" bestFit="1" customWidth="1"/>
    <col min="4386" max="4386" width="7.85546875" style="70" customWidth="1"/>
    <col min="4387" max="4387" width="8.85546875" style="70" bestFit="1" customWidth="1"/>
    <col min="4388" max="4388" width="9" style="70" customWidth="1"/>
    <col min="4389" max="4389" width="8.85546875" style="70" bestFit="1" customWidth="1"/>
    <col min="4390" max="4390" width="7" style="70" customWidth="1"/>
    <col min="4391" max="4394" width="8.7109375" style="70" customWidth="1"/>
    <col min="4395" max="4395" width="9.85546875" style="70" customWidth="1"/>
    <col min="4396" max="4398" width="8.7109375" style="70" customWidth="1"/>
    <col min="4399" max="4608" width="9.140625" style="70"/>
    <col min="4609" max="4609" width="5.7109375" style="70" customWidth="1"/>
    <col min="4610" max="4612" width="21.7109375" style="70" customWidth="1"/>
    <col min="4613" max="4637" width="10.7109375" style="70" customWidth="1"/>
    <col min="4638" max="4638" width="7.85546875" style="70" customWidth="1"/>
    <col min="4639" max="4639" width="8.85546875" style="70" bestFit="1" customWidth="1"/>
    <col min="4640" max="4640" width="7.85546875" style="70" customWidth="1"/>
    <col min="4641" max="4641" width="8.85546875" style="70" bestFit="1" customWidth="1"/>
    <col min="4642" max="4642" width="7.85546875" style="70" customWidth="1"/>
    <col min="4643" max="4643" width="8.85546875" style="70" bestFit="1" customWidth="1"/>
    <col min="4644" max="4644" width="9" style="70" customWidth="1"/>
    <col min="4645" max="4645" width="8.85546875" style="70" bestFit="1" customWidth="1"/>
    <col min="4646" max="4646" width="7" style="70" customWidth="1"/>
    <col min="4647" max="4650" width="8.7109375" style="70" customWidth="1"/>
    <col min="4651" max="4651" width="9.85546875" style="70" customWidth="1"/>
    <col min="4652" max="4654" width="8.7109375" style="70" customWidth="1"/>
    <col min="4655" max="4864" width="9.140625" style="70"/>
    <col min="4865" max="4865" width="5.7109375" style="70" customWidth="1"/>
    <col min="4866" max="4868" width="21.7109375" style="70" customWidth="1"/>
    <col min="4869" max="4893" width="10.7109375" style="70" customWidth="1"/>
    <col min="4894" max="4894" width="7.85546875" style="70" customWidth="1"/>
    <col min="4895" max="4895" width="8.85546875" style="70" bestFit="1" customWidth="1"/>
    <col min="4896" max="4896" width="7.85546875" style="70" customWidth="1"/>
    <col min="4897" max="4897" width="8.85546875" style="70" bestFit="1" customWidth="1"/>
    <col min="4898" max="4898" width="7.85546875" style="70" customWidth="1"/>
    <col min="4899" max="4899" width="8.85546875" style="70" bestFit="1" customWidth="1"/>
    <col min="4900" max="4900" width="9" style="70" customWidth="1"/>
    <col min="4901" max="4901" width="8.85546875" style="70" bestFit="1" customWidth="1"/>
    <col min="4902" max="4902" width="7" style="70" customWidth="1"/>
    <col min="4903" max="4906" width="8.7109375" style="70" customWidth="1"/>
    <col min="4907" max="4907" width="9.85546875" style="70" customWidth="1"/>
    <col min="4908" max="4910" width="8.7109375" style="70" customWidth="1"/>
    <col min="4911" max="5120" width="9.140625" style="70"/>
    <col min="5121" max="5121" width="5.7109375" style="70" customWidth="1"/>
    <col min="5122" max="5124" width="21.7109375" style="70" customWidth="1"/>
    <col min="5125" max="5149" width="10.7109375" style="70" customWidth="1"/>
    <col min="5150" max="5150" width="7.85546875" style="70" customWidth="1"/>
    <col min="5151" max="5151" width="8.85546875" style="70" bestFit="1" customWidth="1"/>
    <col min="5152" max="5152" width="7.85546875" style="70" customWidth="1"/>
    <col min="5153" max="5153" width="8.85546875" style="70" bestFit="1" customWidth="1"/>
    <col min="5154" max="5154" width="7.85546875" style="70" customWidth="1"/>
    <col min="5155" max="5155" width="8.85546875" style="70" bestFit="1" customWidth="1"/>
    <col min="5156" max="5156" width="9" style="70" customWidth="1"/>
    <col min="5157" max="5157" width="8.85546875" style="70" bestFit="1" customWidth="1"/>
    <col min="5158" max="5158" width="7" style="70" customWidth="1"/>
    <col min="5159" max="5162" width="8.7109375" style="70" customWidth="1"/>
    <col min="5163" max="5163" width="9.85546875" style="70" customWidth="1"/>
    <col min="5164" max="5166" width="8.7109375" style="70" customWidth="1"/>
    <col min="5167" max="5376" width="9.140625" style="70"/>
    <col min="5377" max="5377" width="5.7109375" style="70" customWidth="1"/>
    <col min="5378" max="5380" width="21.7109375" style="70" customWidth="1"/>
    <col min="5381" max="5405" width="10.7109375" style="70" customWidth="1"/>
    <col min="5406" max="5406" width="7.85546875" style="70" customWidth="1"/>
    <col min="5407" max="5407" width="8.85546875" style="70" bestFit="1" customWidth="1"/>
    <col min="5408" max="5408" width="7.85546875" style="70" customWidth="1"/>
    <col min="5409" max="5409" width="8.85546875" style="70" bestFit="1" customWidth="1"/>
    <col min="5410" max="5410" width="7.85546875" style="70" customWidth="1"/>
    <col min="5411" max="5411" width="8.85546875" style="70" bestFit="1" customWidth="1"/>
    <col min="5412" max="5412" width="9" style="70" customWidth="1"/>
    <col min="5413" max="5413" width="8.85546875" style="70" bestFit="1" customWidth="1"/>
    <col min="5414" max="5414" width="7" style="70" customWidth="1"/>
    <col min="5415" max="5418" width="8.7109375" style="70" customWidth="1"/>
    <col min="5419" max="5419" width="9.85546875" style="70" customWidth="1"/>
    <col min="5420" max="5422" width="8.7109375" style="70" customWidth="1"/>
    <col min="5423" max="5632" width="9.140625" style="70"/>
    <col min="5633" max="5633" width="5.7109375" style="70" customWidth="1"/>
    <col min="5634" max="5636" width="21.7109375" style="70" customWidth="1"/>
    <col min="5637" max="5661" width="10.7109375" style="70" customWidth="1"/>
    <col min="5662" max="5662" width="7.85546875" style="70" customWidth="1"/>
    <col min="5663" max="5663" width="8.85546875" style="70" bestFit="1" customWidth="1"/>
    <col min="5664" max="5664" width="7.85546875" style="70" customWidth="1"/>
    <col min="5665" max="5665" width="8.85546875" style="70" bestFit="1" customWidth="1"/>
    <col min="5666" max="5666" width="7.85546875" style="70" customWidth="1"/>
    <col min="5667" max="5667" width="8.85546875" style="70" bestFit="1" customWidth="1"/>
    <col min="5668" max="5668" width="9" style="70" customWidth="1"/>
    <col min="5669" max="5669" width="8.85546875" style="70" bestFit="1" customWidth="1"/>
    <col min="5670" max="5670" width="7" style="70" customWidth="1"/>
    <col min="5671" max="5674" width="8.7109375" style="70" customWidth="1"/>
    <col min="5675" max="5675" width="9.85546875" style="70" customWidth="1"/>
    <col min="5676" max="5678" width="8.7109375" style="70" customWidth="1"/>
    <col min="5679" max="5888" width="9.140625" style="70"/>
    <col min="5889" max="5889" width="5.7109375" style="70" customWidth="1"/>
    <col min="5890" max="5892" width="21.7109375" style="70" customWidth="1"/>
    <col min="5893" max="5917" width="10.7109375" style="70" customWidth="1"/>
    <col min="5918" max="5918" width="7.85546875" style="70" customWidth="1"/>
    <col min="5919" max="5919" width="8.85546875" style="70" bestFit="1" customWidth="1"/>
    <col min="5920" max="5920" width="7.85546875" style="70" customWidth="1"/>
    <col min="5921" max="5921" width="8.85546875" style="70" bestFit="1" customWidth="1"/>
    <col min="5922" max="5922" width="7.85546875" style="70" customWidth="1"/>
    <col min="5923" max="5923" width="8.85546875" style="70" bestFit="1" customWidth="1"/>
    <col min="5924" max="5924" width="9" style="70" customWidth="1"/>
    <col min="5925" max="5925" width="8.85546875" style="70" bestFit="1" customWidth="1"/>
    <col min="5926" max="5926" width="7" style="70" customWidth="1"/>
    <col min="5927" max="5930" width="8.7109375" style="70" customWidth="1"/>
    <col min="5931" max="5931" width="9.85546875" style="70" customWidth="1"/>
    <col min="5932" max="5934" width="8.7109375" style="70" customWidth="1"/>
    <col min="5935" max="6144" width="9.140625" style="70"/>
    <col min="6145" max="6145" width="5.7109375" style="70" customWidth="1"/>
    <col min="6146" max="6148" width="21.7109375" style="70" customWidth="1"/>
    <col min="6149" max="6173" width="10.7109375" style="70" customWidth="1"/>
    <col min="6174" max="6174" width="7.85546875" style="70" customWidth="1"/>
    <col min="6175" max="6175" width="8.85546875" style="70" bestFit="1" customWidth="1"/>
    <col min="6176" max="6176" width="7.85546875" style="70" customWidth="1"/>
    <col min="6177" max="6177" width="8.85546875" style="70" bestFit="1" customWidth="1"/>
    <col min="6178" max="6178" width="7.85546875" style="70" customWidth="1"/>
    <col min="6179" max="6179" width="8.85546875" style="70" bestFit="1" customWidth="1"/>
    <col min="6180" max="6180" width="9" style="70" customWidth="1"/>
    <col min="6181" max="6181" width="8.85546875" style="70" bestFit="1" customWidth="1"/>
    <col min="6182" max="6182" width="7" style="70" customWidth="1"/>
    <col min="6183" max="6186" width="8.7109375" style="70" customWidth="1"/>
    <col min="6187" max="6187" width="9.85546875" style="70" customWidth="1"/>
    <col min="6188" max="6190" width="8.7109375" style="70" customWidth="1"/>
    <col min="6191" max="6400" width="9.140625" style="70"/>
    <col min="6401" max="6401" width="5.7109375" style="70" customWidth="1"/>
    <col min="6402" max="6404" width="21.7109375" style="70" customWidth="1"/>
    <col min="6405" max="6429" width="10.7109375" style="70" customWidth="1"/>
    <col min="6430" max="6430" width="7.85546875" style="70" customWidth="1"/>
    <col min="6431" max="6431" width="8.85546875" style="70" bestFit="1" customWidth="1"/>
    <col min="6432" max="6432" width="7.85546875" style="70" customWidth="1"/>
    <col min="6433" max="6433" width="8.85546875" style="70" bestFit="1" customWidth="1"/>
    <col min="6434" max="6434" width="7.85546875" style="70" customWidth="1"/>
    <col min="6435" max="6435" width="8.85546875" style="70" bestFit="1" customWidth="1"/>
    <col min="6436" max="6436" width="9" style="70" customWidth="1"/>
    <col min="6437" max="6437" width="8.85546875" style="70" bestFit="1" customWidth="1"/>
    <col min="6438" max="6438" width="7" style="70" customWidth="1"/>
    <col min="6439" max="6442" width="8.7109375" style="70" customWidth="1"/>
    <col min="6443" max="6443" width="9.85546875" style="70" customWidth="1"/>
    <col min="6444" max="6446" width="8.7109375" style="70" customWidth="1"/>
    <col min="6447" max="6656" width="9.140625" style="70"/>
    <col min="6657" max="6657" width="5.7109375" style="70" customWidth="1"/>
    <col min="6658" max="6660" width="21.7109375" style="70" customWidth="1"/>
    <col min="6661" max="6685" width="10.7109375" style="70" customWidth="1"/>
    <col min="6686" max="6686" width="7.85546875" style="70" customWidth="1"/>
    <col min="6687" max="6687" width="8.85546875" style="70" bestFit="1" customWidth="1"/>
    <col min="6688" max="6688" width="7.85546875" style="70" customWidth="1"/>
    <col min="6689" max="6689" width="8.85546875" style="70" bestFit="1" customWidth="1"/>
    <col min="6690" max="6690" width="7.85546875" style="70" customWidth="1"/>
    <col min="6691" max="6691" width="8.85546875" style="70" bestFit="1" customWidth="1"/>
    <col min="6692" max="6692" width="9" style="70" customWidth="1"/>
    <col min="6693" max="6693" width="8.85546875" style="70" bestFit="1" customWidth="1"/>
    <col min="6694" max="6694" width="7" style="70" customWidth="1"/>
    <col min="6695" max="6698" width="8.7109375" style="70" customWidth="1"/>
    <col min="6699" max="6699" width="9.85546875" style="70" customWidth="1"/>
    <col min="6700" max="6702" width="8.7109375" style="70" customWidth="1"/>
    <col min="6703" max="6912" width="9.140625" style="70"/>
    <col min="6913" max="6913" width="5.7109375" style="70" customWidth="1"/>
    <col min="6914" max="6916" width="21.7109375" style="70" customWidth="1"/>
    <col min="6917" max="6941" width="10.7109375" style="70" customWidth="1"/>
    <col min="6942" max="6942" width="7.85546875" style="70" customWidth="1"/>
    <col min="6943" max="6943" width="8.85546875" style="70" bestFit="1" customWidth="1"/>
    <col min="6944" max="6944" width="7.85546875" style="70" customWidth="1"/>
    <col min="6945" max="6945" width="8.85546875" style="70" bestFit="1" customWidth="1"/>
    <col min="6946" max="6946" width="7.85546875" style="70" customWidth="1"/>
    <col min="6947" max="6947" width="8.85546875" style="70" bestFit="1" customWidth="1"/>
    <col min="6948" max="6948" width="9" style="70" customWidth="1"/>
    <col min="6949" max="6949" width="8.85546875" style="70" bestFit="1" customWidth="1"/>
    <col min="6950" max="6950" width="7" style="70" customWidth="1"/>
    <col min="6951" max="6954" width="8.7109375" style="70" customWidth="1"/>
    <col min="6955" max="6955" width="9.85546875" style="70" customWidth="1"/>
    <col min="6956" max="6958" width="8.7109375" style="70" customWidth="1"/>
    <col min="6959" max="7168" width="9.140625" style="70"/>
    <col min="7169" max="7169" width="5.7109375" style="70" customWidth="1"/>
    <col min="7170" max="7172" width="21.7109375" style="70" customWidth="1"/>
    <col min="7173" max="7197" width="10.7109375" style="70" customWidth="1"/>
    <col min="7198" max="7198" width="7.85546875" style="70" customWidth="1"/>
    <col min="7199" max="7199" width="8.85546875" style="70" bestFit="1" customWidth="1"/>
    <col min="7200" max="7200" width="7.85546875" style="70" customWidth="1"/>
    <col min="7201" max="7201" width="8.85546875" style="70" bestFit="1" customWidth="1"/>
    <col min="7202" max="7202" width="7.85546875" style="70" customWidth="1"/>
    <col min="7203" max="7203" width="8.85546875" style="70" bestFit="1" customWidth="1"/>
    <col min="7204" max="7204" width="9" style="70" customWidth="1"/>
    <col min="7205" max="7205" width="8.85546875" style="70" bestFit="1" customWidth="1"/>
    <col min="7206" max="7206" width="7" style="70" customWidth="1"/>
    <col min="7207" max="7210" width="8.7109375" style="70" customWidth="1"/>
    <col min="7211" max="7211" width="9.85546875" style="70" customWidth="1"/>
    <col min="7212" max="7214" width="8.7109375" style="70" customWidth="1"/>
    <col min="7215" max="7424" width="9.140625" style="70"/>
    <col min="7425" max="7425" width="5.7109375" style="70" customWidth="1"/>
    <col min="7426" max="7428" width="21.7109375" style="70" customWidth="1"/>
    <col min="7429" max="7453" width="10.7109375" style="70" customWidth="1"/>
    <col min="7454" max="7454" width="7.85546875" style="70" customWidth="1"/>
    <col min="7455" max="7455" width="8.85546875" style="70" bestFit="1" customWidth="1"/>
    <col min="7456" max="7456" width="7.85546875" style="70" customWidth="1"/>
    <col min="7457" max="7457" width="8.85546875" style="70" bestFit="1" customWidth="1"/>
    <col min="7458" max="7458" width="7.85546875" style="70" customWidth="1"/>
    <col min="7459" max="7459" width="8.85546875" style="70" bestFit="1" customWidth="1"/>
    <col min="7460" max="7460" width="9" style="70" customWidth="1"/>
    <col min="7461" max="7461" width="8.85546875" style="70" bestFit="1" customWidth="1"/>
    <col min="7462" max="7462" width="7" style="70" customWidth="1"/>
    <col min="7463" max="7466" width="8.7109375" style="70" customWidth="1"/>
    <col min="7467" max="7467" width="9.85546875" style="70" customWidth="1"/>
    <col min="7468" max="7470" width="8.7109375" style="70" customWidth="1"/>
    <col min="7471" max="7680" width="9.140625" style="70"/>
    <col min="7681" max="7681" width="5.7109375" style="70" customWidth="1"/>
    <col min="7682" max="7684" width="21.7109375" style="70" customWidth="1"/>
    <col min="7685" max="7709" width="10.7109375" style="70" customWidth="1"/>
    <col min="7710" max="7710" width="7.85546875" style="70" customWidth="1"/>
    <col min="7711" max="7711" width="8.85546875" style="70" bestFit="1" customWidth="1"/>
    <col min="7712" max="7712" width="7.85546875" style="70" customWidth="1"/>
    <col min="7713" max="7713" width="8.85546875" style="70" bestFit="1" customWidth="1"/>
    <col min="7714" max="7714" width="7.85546875" style="70" customWidth="1"/>
    <col min="7715" max="7715" width="8.85546875" style="70" bestFit="1" customWidth="1"/>
    <col min="7716" max="7716" width="9" style="70" customWidth="1"/>
    <col min="7717" max="7717" width="8.85546875" style="70" bestFit="1" customWidth="1"/>
    <col min="7718" max="7718" width="7" style="70" customWidth="1"/>
    <col min="7719" max="7722" width="8.7109375" style="70" customWidth="1"/>
    <col min="7723" max="7723" width="9.85546875" style="70" customWidth="1"/>
    <col min="7724" max="7726" width="8.7109375" style="70" customWidth="1"/>
    <col min="7727" max="7936" width="9.140625" style="70"/>
    <col min="7937" max="7937" width="5.7109375" style="70" customWidth="1"/>
    <col min="7938" max="7940" width="21.7109375" style="70" customWidth="1"/>
    <col min="7941" max="7965" width="10.7109375" style="70" customWidth="1"/>
    <col min="7966" max="7966" width="7.85546875" style="70" customWidth="1"/>
    <col min="7967" max="7967" width="8.85546875" style="70" bestFit="1" customWidth="1"/>
    <col min="7968" max="7968" width="7.85546875" style="70" customWidth="1"/>
    <col min="7969" max="7969" width="8.85546875" style="70" bestFit="1" customWidth="1"/>
    <col min="7970" max="7970" width="7.85546875" style="70" customWidth="1"/>
    <col min="7971" max="7971" width="8.85546875" style="70" bestFit="1" customWidth="1"/>
    <col min="7972" max="7972" width="9" style="70" customWidth="1"/>
    <col min="7973" max="7973" width="8.85546875" style="70" bestFit="1" customWidth="1"/>
    <col min="7974" max="7974" width="7" style="70" customWidth="1"/>
    <col min="7975" max="7978" width="8.7109375" style="70" customWidth="1"/>
    <col min="7979" max="7979" width="9.85546875" style="70" customWidth="1"/>
    <col min="7980" max="7982" width="8.7109375" style="70" customWidth="1"/>
    <col min="7983" max="8192" width="9.140625" style="70"/>
    <col min="8193" max="8193" width="5.7109375" style="70" customWidth="1"/>
    <col min="8194" max="8196" width="21.7109375" style="70" customWidth="1"/>
    <col min="8197" max="8221" width="10.7109375" style="70" customWidth="1"/>
    <col min="8222" max="8222" width="7.85546875" style="70" customWidth="1"/>
    <col min="8223" max="8223" width="8.85546875" style="70" bestFit="1" customWidth="1"/>
    <col min="8224" max="8224" width="7.85546875" style="70" customWidth="1"/>
    <col min="8225" max="8225" width="8.85546875" style="70" bestFit="1" customWidth="1"/>
    <col min="8226" max="8226" width="7.85546875" style="70" customWidth="1"/>
    <col min="8227" max="8227" width="8.85546875" style="70" bestFit="1" customWidth="1"/>
    <col min="8228" max="8228" width="9" style="70" customWidth="1"/>
    <col min="8229" max="8229" width="8.85546875" style="70" bestFit="1" customWidth="1"/>
    <col min="8230" max="8230" width="7" style="70" customWidth="1"/>
    <col min="8231" max="8234" width="8.7109375" style="70" customWidth="1"/>
    <col min="8235" max="8235" width="9.85546875" style="70" customWidth="1"/>
    <col min="8236" max="8238" width="8.7109375" style="70" customWidth="1"/>
    <col min="8239" max="8448" width="9.140625" style="70"/>
    <col min="8449" max="8449" width="5.7109375" style="70" customWidth="1"/>
    <col min="8450" max="8452" width="21.7109375" style="70" customWidth="1"/>
    <col min="8453" max="8477" width="10.7109375" style="70" customWidth="1"/>
    <col min="8478" max="8478" width="7.85546875" style="70" customWidth="1"/>
    <col min="8479" max="8479" width="8.85546875" style="70" bestFit="1" customWidth="1"/>
    <col min="8480" max="8480" width="7.85546875" style="70" customWidth="1"/>
    <col min="8481" max="8481" width="8.85546875" style="70" bestFit="1" customWidth="1"/>
    <col min="8482" max="8482" width="7.85546875" style="70" customWidth="1"/>
    <col min="8483" max="8483" width="8.85546875" style="70" bestFit="1" customWidth="1"/>
    <col min="8484" max="8484" width="9" style="70" customWidth="1"/>
    <col min="8485" max="8485" width="8.85546875" style="70" bestFit="1" customWidth="1"/>
    <col min="8486" max="8486" width="7" style="70" customWidth="1"/>
    <col min="8487" max="8490" width="8.7109375" style="70" customWidth="1"/>
    <col min="8491" max="8491" width="9.85546875" style="70" customWidth="1"/>
    <col min="8492" max="8494" width="8.7109375" style="70" customWidth="1"/>
    <col min="8495" max="8704" width="9.140625" style="70"/>
    <col min="8705" max="8705" width="5.7109375" style="70" customWidth="1"/>
    <col min="8706" max="8708" width="21.7109375" style="70" customWidth="1"/>
    <col min="8709" max="8733" width="10.7109375" style="70" customWidth="1"/>
    <col min="8734" max="8734" width="7.85546875" style="70" customWidth="1"/>
    <col min="8735" max="8735" width="8.85546875" style="70" bestFit="1" customWidth="1"/>
    <col min="8736" max="8736" width="7.85546875" style="70" customWidth="1"/>
    <col min="8737" max="8737" width="8.85546875" style="70" bestFit="1" customWidth="1"/>
    <col min="8738" max="8738" width="7.85546875" style="70" customWidth="1"/>
    <col min="8739" max="8739" width="8.85546875" style="70" bestFit="1" customWidth="1"/>
    <col min="8740" max="8740" width="9" style="70" customWidth="1"/>
    <col min="8741" max="8741" width="8.85546875" style="70" bestFit="1" customWidth="1"/>
    <col min="8742" max="8742" width="7" style="70" customWidth="1"/>
    <col min="8743" max="8746" width="8.7109375" style="70" customWidth="1"/>
    <col min="8747" max="8747" width="9.85546875" style="70" customWidth="1"/>
    <col min="8748" max="8750" width="8.7109375" style="70" customWidth="1"/>
    <col min="8751" max="8960" width="9.140625" style="70"/>
    <col min="8961" max="8961" width="5.7109375" style="70" customWidth="1"/>
    <col min="8962" max="8964" width="21.7109375" style="70" customWidth="1"/>
    <col min="8965" max="8989" width="10.7109375" style="70" customWidth="1"/>
    <col min="8990" max="8990" width="7.85546875" style="70" customWidth="1"/>
    <col min="8991" max="8991" width="8.85546875" style="70" bestFit="1" customWidth="1"/>
    <col min="8992" max="8992" width="7.85546875" style="70" customWidth="1"/>
    <col min="8993" max="8993" width="8.85546875" style="70" bestFit="1" customWidth="1"/>
    <col min="8994" max="8994" width="7.85546875" style="70" customWidth="1"/>
    <col min="8995" max="8995" width="8.85546875" style="70" bestFit="1" customWidth="1"/>
    <col min="8996" max="8996" width="9" style="70" customWidth="1"/>
    <col min="8997" max="8997" width="8.85546875" style="70" bestFit="1" customWidth="1"/>
    <col min="8998" max="8998" width="7" style="70" customWidth="1"/>
    <col min="8999" max="9002" width="8.7109375" style="70" customWidth="1"/>
    <col min="9003" max="9003" width="9.85546875" style="70" customWidth="1"/>
    <col min="9004" max="9006" width="8.7109375" style="70" customWidth="1"/>
    <col min="9007" max="9216" width="9.140625" style="70"/>
    <col min="9217" max="9217" width="5.7109375" style="70" customWidth="1"/>
    <col min="9218" max="9220" width="21.7109375" style="70" customWidth="1"/>
    <col min="9221" max="9245" width="10.7109375" style="70" customWidth="1"/>
    <col min="9246" max="9246" width="7.85546875" style="70" customWidth="1"/>
    <col min="9247" max="9247" width="8.85546875" style="70" bestFit="1" customWidth="1"/>
    <col min="9248" max="9248" width="7.85546875" style="70" customWidth="1"/>
    <col min="9249" max="9249" width="8.85546875" style="70" bestFit="1" customWidth="1"/>
    <col min="9250" max="9250" width="7.85546875" style="70" customWidth="1"/>
    <col min="9251" max="9251" width="8.85546875" style="70" bestFit="1" customWidth="1"/>
    <col min="9252" max="9252" width="9" style="70" customWidth="1"/>
    <col min="9253" max="9253" width="8.85546875" style="70" bestFit="1" customWidth="1"/>
    <col min="9254" max="9254" width="7" style="70" customWidth="1"/>
    <col min="9255" max="9258" width="8.7109375" style="70" customWidth="1"/>
    <col min="9259" max="9259" width="9.85546875" style="70" customWidth="1"/>
    <col min="9260" max="9262" width="8.7109375" style="70" customWidth="1"/>
    <col min="9263" max="9472" width="9.140625" style="70"/>
    <col min="9473" max="9473" width="5.7109375" style="70" customWidth="1"/>
    <col min="9474" max="9476" width="21.7109375" style="70" customWidth="1"/>
    <col min="9477" max="9501" width="10.7109375" style="70" customWidth="1"/>
    <col min="9502" max="9502" width="7.85546875" style="70" customWidth="1"/>
    <col min="9503" max="9503" width="8.85546875" style="70" bestFit="1" customWidth="1"/>
    <col min="9504" max="9504" width="7.85546875" style="70" customWidth="1"/>
    <col min="9505" max="9505" width="8.85546875" style="70" bestFit="1" customWidth="1"/>
    <col min="9506" max="9506" width="7.85546875" style="70" customWidth="1"/>
    <col min="9507" max="9507" width="8.85546875" style="70" bestFit="1" customWidth="1"/>
    <col min="9508" max="9508" width="9" style="70" customWidth="1"/>
    <col min="9509" max="9509" width="8.85546875" style="70" bestFit="1" customWidth="1"/>
    <col min="9510" max="9510" width="7" style="70" customWidth="1"/>
    <col min="9511" max="9514" width="8.7109375" style="70" customWidth="1"/>
    <col min="9515" max="9515" width="9.85546875" style="70" customWidth="1"/>
    <col min="9516" max="9518" width="8.7109375" style="70" customWidth="1"/>
    <col min="9519" max="9728" width="9.140625" style="70"/>
    <col min="9729" max="9729" width="5.7109375" style="70" customWidth="1"/>
    <col min="9730" max="9732" width="21.7109375" style="70" customWidth="1"/>
    <col min="9733" max="9757" width="10.7109375" style="70" customWidth="1"/>
    <col min="9758" max="9758" width="7.85546875" style="70" customWidth="1"/>
    <col min="9759" max="9759" width="8.85546875" style="70" bestFit="1" customWidth="1"/>
    <col min="9760" max="9760" width="7.85546875" style="70" customWidth="1"/>
    <col min="9761" max="9761" width="8.85546875" style="70" bestFit="1" customWidth="1"/>
    <col min="9762" max="9762" width="7.85546875" style="70" customWidth="1"/>
    <col min="9763" max="9763" width="8.85546875" style="70" bestFit="1" customWidth="1"/>
    <col min="9764" max="9764" width="9" style="70" customWidth="1"/>
    <col min="9765" max="9765" width="8.85546875" style="70" bestFit="1" customWidth="1"/>
    <col min="9766" max="9766" width="7" style="70" customWidth="1"/>
    <col min="9767" max="9770" width="8.7109375" style="70" customWidth="1"/>
    <col min="9771" max="9771" width="9.85546875" style="70" customWidth="1"/>
    <col min="9772" max="9774" width="8.7109375" style="70" customWidth="1"/>
    <col min="9775" max="9984" width="9.140625" style="70"/>
    <col min="9985" max="9985" width="5.7109375" style="70" customWidth="1"/>
    <col min="9986" max="9988" width="21.7109375" style="70" customWidth="1"/>
    <col min="9989" max="10013" width="10.7109375" style="70" customWidth="1"/>
    <col min="10014" max="10014" width="7.85546875" style="70" customWidth="1"/>
    <col min="10015" max="10015" width="8.85546875" style="70" bestFit="1" customWidth="1"/>
    <col min="10016" max="10016" width="7.85546875" style="70" customWidth="1"/>
    <col min="10017" max="10017" width="8.85546875" style="70" bestFit="1" customWidth="1"/>
    <col min="10018" max="10018" width="7.85546875" style="70" customWidth="1"/>
    <col min="10019" max="10019" width="8.85546875" style="70" bestFit="1" customWidth="1"/>
    <col min="10020" max="10020" width="9" style="70" customWidth="1"/>
    <col min="10021" max="10021" width="8.85546875" style="70" bestFit="1" customWidth="1"/>
    <col min="10022" max="10022" width="7" style="70" customWidth="1"/>
    <col min="10023" max="10026" width="8.7109375" style="70" customWidth="1"/>
    <col min="10027" max="10027" width="9.85546875" style="70" customWidth="1"/>
    <col min="10028" max="10030" width="8.7109375" style="70" customWidth="1"/>
    <col min="10031" max="10240" width="9.140625" style="70"/>
    <col min="10241" max="10241" width="5.7109375" style="70" customWidth="1"/>
    <col min="10242" max="10244" width="21.7109375" style="70" customWidth="1"/>
    <col min="10245" max="10269" width="10.7109375" style="70" customWidth="1"/>
    <col min="10270" max="10270" width="7.85546875" style="70" customWidth="1"/>
    <col min="10271" max="10271" width="8.85546875" style="70" bestFit="1" customWidth="1"/>
    <col min="10272" max="10272" width="7.85546875" style="70" customWidth="1"/>
    <col min="10273" max="10273" width="8.85546875" style="70" bestFit="1" customWidth="1"/>
    <col min="10274" max="10274" width="7.85546875" style="70" customWidth="1"/>
    <col min="10275" max="10275" width="8.85546875" style="70" bestFit="1" customWidth="1"/>
    <col min="10276" max="10276" width="9" style="70" customWidth="1"/>
    <col min="10277" max="10277" width="8.85546875" style="70" bestFit="1" customWidth="1"/>
    <col min="10278" max="10278" width="7" style="70" customWidth="1"/>
    <col min="10279" max="10282" width="8.7109375" style="70" customWidth="1"/>
    <col min="10283" max="10283" width="9.85546875" style="70" customWidth="1"/>
    <col min="10284" max="10286" width="8.7109375" style="70" customWidth="1"/>
    <col min="10287" max="10496" width="9.140625" style="70"/>
    <col min="10497" max="10497" width="5.7109375" style="70" customWidth="1"/>
    <col min="10498" max="10500" width="21.7109375" style="70" customWidth="1"/>
    <col min="10501" max="10525" width="10.7109375" style="70" customWidth="1"/>
    <col min="10526" max="10526" width="7.85546875" style="70" customWidth="1"/>
    <col min="10527" max="10527" width="8.85546875" style="70" bestFit="1" customWidth="1"/>
    <col min="10528" max="10528" width="7.85546875" style="70" customWidth="1"/>
    <col min="10529" max="10529" width="8.85546875" style="70" bestFit="1" customWidth="1"/>
    <col min="10530" max="10530" width="7.85546875" style="70" customWidth="1"/>
    <col min="10531" max="10531" width="8.85546875" style="70" bestFit="1" customWidth="1"/>
    <col min="10532" max="10532" width="9" style="70" customWidth="1"/>
    <col min="10533" max="10533" width="8.85546875" style="70" bestFit="1" customWidth="1"/>
    <col min="10534" max="10534" width="7" style="70" customWidth="1"/>
    <col min="10535" max="10538" width="8.7109375" style="70" customWidth="1"/>
    <col min="10539" max="10539" width="9.85546875" style="70" customWidth="1"/>
    <col min="10540" max="10542" width="8.7109375" style="70" customWidth="1"/>
    <col min="10543" max="10752" width="9.140625" style="70"/>
    <col min="10753" max="10753" width="5.7109375" style="70" customWidth="1"/>
    <col min="10754" max="10756" width="21.7109375" style="70" customWidth="1"/>
    <col min="10757" max="10781" width="10.7109375" style="70" customWidth="1"/>
    <col min="10782" max="10782" width="7.85546875" style="70" customWidth="1"/>
    <col min="10783" max="10783" width="8.85546875" style="70" bestFit="1" customWidth="1"/>
    <col min="10784" max="10784" width="7.85546875" style="70" customWidth="1"/>
    <col min="10785" max="10785" width="8.85546875" style="70" bestFit="1" customWidth="1"/>
    <col min="10786" max="10786" width="7.85546875" style="70" customWidth="1"/>
    <col min="10787" max="10787" width="8.85546875" style="70" bestFit="1" customWidth="1"/>
    <col min="10788" max="10788" width="9" style="70" customWidth="1"/>
    <col min="10789" max="10789" width="8.85546875" style="70" bestFit="1" customWidth="1"/>
    <col min="10790" max="10790" width="7" style="70" customWidth="1"/>
    <col min="10791" max="10794" width="8.7109375" style="70" customWidth="1"/>
    <col min="10795" max="10795" width="9.85546875" style="70" customWidth="1"/>
    <col min="10796" max="10798" width="8.7109375" style="70" customWidth="1"/>
    <col min="10799" max="11008" width="9.140625" style="70"/>
    <col min="11009" max="11009" width="5.7109375" style="70" customWidth="1"/>
    <col min="11010" max="11012" width="21.7109375" style="70" customWidth="1"/>
    <col min="11013" max="11037" width="10.7109375" style="70" customWidth="1"/>
    <col min="11038" max="11038" width="7.85546875" style="70" customWidth="1"/>
    <col min="11039" max="11039" width="8.85546875" style="70" bestFit="1" customWidth="1"/>
    <col min="11040" max="11040" width="7.85546875" style="70" customWidth="1"/>
    <col min="11041" max="11041" width="8.85546875" style="70" bestFit="1" customWidth="1"/>
    <col min="11042" max="11042" width="7.85546875" style="70" customWidth="1"/>
    <col min="11043" max="11043" width="8.85546875" style="70" bestFit="1" customWidth="1"/>
    <col min="11044" max="11044" width="9" style="70" customWidth="1"/>
    <col min="11045" max="11045" width="8.85546875" style="70" bestFit="1" customWidth="1"/>
    <col min="11046" max="11046" width="7" style="70" customWidth="1"/>
    <col min="11047" max="11050" width="8.7109375" style="70" customWidth="1"/>
    <col min="11051" max="11051" width="9.85546875" style="70" customWidth="1"/>
    <col min="11052" max="11054" width="8.7109375" style="70" customWidth="1"/>
    <col min="11055" max="11264" width="9.140625" style="70"/>
    <col min="11265" max="11265" width="5.7109375" style="70" customWidth="1"/>
    <col min="11266" max="11268" width="21.7109375" style="70" customWidth="1"/>
    <col min="11269" max="11293" width="10.7109375" style="70" customWidth="1"/>
    <col min="11294" max="11294" width="7.85546875" style="70" customWidth="1"/>
    <col min="11295" max="11295" width="8.85546875" style="70" bestFit="1" customWidth="1"/>
    <col min="11296" max="11296" width="7.85546875" style="70" customWidth="1"/>
    <col min="11297" max="11297" width="8.85546875" style="70" bestFit="1" customWidth="1"/>
    <col min="11298" max="11298" width="7.85546875" style="70" customWidth="1"/>
    <col min="11299" max="11299" width="8.85546875" style="70" bestFit="1" customWidth="1"/>
    <col min="11300" max="11300" width="9" style="70" customWidth="1"/>
    <col min="11301" max="11301" width="8.85546875" style="70" bestFit="1" customWidth="1"/>
    <col min="11302" max="11302" width="7" style="70" customWidth="1"/>
    <col min="11303" max="11306" width="8.7109375" style="70" customWidth="1"/>
    <col min="11307" max="11307" width="9.85546875" style="70" customWidth="1"/>
    <col min="11308" max="11310" width="8.7109375" style="70" customWidth="1"/>
    <col min="11311" max="11520" width="9.140625" style="70"/>
    <col min="11521" max="11521" width="5.7109375" style="70" customWidth="1"/>
    <col min="11522" max="11524" width="21.7109375" style="70" customWidth="1"/>
    <col min="11525" max="11549" width="10.7109375" style="70" customWidth="1"/>
    <col min="11550" max="11550" width="7.85546875" style="70" customWidth="1"/>
    <col min="11551" max="11551" width="8.85546875" style="70" bestFit="1" customWidth="1"/>
    <col min="11552" max="11552" width="7.85546875" style="70" customWidth="1"/>
    <col min="11553" max="11553" width="8.85546875" style="70" bestFit="1" customWidth="1"/>
    <col min="11554" max="11554" width="7.85546875" style="70" customWidth="1"/>
    <col min="11555" max="11555" width="8.85546875" style="70" bestFit="1" customWidth="1"/>
    <col min="11556" max="11556" width="9" style="70" customWidth="1"/>
    <col min="11557" max="11557" width="8.85546875" style="70" bestFit="1" customWidth="1"/>
    <col min="11558" max="11558" width="7" style="70" customWidth="1"/>
    <col min="11559" max="11562" width="8.7109375" style="70" customWidth="1"/>
    <col min="11563" max="11563" width="9.85546875" style="70" customWidth="1"/>
    <col min="11564" max="11566" width="8.7109375" style="70" customWidth="1"/>
    <col min="11567" max="11776" width="9.140625" style="70"/>
    <col min="11777" max="11777" width="5.7109375" style="70" customWidth="1"/>
    <col min="11778" max="11780" width="21.7109375" style="70" customWidth="1"/>
    <col min="11781" max="11805" width="10.7109375" style="70" customWidth="1"/>
    <col min="11806" max="11806" width="7.85546875" style="70" customWidth="1"/>
    <col min="11807" max="11807" width="8.85546875" style="70" bestFit="1" customWidth="1"/>
    <col min="11808" max="11808" width="7.85546875" style="70" customWidth="1"/>
    <col min="11809" max="11809" width="8.85546875" style="70" bestFit="1" customWidth="1"/>
    <col min="11810" max="11810" width="7.85546875" style="70" customWidth="1"/>
    <col min="11811" max="11811" width="8.85546875" style="70" bestFit="1" customWidth="1"/>
    <col min="11812" max="11812" width="9" style="70" customWidth="1"/>
    <col min="11813" max="11813" width="8.85546875" style="70" bestFit="1" customWidth="1"/>
    <col min="11814" max="11814" width="7" style="70" customWidth="1"/>
    <col min="11815" max="11818" width="8.7109375" style="70" customWidth="1"/>
    <col min="11819" max="11819" width="9.85546875" style="70" customWidth="1"/>
    <col min="11820" max="11822" width="8.7109375" style="70" customWidth="1"/>
    <col min="11823" max="12032" width="9.140625" style="70"/>
    <col min="12033" max="12033" width="5.7109375" style="70" customWidth="1"/>
    <col min="12034" max="12036" width="21.7109375" style="70" customWidth="1"/>
    <col min="12037" max="12061" width="10.7109375" style="70" customWidth="1"/>
    <col min="12062" max="12062" width="7.85546875" style="70" customWidth="1"/>
    <col min="12063" max="12063" width="8.85546875" style="70" bestFit="1" customWidth="1"/>
    <col min="12064" max="12064" width="7.85546875" style="70" customWidth="1"/>
    <col min="12065" max="12065" width="8.85546875" style="70" bestFit="1" customWidth="1"/>
    <col min="12066" max="12066" width="7.85546875" style="70" customWidth="1"/>
    <col min="12067" max="12067" width="8.85546875" style="70" bestFit="1" customWidth="1"/>
    <col min="12068" max="12068" width="9" style="70" customWidth="1"/>
    <col min="12069" max="12069" width="8.85546875" style="70" bestFit="1" customWidth="1"/>
    <col min="12070" max="12070" width="7" style="70" customWidth="1"/>
    <col min="12071" max="12074" width="8.7109375" style="70" customWidth="1"/>
    <col min="12075" max="12075" width="9.85546875" style="70" customWidth="1"/>
    <col min="12076" max="12078" width="8.7109375" style="70" customWidth="1"/>
    <col min="12079" max="12288" width="9.140625" style="70"/>
    <col min="12289" max="12289" width="5.7109375" style="70" customWidth="1"/>
    <col min="12290" max="12292" width="21.7109375" style="70" customWidth="1"/>
    <col min="12293" max="12317" width="10.7109375" style="70" customWidth="1"/>
    <col min="12318" max="12318" width="7.85546875" style="70" customWidth="1"/>
    <col min="12319" max="12319" width="8.85546875" style="70" bestFit="1" customWidth="1"/>
    <col min="12320" max="12320" width="7.85546875" style="70" customWidth="1"/>
    <col min="12321" max="12321" width="8.85546875" style="70" bestFit="1" customWidth="1"/>
    <col min="12322" max="12322" width="7.85546875" style="70" customWidth="1"/>
    <col min="12323" max="12323" width="8.85546875" style="70" bestFit="1" customWidth="1"/>
    <col min="12324" max="12324" width="9" style="70" customWidth="1"/>
    <col min="12325" max="12325" width="8.85546875" style="70" bestFit="1" customWidth="1"/>
    <col min="12326" max="12326" width="7" style="70" customWidth="1"/>
    <col min="12327" max="12330" width="8.7109375" style="70" customWidth="1"/>
    <col min="12331" max="12331" width="9.85546875" style="70" customWidth="1"/>
    <col min="12332" max="12334" width="8.7109375" style="70" customWidth="1"/>
    <col min="12335" max="12544" width="9.140625" style="70"/>
    <col min="12545" max="12545" width="5.7109375" style="70" customWidth="1"/>
    <col min="12546" max="12548" width="21.7109375" style="70" customWidth="1"/>
    <col min="12549" max="12573" width="10.7109375" style="70" customWidth="1"/>
    <col min="12574" max="12574" width="7.85546875" style="70" customWidth="1"/>
    <col min="12575" max="12575" width="8.85546875" style="70" bestFit="1" customWidth="1"/>
    <col min="12576" max="12576" width="7.85546875" style="70" customWidth="1"/>
    <col min="12577" max="12577" width="8.85546875" style="70" bestFit="1" customWidth="1"/>
    <col min="12578" max="12578" width="7.85546875" style="70" customWidth="1"/>
    <col min="12579" max="12579" width="8.85546875" style="70" bestFit="1" customWidth="1"/>
    <col min="12580" max="12580" width="9" style="70" customWidth="1"/>
    <col min="12581" max="12581" width="8.85546875" style="70" bestFit="1" customWidth="1"/>
    <col min="12582" max="12582" width="7" style="70" customWidth="1"/>
    <col min="12583" max="12586" width="8.7109375" style="70" customWidth="1"/>
    <col min="12587" max="12587" width="9.85546875" style="70" customWidth="1"/>
    <col min="12588" max="12590" width="8.7109375" style="70" customWidth="1"/>
    <col min="12591" max="12800" width="9.140625" style="70"/>
    <col min="12801" max="12801" width="5.7109375" style="70" customWidth="1"/>
    <col min="12802" max="12804" width="21.7109375" style="70" customWidth="1"/>
    <col min="12805" max="12829" width="10.7109375" style="70" customWidth="1"/>
    <col min="12830" max="12830" width="7.85546875" style="70" customWidth="1"/>
    <col min="12831" max="12831" width="8.85546875" style="70" bestFit="1" customWidth="1"/>
    <col min="12832" max="12832" width="7.85546875" style="70" customWidth="1"/>
    <col min="12833" max="12833" width="8.85546875" style="70" bestFit="1" customWidth="1"/>
    <col min="12834" max="12834" width="7.85546875" style="70" customWidth="1"/>
    <col min="12835" max="12835" width="8.85546875" style="70" bestFit="1" customWidth="1"/>
    <col min="12836" max="12836" width="9" style="70" customWidth="1"/>
    <col min="12837" max="12837" width="8.85546875" style="70" bestFit="1" customWidth="1"/>
    <col min="12838" max="12838" width="7" style="70" customWidth="1"/>
    <col min="12839" max="12842" width="8.7109375" style="70" customWidth="1"/>
    <col min="12843" max="12843" width="9.85546875" style="70" customWidth="1"/>
    <col min="12844" max="12846" width="8.7109375" style="70" customWidth="1"/>
    <col min="12847" max="13056" width="9.140625" style="70"/>
    <col min="13057" max="13057" width="5.7109375" style="70" customWidth="1"/>
    <col min="13058" max="13060" width="21.7109375" style="70" customWidth="1"/>
    <col min="13061" max="13085" width="10.7109375" style="70" customWidth="1"/>
    <col min="13086" max="13086" width="7.85546875" style="70" customWidth="1"/>
    <col min="13087" max="13087" width="8.85546875" style="70" bestFit="1" customWidth="1"/>
    <col min="13088" max="13088" width="7.85546875" style="70" customWidth="1"/>
    <col min="13089" max="13089" width="8.85546875" style="70" bestFit="1" customWidth="1"/>
    <col min="13090" max="13090" width="7.85546875" style="70" customWidth="1"/>
    <col min="13091" max="13091" width="8.85546875" style="70" bestFit="1" customWidth="1"/>
    <col min="13092" max="13092" width="9" style="70" customWidth="1"/>
    <col min="13093" max="13093" width="8.85546875" style="70" bestFit="1" customWidth="1"/>
    <col min="13094" max="13094" width="7" style="70" customWidth="1"/>
    <col min="13095" max="13098" width="8.7109375" style="70" customWidth="1"/>
    <col min="13099" max="13099" width="9.85546875" style="70" customWidth="1"/>
    <col min="13100" max="13102" width="8.7109375" style="70" customWidth="1"/>
    <col min="13103" max="13312" width="9.140625" style="70"/>
    <col min="13313" max="13313" width="5.7109375" style="70" customWidth="1"/>
    <col min="13314" max="13316" width="21.7109375" style="70" customWidth="1"/>
    <col min="13317" max="13341" width="10.7109375" style="70" customWidth="1"/>
    <col min="13342" max="13342" width="7.85546875" style="70" customWidth="1"/>
    <col min="13343" max="13343" width="8.85546875" style="70" bestFit="1" customWidth="1"/>
    <col min="13344" max="13344" width="7.85546875" style="70" customWidth="1"/>
    <col min="13345" max="13345" width="8.85546875" style="70" bestFit="1" customWidth="1"/>
    <col min="13346" max="13346" width="7.85546875" style="70" customWidth="1"/>
    <col min="13347" max="13347" width="8.85546875" style="70" bestFit="1" customWidth="1"/>
    <col min="13348" max="13348" width="9" style="70" customWidth="1"/>
    <col min="13349" max="13349" width="8.85546875" style="70" bestFit="1" customWidth="1"/>
    <col min="13350" max="13350" width="7" style="70" customWidth="1"/>
    <col min="13351" max="13354" width="8.7109375" style="70" customWidth="1"/>
    <col min="13355" max="13355" width="9.85546875" style="70" customWidth="1"/>
    <col min="13356" max="13358" width="8.7109375" style="70" customWidth="1"/>
    <col min="13359" max="13568" width="9.140625" style="70"/>
    <col min="13569" max="13569" width="5.7109375" style="70" customWidth="1"/>
    <col min="13570" max="13572" width="21.7109375" style="70" customWidth="1"/>
    <col min="13573" max="13597" width="10.7109375" style="70" customWidth="1"/>
    <col min="13598" max="13598" width="7.85546875" style="70" customWidth="1"/>
    <col min="13599" max="13599" width="8.85546875" style="70" bestFit="1" customWidth="1"/>
    <col min="13600" max="13600" width="7.85546875" style="70" customWidth="1"/>
    <col min="13601" max="13601" width="8.85546875" style="70" bestFit="1" customWidth="1"/>
    <col min="13602" max="13602" width="7.85546875" style="70" customWidth="1"/>
    <col min="13603" max="13603" width="8.85546875" style="70" bestFit="1" customWidth="1"/>
    <col min="13604" max="13604" width="9" style="70" customWidth="1"/>
    <col min="13605" max="13605" width="8.85546875" style="70" bestFit="1" customWidth="1"/>
    <col min="13606" max="13606" width="7" style="70" customWidth="1"/>
    <col min="13607" max="13610" width="8.7109375" style="70" customWidth="1"/>
    <col min="13611" max="13611" width="9.85546875" style="70" customWidth="1"/>
    <col min="13612" max="13614" width="8.7109375" style="70" customWidth="1"/>
    <col min="13615" max="13824" width="9.140625" style="70"/>
    <col min="13825" max="13825" width="5.7109375" style="70" customWidth="1"/>
    <col min="13826" max="13828" width="21.7109375" style="70" customWidth="1"/>
    <col min="13829" max="13853" width="10.7109375" style="70" customWidth="1"/>
    <col min="13854" max="13854" width="7.85546875" style="70" customWidth="1"/>
    <col min="13855" max="13855" width="8.85546875" style="70" bestFit="1" customWidth="1"/>
    <col min="13856" max="13856" width="7.85546875" style="70" customWidth="1"/>
    <col min="13857" max="13857" width="8.85546875" style="70" bestFit="1" customWidth="1"/>
    <col min="13858" max="13858" width="7.85546875" style="70" customWidth="1"/>
    <col min="13859" max="13859" width="8.85546875" style="70" bestFit="1" customWidth="1"/>
    <col min="13860" max="13860" width="9" style="70" customWidth="1"/>
    <col min="13861" max="13861" width="8.85546875" style="70" bestFit="1" customWidth="1"/>
    <col min="13862" max="13862" width="7" style="70" customWidth="1"/>
    <col min="13863" max="13866" width="8.7109375" style="70" customWidth="1"/>
    <col min="13867" max="13867" width="9.85546875" style="70" customWidth="1"/>
    <col min="13868" max="13870" width="8.7109375" style="70" customWidth="1"/>
    <col min="13871" max="14080" width="9.140625" style="70"/>
    <col min="14081" max="14081" width="5.7109375" style="70" customWidth="1"/>
    <col min="14082" max="14084" width="21.7109375" style="70" customWidth="1"/>
    <col min="14085" max="14109" width="10.7109375" style="70" customWidth="1"/>
    <col min="14110" max="14110" width="7.85546875" style="70" customWidth="1"/>
    <col min="14111" max="14111" width="8.85546875" style="70" bestFit="1" customWidth="1"/>
    <col min="14112" max="14112" width="7.85546875" style="70" customWidth="1"/>
    <col min="14113" max="14113" width="8.85546875" style="70" bestFit="1" customWidth="1"/>
    <col min="14114" max="14114" width="7.85546875" style="70" customWidth="1"/>
    <col min="14115" max="14115" width="8.85546875" style="70" bestFit="1" customWidth="1"/>
    <col min="14116" max="14116" width="9" style="70" customWidth="1"/>
    <col min="14117" max="14117" width="8.85546875" style="70" bestFit="1" customWidth="1"/>
    <col min="14118" max="14118" width="7" style="70" customWidth="1"/>
    <col min="14119" max="14122" width="8.7109375" style="70" customWidth="1"/>
    <col min="14123" max="14123" width="9.85546875" style="70" customWidth="1"/>
    <col min="14124" max="14126" width="8.7109375" style="70" customWidth="1"/>
    <col min="14127" max="14336" width="9.140625" style="70"/>
    <col min="14337" max="14337" width="5.7109375" style="70" customWidth="1"/>
    <col min="14338" max="14340" width="21.7109375" style="70" customWidth="1"/>
    <col min="14341" max="14365" width="10.7109375" style="70" customWidth="1"/>
    <col min="14366" max="14366" width="7.85546875" style="70" customWidth="1"/>
    <col min="14367" max="14367" width="8.85546875" style="70" bestFit="1" customWidth="1"/>
    <col min="14368" max="14368" width="7.85546875" style="70" customWidth="1"/>
    <col min="14369" max="14369" width="8.85546875" style="70" bestFit="1" customWidth="1"/>
    <col min="14370" max="14370" width="7.85546875" style="70" customWidth="1"/>
    <col min="14371" max="14371" width="8.85546875" style="70" bestFit="1" customWidth="1"/>
    <col min="14372" max="14372" width="9" style="70" customWidth="1"/>
    <col min="14373" max="14373" width="8.85546875" style="70" bestFit="1" customWidth="1"/>
    <col min="14374" max="14374" width="7" style="70" customWidth="1"/>
    <col min="14375" max="14378" width="8.7109375" style="70" customWidth="1"/>
    <col min="14379" max="14379" width="9.85546875" style="70" customWidth="1"/>
    <col min="14380" max="14382" width="8.7109375" style="70" customWidth="1"/>
    <col min="14383" max="14592" width="9.140625" style="70"/>
    <col min="14593" max="14593" width="5.7109375" style="70" customWidth="1"/>
    <col min="14594" max="14596" width="21.7109375" style="70" customWidth="1"/>
    <col min="14597" max="14621" width="10.7109375" style="70" customWidth="1"/>
    <col min="14622" max="14622" width="7.85546875" style="70" customWidth="1"/>
    <col min="14623" max="14623" width="8.85546875" style="70" bestFit="1" customWidth="1"/>
    <col min="14624" max="14624" width="7.85546875" style="70" customWidth="1"/>
    <col min="14625" max="14625" width="8.85546875" style="70" bestFit="1" customWidth="1"/>
    <col min="14626" max="14626" width="7.85546875" style="70" customWidth="1"/>
    <col min="14627" max="14627" width="8.85546875" style="70" bestFit="1" customWidth="1"/>
    <col min="14628" max="14628" width="9" style="70" customWidth="1"/>
    <col min="14629" max="14629" width="8.85546875" style="70" bestFit="1" customWidth="1"/>
    <col min="14630" max="14630" width="7" style="70" customWidth="1"/>
    <col min="14631" max="14634" width="8.7109375" style="70" customWidth="1"/>
    <col min="14635" max="14635" width="9.85546875" style="70" customWidth="1"/>
    <col min="14636" max="14638" width="8.7109375" style="70" customWidth="1"/>
    <col min="14639" max="14848" width="9.140625" style="70"/>
    <col min="14849" max="14849" width="5.7109375" style="70" customWidth="1"/>
    <col min="14850" max="14852" width="21.7109375" style="70" customWidth="1"/>
    <col min="14853" max="14877" width="10.7109375" style="70" customWidth="1"/>
    <col min="14878" max="14878" width="7.85546875" style="70" customWidth="1"/>
    <col min="14879" max="14879" width="8.85546875" style="70" bestFit="1" customWidth="1"/>
    <col min="14880" max="14880" width="7.85546875" style="70" customWidth="1"/>
    <col min="14881" max="14881" width="8.85546875" style="70" bestFit="1" customWidth="1"/>
    <col min="14882" max="14882" width="7.85546875" style="70" customWidth="1"/>
    <col min="14883" max="14883" width="8.85546875" style="70" bestFit="1" customWidth="1"/>
    <col min="14884" max="14884" width="9" style="70" customWidth="1"/>
    <col min="14885" max="14885" width="8.85546875" style="70" bestFit="1" customWidth="1"/>
    <col min="14886" max="14886" width="7" style="70" customWidth="1"/>
    <col min="14887" max="14890" width="8.7109375" style="70" customWidth="1"/>
    <col min="14891" max="14891" width="9.85546875" style="70" customWidth="1"/>
    <col min="14892" max="14894" width="8.7109375" style="70" customWidth="1"/>
    <col min="14895" max="15104" width="9.140625" style="70"/>
    <col min="15105" max="15105" width="5.7109375" style="70" customWidth="1"/>
    <col min="15106" max="15108" width="21.7109375" style="70" customWidth="1"/>
    <col min="15109" max="15133" width="10.7109375" style="70" customWidth="1"/>
    <col min="15134" max="15134" width="7.85546875" style="70" customWidth="1"/>
    <col min="15135" max="15135" width="8.85546875" style="70" bestFit="1" customWidth="1"/>
    <col min="15136" max="15136" width="7.85546875" style="70" customWidth="1"/>
    <col min="15137" max="15137" width="8.85546875" style="70" bestFit="1" customWidth="1"/>
    <col min="15138" max="15138" width="7.85546875" style="70" customWidth="1"/>
    <col min="15139" max="15139" width="8.85546875" style="70" bestFit="1" customWidth="1"/>
    <col min="15140" max="15140" width="9" style="70" customWidth="1"/>
    <col min="15141" max="15141" width="8.85546875" style="70" bestFit="1" customWidth="1"/>
    <col min="15142" max="15142" width="7" style="70" customWidth="1"/>
    <col min="15143" max="15146" width="8.7109375" style="70" customWidth="1"/>
    <col min="15147" max="15147" width="9.85546875" style="70" customWidth="1"/>
    <col min="15148" max="15150" width="8.7109375" style="70" customWidth="1"/>
    <col min="15151" max="15360" width="9.140625" style="70"/>
    <col min="15361" max="15361" width="5.7109375" style="70" customWidth="1"/>
    <col min="15362" max="15364" width="21.7109375" style="70" customWidth="1"/>
    <col min="15365" max="15389" width="10.7109375" style="70" customWidth="1"/>
    <col min="15390" max="15390" width="7.85546875" style="70" customWidth="1"/>
    <col min="15391" max="15391" width="8.85546875" style="70" bestFit="1" customWidth="1"/>
    <col min="15392" max="15392" width="7.85546875" style="70" customWidth="1"/>
    <col min="15393" max="15393" width="8.85546875" style="70" bestFit="1" customWidth="1"/>
    <col min="15394" max="15394" width="7.85546875" style="70" customWidth="1"/>
    <col min="15395" max="15395" width="8.85546875" style="70" bestFit="1" customWidth="1"/>
    <col min="15396" max="15396" width="9" style="70" customWidth="1"/>
    <col min="15397" max="15397" width="8.85546875" style="70" bestFit="1" customWidth="1"/>
    <col min="15398" max="15398" width="7" style="70" customWidth="1"/>
    <col min="15399" max="15402" width="8.7109375" style="70" customWidth="1"/>
    <col min="15403" max="15403" width="9.85546875" style="70" customWidth="1"/>
    <col min="15404" max="15406" width="8.7109375" style="70" customWidth="1"/>
    <col min="15407" max="15616" width="9.140625" style="70"/>
    <col min="15617" max="15617" width="5.7109375" style="70" customWidth="1"/>
    <col min="15618" max="15620" width="21.7109375" style="70" customWidth="1"/>
    <col min="15621" max="15645" width="10.7109375" style="70" customWidth="1"/>
    <col min="15646" max="15646" width="7.85546875" style="70" customWidth="1"/>
    <col min="15647" max="15647" width="8.85546875" style="70" bestFit="1" customWidth="1"/>
    <col min="15648" max="15648" width="7.85546875" style="70" customWidth="1"/>
    <col min="15649" max="15649" width="8.85546875" style="70" bestFit="1" customWidth="1"/>
    <col min="15650" max="15650" width="7.85546875" style="70" customWidth="1"/>
    <col min="15651" max="15651" width="8.85546875" style="70" bestFit="1" customWidth="1"/>
    <col min="15652" max="15652" width="9" style="70" customWidth="1"/>
    <col min="15653" max="15653" width="8.85546875" style="70" bestFit="1" customWidth="1"/>
    <col min="15654" max="15654" width="7" style="70" customWidth="1"/>
    <col min="15655" max="15658" width="8.7109375" style="70" customWidth="1"/>
    <col min="15659" max="15659" width="9.85546875" style="70" customWidth="1"/>
    <col min="15660" max="15662" width="8.7109375" style="70" customWidth="1"/>
    <col min="15663" max="15872" width="9.140625" style="70"/>
    <col min="15873" max="15873" width="5.7109375" style="70" customWidth="1"/>
    <col min="15874" max="15876" width="21.7109375" style="70" customWidth="1"/>
    <col min="15877" max="15901" width="10.7109375" style="70" customWidth="1"/>
    <col min="15902" max="15902" width="7.85546875" style="70" customWidth="1"/>
    <col min="15903" max="15903" width="8.85546875" style="70" bestFit="1" customWidth="1"/>
    <col min="15904" max="15904" width="7.85546875" style="70" customWidth="1"/>
    <col min="15905" max="15905" width="8.85546875" style="70" bestFit="1" customWidth="1"/>
    <col min="15906" max="15906" width="7.85546875" style="70" customWidth="1"/>
    <col min="15907" max="15907" width="8.85546875" style="70" bestFit="1" customWidth="1"/>
    <col min="15908" max="15908" width="9" style="70" customWidth="1"/>
    <col min="15909" max="15909" width="8.85546875" style="70" bestFit="1" customWidth="1"/>
    <col min="15910" max="15910" width="7" style="70" customWidth="1"/>
    <col min="15911" max="15914" width="8.7109375" style="70" customWidth="1"/>
    <col min="15915" max="15915" width="9.85546875" style="70" customWidth="1"/>
    <col min="15916" max="15918" width="8.7109375" style="70" customWidth="1"/>
    <col min="15919" max="16128" width="9.140625" style="70"/>
    <col min="16129" max="16129" width="5.7109375" style="70" customWidth="1"/>
    <col min="16130" max="16132" width="21.7109375" style="70" customWidth="1"/>
    <col min="16133" max="16157" width="10.7109375" style="70" customWidth="1"/>
    <col min="16158" max="16158" width="7.85546875" style="70" customWidth="1"/>
    <col min="16159" max="16159" width="8.85546875" style="70" bestFit="1" customWidth="1"/>
    <col min="16160" max="16160" width="7.85546875" style="70" customWidth="1"/>
    <col min="16161" max="16161" width="8.85546875" style="70" bestFit="1" customWidth="1"/>
    <col min="16162" max="16162" width="7.85546875" style="70" customWidth="1"/>
    <col min="16163" max="16163" width="8.85546875" style="70" bestFit="1" customWidth="1"/>
    <col min="16164" max="16164" width="9" style="70" customWidth="1"/>
    <col min="16165" max="16165" width="8.85546875" style="70" bestFit="1" customWidth="1"/>
    <col min="16166" max="16166" width="7" style="70" customWidth="1"/>
    <col min="16167" max="16170" width="8.7109375" style="70" customWidth="1"/>
    <col min="16171" max="16171" width="9.85546875" style="70" customWidth="1"/>
    <col min="16172" max="16174" width="8.7109375" style="70" customWidth="1"/>
    <col min="16175" max="16384" width="9.140625" style="70"/>
  </cols>
  <sheetData>
    <row r="1" spans="1:46" s="217" customFormat="1" ht="15.75" x14ac:dyDescent="0.25">
      <c r="A1" s="290" t="s">
        <v>646</v>
      </c>
    </row>
    <row r="2" spans="1:46" s="217" customFormat="1" ht="15.75" x14ac:dyDescent="0.25"/>
    <row r="3" spans="1:46" s="217" customFormat="1" ht="15.75" x14ac:dyDescent="0.25">
      <c r="A3" s="1064" t="s">
        <v>637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587"/>
      <c r="W3" s="587"/>
      <c r="X3" s="587"/>
      <c r="Y3" s="587"/>
      <c r="Z3" s="587"/>
      <c r="AA3" s="587"/>
      <c r="AB3" s="587"/>
      <c r="AC3" s="587"/>
      <c r="AD3" s="587"/>
      <c r="AE3" s="587"/>
      <c r="AF3" s="587"/>
      <c r="AG3" s="587"/>
      <c r="AH3" s="587"/>
      <c r="AI3" s="587"/>
      <c r="AJ3" s="587"/>
      <c r="AK3" s="587"/>
      <c r="AL3" s="588"/>
      <c r="AM3" s="588"/>
      <c r="AN3" s="588"/>
      <c r="AO3" s="588"/>
      <c r="AP3" s="588"/>
      <c r="AQ3" s="588"/>
      <c r="AR3" s="588"/>
      <c r="AS3" s="588"/>
      <c r="AT3" s="588"/>
    </row>
    <row r="4" spans="1:46" s="217" customFormat="1" ht="15.75" x14ac:dyDescent="0.25">
      <c r="H4" s="589" t="str">
        <f>'1'!E5</f>
        <v>KABUPATEN/KOTA</v>
      </c>
      <c r="I4" s="590">
        <f>'1'!$F$5</f>
        <v>2022</v>
      </c>
      <c r="AJ4" s="589">
        <f>'[2]1'!U5</f>
        <v>0</v>
      </c>
      <c r="AK4" s="590">
        <f>'[2]1'!V5</f>
        <v>0</v>
      </c>
      <c r="AL4" s="588"/>
      <c r="AM4" s="588"/>
      <c r="AN4" s="588"/>
      <c r="AO4" s="588"/>
      <c r="AP4" s="588"/>
      <c r="AQ4" s="588"/>
      <c r="AR4" s="588"/>
      <c r="AS4" s="588"/>
      <c r="AT4" s="588"/>
    </row>
    <row r="5" spans="1:46" s="217" customFormat="1" ht="15.75" x14ac:dyDescent="0.25">
      <c r="H5" s="589" t="str">
        <f>'1'!E6</f>
        <v>TAHUN</v>
      </c>
      <c r="I5" s="590" t="str">
        <f>'1'!$F$6</f>
        <v>BANYUMAS</v>
      </c>
      <c r="AJ5" s="589">
        <f>'[2]1'!U6</f>
        <v>0</v>
      </c>
      <c r="AK5" s="590">
        <f>'[2]1'!V6</f>
        <v>0</v>
      </c>
      <c r="AL5" s="588"/>
      <c r="AM5" s="588"/>
      <c r="AN5" s="588"/>
      <c r="AO5" s="588"/>
      <c r="AP5" s="588"/>
      <c r="AQ5" s="588"/>
      <c r="AR5" s="588"/>
      <c r="AS5" s="588"/>
      <c r="AT5" s="588"/>
    </row>
    <row r="6" spans="1:46" ht="15.75" thickBot="1" x14ac:dyDescent="0.3">
      <c r="A6" s="107"/>
      <c r="B6" s="107"/>
      <c r="C6" s="107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</row>
    <row r="7" spans="1:46" x14ac:dyDescent="0.25">
      <c r="A7" s="1040" t="s">
        <v>2</v>
      </c>
      <c r="B7" s="1040" t="s">
        <v>254</v>
      </c>
      <c r="C7" s="1040" t="s">
        <v>409</v>
      </c>
      <c r="D7" s="1055" t="s">
        <v>638</v>
      </c>
      <c r="E7" s="1117" t="s">
        <v>639</v>
      </c>
      <c r="F7" s="1118"/>
      <c r="G7" s="1118"/>
      <c r="H7" s="1118"/>
      <c r="I7" s="1118"/>
      <c r="J7" s="1118"/>
      <c r="K7" s="1118"/>
      <c r="L7" s="1118"/>
      <c r="M7" s="1118"/>
      <c r="N7" s="1118"/>
      <c r="O7" s="1118"/>
      <c r="P7" s="1118"/>
      <c r="Q7" s="1118"/>
      <c r="R7" s="1118"/>
      <c r="S7" s="1118"/>
      <c r="T7" s="1118"/>
      <c r="U7" s="1118"/>
      <c r="V7" s="1119"/>
    </row>
    <row r="8" spans="1:46" x14ac:dyDescent="0.25">
      <c r="A8" s="1040"/>
      <c r="B8" s="1040"/>
      <c r="C8" s="1040"/>
      <c r="D8" s="1045"/>
      <c r="E8" s="1175"/>
      <c r="F8" s="1064"/>
      <c r="G8" s="1064"/>
      <c r="H8" s="1064"/>
      <c r="I8" s="1064"/>
      <c r="J8" s="1064"/>
      <c r="K8" s="1064"/>
      <c r="L8" s="1064"/>
      <c r="M8" s="1064"/>
      <c r="N8" s="1064"/>
      <c r="O8" s="1064"/>
      <c r="P8" s="1064"/>
      <c r="Q8" s="1064"/>
      <c r="R8" s="1064"/>
      <c r="S8" s="1064"/>
      <c r="T8" s="1064"/>
      <c r="U8" s="1064"/>
      <c r="V8" s="1176"/>
      <c r="W8" s="105"/>
      <c r="X8" s="105"/>
      <c r="Y8" s="105"/>
      <c r="Z8" s="105"/>
      <c r="AA8" s="105"/>
      <c r="AB8" s="105"/>
      <c r="AC8" s="105"/>
    </row>
    <row r="9" spans="1:46" ht="31.5" x14ac:dyDescent="0.25">
      <c r="A9" s="1041"/>
      <c r="B9" s="1041"/>
      <c r="C9" s="1041"/>
      <c r="D9" s="1046"/>
      <c r="E9" s="758" t="s">
        <v>619</v>
      </c>
      <c r="F9" s="758" t="s">
        <v>27</v>
      </c>
      <c r="G9" s="758" t="s">
        <v>620</v>
      </c>
      <c r="H9" s="758" t="s">
        <v>27</v>
      </c>
      <c r="I9" s="758" t="s">
        <v>621</v>
      </c>
      <c r="J9" s="758" t="s">
        <v>27</v>
      </c>
      <c r="K9" s="757" t="s">
        <v>622</v>
      </c>
      <c r="L9" s="757" t="s">
        <v>27</v>
      </c>
      <c r="M9" s="758" t="s">
        <v>623</v>
      </c>
      <c r="N9" s="758" t="s">
        <v>27</v>
      </c>
      <c r="O9" s="758" t="s">
        <v>624</v>
      </c>
      <c r="P9" s="758" t="s">
        <v>27</v>
      </c>
      <c r="Q9" s="758" t="s">
        <v>625</v>
      </c>
      <c r="R9" s="758" t="s">
        <v>27</v>
      </c>
      <c r="S9" s="758" t="s">
        <v>626</v>
      </c>
      <c r="T9" s="758" t="s">
        <v>27</v>
      </c>
      <c r="U9" s="758" t="s">
        <v>256</v>
      </c>
      <c r="V9" s="757" t="s">
        <v>27</v>
      </c>
    </row>
    <row r="10" spans="1:46" s="911" customFormat="1" ht="21" customHeight="1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09">
        <v>20</v>
      </c>
      <c r="U10" s="909">
        <v>21</v>
      </c>
      <c r="V10" s="909">
        <v>22</v>
      </c>
    </row>
    <row r="11" spans="1:46" ht="18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23">
        <f>'24'!K11</f>
        <v>0</v>
      </c>
      <c r="E11" s="223"/>
      <c r="F11" s="279" t="e">
        <f>E11/$U11*100</f>
        <v>#DIV/0!</v>
      </c>
      <c r="G11" s="223"/>
      <c r="H11" s="279" t="e">
        <f t="shared" ref="H11:H30" si="0">G11/$U11*100</f>
        <v>#DIV/0!</v>
      </c>
      <c r="I11" s="223"/>
      <c r="J11" s="279" t="e">
        <f t="shared" ref="J11:J30" si="1">I11/$U11*100</f>
        <v>#DIV/0!</v>
      </c>
      <c r="K11" s="223"/>
      <c r="L11" s="291" t="e">
        <f t="shared" ref="L11:L30" si="2">K11/$U11*100</f>
        <v>#DIV/0!</v>
      </c>
      <c r="M11" s="292"/>
      <c r="N11" s="293" t="e">
        <f t="shared" ref="N11:N30" si="3">M11/$U11*100</f>
        <v>#DIV/0!</v>
      </c>
      <c r="O11" s="292"/>
      <c r="P11" s="293" t="e">
        <f t="shared" ref="P11:P30" si="4">O11/$U11*100</f>
        <v>#DIV/0!</v>
      </c>
      <c r="Q11" s="292"/>
      <c r="R11" s="293" t="e">
        <f t="shared" ref="R11:R30" si="5">Q11/$U11*100</f>
        <v>#DIV/0!</v>
      </c>
      <c r="S11" s="292"/>
      <c r="T11" s="293" t="e">
        <f t="shared" ref="T11:T30" si="6">S11/$U11*100</f>
        <v>#DIV/0!</v>
      </c>
      <c r="U11" s="294">
        <f t="shared" ref="U11:U30" si="7">SUM(E11,G11,I11,K11,M11,M11,O11,Q11)</f>
        <v>0</v>
      </c>
      <c r="V11" s="279" t="e">
        <f>U11/D11*100</f>
        <v>#DIV/0!</v>
      </c>
    </row>
    <row r="12" spans="1:46" ht="18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23">
        <f>'24'!K12</f>
        <v>0</v>
      </c>
      <c r="E12" s="223"/>
      <c r="F12" s="279" t="e">
        <f t="shared" ref="F12:F30" si="8">E12/$U12*100</f>
        <v>#DIV/0!</v>
      </c>
      <c r="G12" s="223"/>
      <c r="H12" s="279" t="e">
        <f t="shared" si="0"/>
        <v>#DIV/0!</v>
      </c>
      <c r="I12" s="223"/>
      <c r="J12" s="279" t="e">
        <f t="shared" si="1"/>
        <v>#DIV/0!</v>
      </c>
      <c r="K12" s="223"/>
      <c r="L12" s="291" t="e">
        <f t="shared" si="2"/>
        <v>#DIV/0!</v>
      </c>
      <c r="M12" s="296"/>
      <c r="N12" s="297" t="e">
        <f t="shared" si="3"/>
        <v>#DIV/0!</v>
      </c>
      <c r="O12" s="296"/>
      <c r="P12" s="297" t="e">
        <f t="shared" si="4"/>
        <v>#DIV/0!</v>
      </c>
      <c r="Q12" s="296"/>
      <c r="R12" s="297" t="e">
        <f t="shared" si="5"/>
        <v>#DIV/0!</v>
      </c>
      <c r="S12" s="296"/>
      <c r="T12" s="297" t="e">
        <f t="shared" si="6"/>
        <v>#DIV/0!</v>
      </c>
      <c r="U12" s="298">
        <f t="shared" si="7"/>
        <v>0</v>
      </c>
      <c r="V12" s="279" t="e">
        <f t="shared" ref="V12:V30" si="9">U12/D12*100</f>
        <v>#DIV/0!</v>
      </c>
    </row>
    <row r="13" spans="1:46" ht="18" customHeight="1" x14ac:dyDescent="0.25">
      <c r="A13" s="557"/>
      <c r="B13" s="128"/>
      <c r="C13" s="128" t="str">
        <f>'9'!C11</f>
        <v>Wangon II</v>
      </c>
      <c r="D13" s="223">
        <f>'24'!K13</f>
        <v>0</v>
      </c>
      <c r="E13" s="223"/>
      <c r="F13" s="279" t="e">
        <f t="shared" si="8"/>
        <v>#DIV/0!</v>
      </c>
      <c r="G13" s="223"/>
      <c r="H13" s="279" t="e">
        <f t="shared" si="0"/>
        <v>#DIV/0!</v>
      </c>
      <c r="I13" s="223"/>
      <c r="J13" s="279" t="e">
        <f t="shared" si="1"/>
        <v>#DIV/0!</v>
      </c>
      <c r="K13" s="223"/>
      <c r="L13" s="291" t="e">
        <f t="shared" si="2"/>
        <v>#DIV/0!</v>
      </c>
      <c r="M13" s="296"/>
      <c r="N13" s="297" t="e">
        <f t="shared" si="3"/>
        <v>#DIV/0!</v>
      </c>
      <c r="O13" s="296"/>
      <c r="P13" s="297" t="e">
        <f t="shared" si="4"/>
        <v>#DIV/0!</v>
      </c>
      <c r="Q13" s="296"/>
      <c r="R13" s="297" t="e">
        <f t="shared" si="5"/>
        <v>#DIV/0!</v>
      </c>
      <c r="S13" s="296"/>
      <c r="T13" s="297" t="e">
        <f t="shared" si="6"/>
        <v>#DIV/0!</v>
      </c>
      <c r="U13" s="298">
        <f t="shared" si="7"/>
        <v>0</v>
      </c>
      <c r="V13" s="279" t="e">
        <f t="shared" si="9"/>
        <v>#DIV/0!</v>
      </c>
    </row>
    <row r="14" spans="1:46" ht="18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23">
        <f>'24'!K14</f>
        <v>0</v>
      </c>
      <c r="E14" s="223"/>
      <c r="F14" s="279" t="e">
        <f t="shared" si="8"/>
        <v>#DIV/0!</v>
      </c>
      <c r="G14" s="223"/>
      <c r="H14" s="279" t="e">
        <f t="shared" si="0"/>
        <v>#DIV/0!</v>
      </c>
      <c r="I14" s="223"/>
      <c r="J14" s="279" t="e">
        <f t="shared" si="1"/>
        <v>#DIV/0!</v>
      </c>
      <c r="K14" s="223"/>
      <c r="L14" s="291" t="e">
        <f t="shared" si="2"/>
        <v>#DIV/0!</v>
      </c>
      <c r="M14" s="296"/>
      <c r="N14" s="297" t="e">
        <f t="shared" si="3"/>
        <v>#DIV/0!</v>
      </c>
      <c r="O14" s="296"/>
      <c r="P14" s="297" t="e">
        <f t="shared" si="4"/>
        <v>#DIV/0!</v>
      </c>
      <c r="Q14" s="296"/>
      <c r="R14" s="297" t="e">
        <f t="shared" si="5"/>
        <v>#DIV/0!</v>
      </c>
      <c r="S14" s="296"/>
      <c r="T14" s="297" t="e">
        <f t="shared" si="6"/>
        <v>#DIV/0!</v>
      </c>
      <c r="U14" s="298">
        <f t="shared" si="7"/>
        <v>0</v>
      </c>
      <c r="V14" s="279" t="e">
        <f t="shared" si="9"/>
        <v>#DIV/0!</v>
      </c>
    </row>
    <row r="15" spans="1:46" ht="18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23">
        <f>'24'!K15</f>
        <v>0</v>
      </c>
      <c r="E15" s="223"/>
      <c r="F15" s="279" t="e">
        <f t="shared" si="8"/>
        <v>#DIV/0!</v>
      </c>
      <c r="G15" s="223"/>
      <c r="H15" s="279" t="e">
        <f t="shared" si="0"/>
        <v>#DIV/0!</v>
      </c>
      <c r="I15" s="223"/>
      <c r="J15" s="279" t="e">
        <f t="shared" si="1"/>
        <v>#DIV/0!</v>
      </c>
      <c r="K15" s="223"/>
      <c r="L15" s="291" t="e">
        <f t="shared" si="2"/>
        <v>#DIV/0!</v>
      </c>
      <c r="M15" s="296"/>
      <c r="N15" s="297" t="e">
        <f t="shared" si="3"/>
        <v>#DIV/0!</v>
      </c>
      <c r="O15" s="296"/>
      <c r="P15" s="297" t="e">
        <f t="shared" si="4"/>
        <v>#DIV/0!</v>
      </c>
      <c r="Q15" s="296"/>
      <c r="R15" s="297" t="e">
        <f t="shared" si="5"/>
        <v>#DIV/0!</v>
      </c>
      <c r="S15" s="296"/>
      <c r="T15" s="297" t="e">
        <f t="shared" si="6"/>
        <v>#DIV/0!</v>
      </c>
      <c r="U15" s="298">
        <f t="shared" si="7"/>
        <v>0</v>
      </c>
      <c r="V15" s="279" t="e">
        <f t="shared" si="9"/>
        <v>#DIV/0!</v>
      </c>
    </row>
    <row r="16" spans="1:46" ht="18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23">
        <f>'24'!K16</f>
        <v>0</v>
      </c>
      <c r="E16" s="223"/>
      <c r="F16" s="279" t="e">
        <f t="shared" si="8"/>
        <v>#DIV/0!</v>
      </c>
      <c r="G16" s="223"/>
      <c r="H16" s="279" t="e">
        <f t="shared" si="0"/>
        <v>#DIV/0!</v>
      </c>
      <c r="I16" s="223"/>
      <c r="J16" s="279" t="e">
        <f t="shared" si="1"/>
        <v>#DIV/0!</v>
      </c>
      <c r="K16" s="223"/>
      <c r="L16" s="291" t="e">
        <f t="shared" si="2"/>
        <v>#DIV/0!</v>
      </c>
      <c r="M16" s="296"/>
      <c r="N16" s="297" t="e">
        <f t="shared" si="3"/>
        <v>#DIV/0!</v>
      </c>
      <c r="O16" s="296"/>
      <c r="P16" s="297" t="e">
        <f t="shared" si="4"/>
        <v>#DIV/0!</v>
      </c>
      <c r="Q16" s="296"/>
      <c r="R16" s="297" t="e">
        <f t="shared" si="5"/>
        <v>#DIV/0!</v>
      </c>
      <c r="S16" s="296"/>
      <c r="T16" s="297" t="e">
        <f t="shared" si="6"/>
        <v>#DIV/0!</v>
      </c>
      <c r="U16" s="298">
        <f t="shared" si="7"/>
        <v>0</v>
      </c>
      <c r="V16" s="279" t="e">
        <f t="shared" si="9"/>
        <v>#DIV/0!</v>
      </c>
    </row>
    <row r="17" spans="1:22" ht="18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23">
        <f>'24'!K17</f>
        <v>0</v>
      </c>
      <c r="E17" s="223"/>
      <c r="F17" s="279" t="e">
        <f t="shared" si="8"/>
        <v>#DIV/0!</v>
      </c>
      <c r="G17" s="223"/>
      <c r="H17" s="279" t="e">
        <f t="shared" si="0"/>
        <v>#DIV/0!</v>
      </c>
      <c r="I17" s="223"/>
      <c r="J17" s="279" t="e">
        <f t="shared" si="1"/>
        <v>#DIV/0!</v>
      </c>
      <c r="K17" s="223"/>
      <c r="L17" s="291" t="e">
        <f t="shared" si="2"/>
        <v>#DIV/0!</v>
      </c>
      <c r="M17" s="296"/>
      <c r="N17" s="297" t="e">
        <f t="shared" si="3"/>
        <v>#DIV/0!</v>
      </c>
      <c r="O17" s="296"/>
      <c r="P17" s="297" t="e">
        <f t="shared" si="4"/>
        <v>#DIV/0!</v>
      </c>
      <c r="Q17" s="296"/>
      <c r="R17" s="297" t="e">
        <f t="shared" si="5"/>
        <v>#DIV/0!</v>
      </c>
      <c r="S17" s="296"/>
      <c r="T17" s="297" t="e">
        <f t="shared" si="6"/>
        <v>#DIV/0!</v>
      </c>
      <c r="U17" s="298">
        <f t="shared" si="7"/>
        <v>0</v>
      </c>
      <c r="V17" s="279" t="e">
        <f t="shared" si="9"/>
        <v>#DIV/0!</v>
      </c>
    </row>
    <row r="18" spans="1:22" ht="18" customHeight="1" x14ac:dyDescent="0.25">
      <c r="A18" s="557"/>
      <c r="B18" s="128"/>
      <c r="C18" s="128" t="str">
        <f>'9'!C16</f>
        <v>Kemranjen II</v>
      </c>
      <c r="D18" s="223">
        <f>'24'!K18</f>
        <v>0</v>
      </c>
      <c r="E18" s="223"/>
      <c r="F18" s="279" t="e">
        <f t="shared" si="8"/>
        <v>#DIV/0!</v>
      </c>
      <c r="G18" s="223"/>
      <c r="H18" s="279" t="e">
        <f t="shared" si="0"/>
        <v>#DIV/0!</v>
      </c>
      <c r="I18" s="223"/>
      <c r="J18" s="279" t="e">
        <f t="shared" si="1"/>
        <v>#DIV/0!</v>
      </c>
      <c r="K18" s="223"/>
      <c r="L18" s="291" t="e">
        <f t="shared" si="2"/>
        <v>#DIV/0!</v>
      </c>
      <c r="M18" s="296"/>
      <c r="N18" s="297" t="e">
        <f t="shared" si="3"/>
        <v>#DIV/0!</v>
      </c>
      <c r="O18" s="296"/>
      <c r="P18" s="297" t="e">
        <f t="shared" si="4"/>
        <v>#DIV/0!</v>
      </c>
      <c r="Q18" s="296"/>
      <c r="R18" s="297" t="e">
        <f t="shared" si="5"/>
        <v>#DIV/0!</v>
      </c>
      <c r="S18" s="296"/>
      <c r="T18" s="297" t="e">
        <f t="shared" si="6"/>
        <v>#DIV/0!</v>
      </c>
      <c r="U18" s="298">
        <f t="shared" si="7"/>
        <v>0</v>
      </c>
      <c r="V18" s="279" t="e">
        <f t="shared" si="9"/>
        <v>#DIV/0!</v>
      </c>
    </row>
    <row r="19" spans="1:22" ht="18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23">
        <f>'24'!K19</f>
        <v>0</v>
      </c>
      <c r="E19" s="223"/>
      <c r="F19" s="279" t="e">
        <f t="shared" si="8"/>
        <v>#DIV/0!</v>
      </c>
      <c r="G19" s="223"/>
      <c r="H19" s="279" t="e">
        <f t="shared" si="0"/>
        <v>#DIV/0!</v>
      </c>
      <c r="I19" s="223"/>
      <c r="J19" s="279" t="e">
        <f t="shared" si="1"/>
        <v>#DIV/0!</v>
      </c>
      <c r="K19" s="223"/>
      <c r="L19" s="291" t="e">
        <f t="shared" si="2"/>
        <v>#DIV/0!</v>
      </c>
      <c r="M19" s="296"/>
      <c r="N19" s="297" t="e">
        <f t="shared" si="3"/>
        <v>#DIV/0!</v>
      </c>
      <c r="O19" s="296"/>
      <c r="P19" s="297" t="e">
        <f t="shared" si="4"/>
        <v>#DIV/0!</v>
      </c>
      <c r="Q19" s="296"/>
      <c r="R19" s="297" t="e">
        <f t="shared" si="5"/>
        <v>#DIV/0!</v>
      </c>
      <c r="S19" s="296"/>
      <c r="T19" s="297" t="e">
        <f t="shared" si="6"/>
        <v>#DIV/0!</v>
      </c>
      <c r="U19" s="298">
        <f t="shared" si="7"/>
        <v>0</v>
      </c>
      <c r="V19" s="279" t="e">
        <f t="shared" si="9"/>
        <v>#DIV/0!</v>
      </c>
    </row>
    <row r="20" spans="1:22" ht="18" customHeight="1" x14ac:dyDescent="0.25">
      <c r="A20" s="557"/>
      <c r="B20" s="128"/>
      <c r="C20" s="128" t="str">
        <f>'9'!C18</f>
        <v>Sumpiuh II</v>
      </c>
      <c r="D20" s="223">
        <f>'24'!K20</f>
        <v>0</v>
      </c>
      <c r="E20" s="223"/>
      <c r="F20" s="279" t="e">
        <f t="shared" si="8"/>
        <v>#DIV/0!</v>
      </c>
      <c r="G20" s="223"/>
      <c r="H20" s="279" t="e">
        <f t="shared" si="0"/>
        <v>#DIV/0!</v>
      </c>
      <c r="I20" s="223"/>
      <c r="J20" s="279" t="e">
        <f t="shared" si="1"/>
        <v>#DIV/0!</v>
      </c>
      <c r="K20" s="223"/>
      <c r="L20" s="291" t="e">
        <f t="shared" si="2"/>
        <v>#DIV/0!</v>
      </c>
      <c r="M20" s="296"/>
      <c r="N20" s="297" t="e">
        <f t="shared" si="3"/>
        <v>#DIV/0!</v>
      </c>
      <c r="O20" s="296"/>
      <c r="P20" s="297" t="e">
        <f t="shared" si="4"/>
        <v>#DIV/0!</v>
      </c>
      <c r="Q20" s="296"/>
      <c r="R20" s="297" t="e">
        <f t="shared" si="5"/>
        <v>#DIV/0!</v>
      </c>
      <c r="S20" s="296"/>
      <c r="T20" s="297" t="e">
        <f t="shared" si="6"/>
        <v>#DIV/0!</v>
      </c>
      <c r="U20" s="298">
        <f t="shared" si="7"/>
        <v>0</v>
      </c>
      <c r="V20" s="279" t="e">
        <f t="shared" si="9"/>
        <v>#DIV/0!</v>
      </c>
    </row>
    <row r="21" spans="1:22" ht="18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23">
        <f>'24'!K21</f>
        <v>0</v>
      </c>
      <c r="E21" s="223"/>
      <c r="F21" s="279" t="e">
        <f t="shared" si="8"/>
        <v>#DIV/0!</v>
      </c>
      <c r="G21" s="223"/>
      <c r="H21" s="279" t="e">
        <f t="shared" si="0"/>
        <v>#DIV/0!</v>
      </c>
      <c r="I21" s="223"/>
      <c r="J21" s="279" t="e">
        <f t="shared" si="1"/>
        <v>#DIV/0!</v>
      </c>
      <c r="K21" s="223"/>
      <c r="L21" s="291" t="e">
        <f t="shared" si="2"/>
        <v>#DIV/0!</v>
      </c>
      <c r="M21" s="296"/>
      <c r="N21" s="297" t="e">
        <f t="shared" si="3"/>
        <v>#DIV/0!</v>
      </c>
      <c r="O21" s="296"/>
      <c r="P21" s="297" t="e">
        <f t="shared" si="4"/>
        <v>#DIV/0!</v>
      </c>
      <c r="Q21" s="296"/>
      <c r="R21" s="297" t="e">
        <f t="shared" si="5"/>
        <v>#DIV/0!</v>
      </c>
      <c r="S21" s="296"/>
      <c r="T21" s="297" t="e">
        <f t="shared" si="6"/>
        <v>#DIV/0!</v>
      </c>
      <c r="U21" s="298">
        <f t="shared" si="7"/>
        <v>0</v>
      </c>
      <c r="V21" s="279" t="e">
        <f t="shared" si="9"/>
        <v>#DIV/0!</v>
      </c>
    </row>
    <row r="22" spans="1:22" ht="18" customHeight="1" x14ac:dyDescent="0.25">
      <c r="A22" s="557"/>
      <c r="B22" s="128"/>
      <c r="C22" s="128" t="str">
        <f>'9'!C20</f>
        <v>Tambak II</v>
      </c>
      <c r="D22" s="223">
        <f>'24'!K22</f>
        <v>0</v>
      </c>
      <c r="E22" s="223"/>
      <c r="F22" s="279" t="e">
        <f t="shared" si="8"/>
        <v>#DIV/0!</v>
      </c>
      <c r="G22" s="223"/>
      <c r="H22" s="279" t="e">
        <f t="shared" si="0"/>
        <v>#DIV/0!</v>
      </c>
      <c r="I22" s="223"/>
      <c r="J22" s="279" t="e">
        <f t="shared" si="1"/>
        <v>#DIV/0!</v>
      </c>
      <c r="K22" s="223"/>
      <c r="L22" s="291" t="e">
        <f t="shared" si="2"/>
        <v>#DIV/0!</v>
      </c>
      <c r="M22" s="296"/>
      <c r="N22" s="297" t="e">
        <f t="shared" si="3"/>
        <v>#DIV/0!</v>
      </c>
      <c r="O22" s="296"/>
      <c r="P22" s="297" t="e">
        <f t="shared" si="4"/>
        <v>#DIV/0!</v>
      </c>
      <c r="Q22" s="296"/>
      <c r="R22" s="297" t="e">
        <f t="shared" si="5"/>
        <v>#DIV/0!</v>
      </c>
      <c r="S22" s="296"/>
      <c r="T22" s="297" t="e">
        <f t="shared" si="6"/>
        <v>#DIV/0!</v>
      </c>
      <c r="U22" s="298">
        <f t="shared" si="7"/>
        <v>0</v>
      </c>
      <c r="V22" s="279" t="e">
        <f t="shared" si="9"/>
        <v>#DIV/0!</v>
      </c>
    </row>
    <row r="23" spans="1:22" ht="18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23">
        <f>'24'!K23</f>
        <v>0</v>
      </c>
      <c r="E23" s="223"/>
      <c r="F23" s="279" t="e">
        <f t="shared" si="8"/>
        <v>#DIV/0!</v>
      </c>
      <c r="G23" s="223"/>
      <c r="H23" s="279" t="e">
        <f t="shared" si="0"/>
        <v>#DIV/0!</v>
      </c>
      <c r="I23" s="223"/>
      <c r="J23" s="279" t="e">
        <f t="shared" si="1"/>
        <v>#DIV/0!</v>
      </c>
      <c r="K23" s="223"/>
      <c r="L23" s="291" t="e">
        <f t="shared" si="2"/>
        <v>#DIV/0!</v>
      </c>
      <c r="M23" s="296"/>
      <c r="N23" s="297" t="e">
        <f t="shared" si="3"/>
        <v>#DIV/0!</v>
      </c>
      <c r="O23" s="296"/>
      <c r="P23" s="297" t="e">
        <f t="shared" si="4"/>
        <v>#DIV/0!</v>
      </c>
      <c r="Q23" s="296"/>
      <c r="R23" s="297" t="e">
        <f t="shared" si="5"/>
        <v>#DIV/0!</v>
      </c>
      <c r="S23" s="296"/>
      <c r="T23" s="297" t="e">
        <f t="shared" si="6"/>
        <v>#DIV/0!</v>
      </c>
      <c r="U23" s="298">
        <f t="shared" si="7"/>
        <v>0</v>
      </c>
      <c r="V23" s="279" t="e">
        <f t="shared" si="9"/>
        <v>#DIV/0!</v>
      </c>
    </row>
    <row r="24" spans="1:22" ht="18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23">
        <f>'24'!K24</f>
        <v>0</v>
      </c>
      <c r="E24" s="223"/>
      <c r="F24" s="279" t="e">
        <f t="shared" si="8"/>
        <v>#DIV/0!</v>
      </c>
      <c r="G24" s="223"/>
      <c r="H24" s="279" t="e">
        <f t="shared" si="0"/>
        <v>#DIV/0!</v>
      </c>
      <c r="I24" s="223"/>
      <c r="J24" s="279" t="e">
        <f t="shared" si="1"/>
        <v>#DIV/0!</v>
      </c>
      <c r="K24" s="223"/>
      <c r="L24" s="291" t="e">
        <f t="shared" si="2"/>
        <v>#DIV/0!</v>
      </c>
      <c r="M24" s="296"/>
      <c r="N24" s="297" t="e">
        <f t="shared" si="3"/>
        <v>#DIV/0!</v>
      </c>
      <c r="O24" s="296"/>
      <c r="P24" s="297" t="e">
        <f t="shared" si="4"/>
        <v>#DIV/0!</v>
      </c>
      <c r="Q24" s="296"/>
      <c r="R24" s="297" t="e">
        <f t="shared" si="5"/>
        <v>#DIV/0!</v>
      </c>
      <c r="S24" s="296"/>
      <c r="T24" s="297" t="e">
        <f t="shared" si="6"/>
        <v>#DIV/0!</v>
      </c>
      <c r="U24" s="298">
        <f t="shared" si="7"/>
        <v>0</v>
      </c>
      <c r="V24" s="279" t="e">
        <f t="shared" si="9"/>
        <v>#DIV/0!</v>
      </c>
    </row>
    <row r="25" spans="1:22" ht="18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23">
        <f>'24'!K25</f>
        <v>0</v>
      </c>
      <c r="E25" s="223"/>
      <c r="F25" s="279" t="e">
        <f t="shared" si="8"/>
        <v>#DIV/0!</v>
      </c>
      <c r="G25" s="223"/>
      <c r="H25" s="279" t="e">
        <f t="shared" si="0"/>
        <v>#DIV/0!</v>
      </c>
      <c r="I25" s="223"/>
      <c r="J25" s="279" t="e">
        <f t="shared" si="1"/>
        <v>#DIV/0!</v>
      </c>
      <c r="K25" s="223"/>
      <c r="L25" s="291" t="e">
        <f t="shared" si="2"/>
        <v>#DIV/0!</v>
      </c>
      <c r="M25" s="296"/>
      <c r="N25" s="297" t="e">
        <f t="shared" si="3"/>
        <v>#DIV/0!</v>
      </c>
      <c r="O25" s="296"/>
      <c r="P25" s="297" t="e">
        <f t="shared" si="4"/>
        <v>#DIV/0!</v>
      </c>
      <c r="Q25" s="296"/>
      <c r="R25" s="297" t="e">
        <f t="shared" si="5"/>
        <v>#DIV/0!</v>
      </c>
      <c r="S25" s="296"/>
      <c r="T25" s="297" t="e">
        <f t="shared" si="6"/>
        <v>#DIV/0!</v>
      </c>
      <c r="U25" s="298">
        <f t="shared" si="7"/>
        <v>0</v>
      </c>
      <c r="V25" s="279" t="e">
        <f t="shared" si="9"/>
        <v>#DIV/0!</v>
      </c>
    </row>
    <row r="26" spans="1:22" ht="18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23">
        <f>'24'!K26</f>
        <v>0</v>
      </c>
      <c r="E26" s="223"/>
      <c r="F26" s="279" t="e">
        <f t="shared" si="8"/>
        <v>#DIV/0!</v>
      </c>
      <c r="G26" s="223"/>
      <c r="H26" s="279" t="e">
        <f t="shared" si="0"/>
        <v>#DIV/0!</v>
      </c>
      <c r="I26" s="223"/>
      <c r="J26" s="279" t="e">
        <f t="shared" si="1"/>
        <v>#DIV/0!</v>
      </c>
      <c r="K26" s="223"/>
      <c r="L26" s="291" t="e">
        <f t="shared" si="2"/>
        <v>#DIV/0!</v>
      </c>
      <c r="M26" s="296"/>
      <c r="N26" s="297" t="e">
        <f t="shared" si="3"/>
        <v>#DIV/0!</v>
      </c>
      <c r="O26" s="296"/>
      <c r="P26" s="297" t="e">
        <f t="shared" si="4"/>
        <v>#DIV/0!</v>
      </c>
      <c r="Q26" s="296"/>
      <c r="R26" s="297" t="e">
        <f t="shared" si="5"/>
        <v>#DIV/0!</v>
      </c>
      <c r="S26" s="296"/>
      <c r="T26" s="297" t="e">
        <f t="shared" si="6"/>
        <v>#DIV/0!</v>
      </c>
      <c r="U26" s="298">
        <f t="shared" si="7"/>
        <v>0</v>
      </c>
      <c r="V26" s="279" t="e">
        <f t="shared" si="9"/>
        <v>#DIV/0!</v>
      </c>
    </row>
    <row r="27" spans="1:22" ht="18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23">
        <f>'24'!K27</f>
        <v>0</v>
      </c>
      <c r="E27" s="223"/>
      <c r="F27" s="279" t="e">
        <f t="shared" si="8"/>
        <v>#DIV/0!</v>
      </c>
      <c r="G27" s="223"/>
      <c r="H27" s="279" t="e">
        <f t="shared" si="0"/>
        <v>#DIV/0!</v>
      </c>
      <c r="I27" s="223"/>
      <c r="J27" s="279" t="e">
        <f t="shared" si="1"/>
        <v>#DIV/0!</v>
      </c>
      <c r="K27" s="223"/>
      <c r="L27" s="291" t="e">
        <f t="shared" si="2"/>
        <v>#DIV/0!</v>
      </c>
      <c r="M27" s="296"/>
      <c r="N27" s="297" t="e">
        <f t="shared" si="3"/>
        <v>#DIV/0!</v>
      </c>
      <c r="O27" s="296"/>
      <c r="P27" s="297" t="e">
        <f t="shared" si="4"/>
        <v>#DIV/0!</v>
      </c>
      <c r="Q27" s="296"/>
      <c r="R27" s="297" t="e">
        <f t="shared" si="5"/>
        <v>#DIV/0!</v>
      </c>
      <c r="S27" s="296"/>
      <c r="T27" s="297" t="e">
        <f t="shared" si="6"/>
        <v>#DIV/0!</v>
      </c>
      <c r="U27" s="298">
        <f t="shared" si="7"/>
        <v>0</v>
      </c>
      <c r="V27" s="279" t="e">
        <f t="shared" si="9"/>
        <v>#DIV/0!</v>
      </c>
    </row>
    <row r="28" spans="1:22" ht="18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23">
        <f>'24'!K28</f>
        <v>0</v>
      </c>
      <c r="E28" s="223"/>
      <c r="F28" s="279" t="e">
        <f t="shared" si="8"/>
        <v>#DIV/0!</v>
      </c>
      <c r="G28" s="223"/>
      <c r="H28" s="279" t="e">
        <f t="shared" si="0"/>
        <v>#DIV/0!</v>
      </c>
      <c r="I28" s="223"/>
      <c r="J28" s="279" t="e">
        <f t="shared" si="1"/>
        <v>#DIV/0!</v>
      </c>
      <c r="K28" s="223"/>
      <c r="L28" s="291" t="e">
        <f t="shared" si="2"/>
        <v>#DIV/0!</v>
      </c>
      <c r="M28" s="296"/>
      <c r="N28" s="297" t="e">
        <f t="shared" si="3"/>
        <v>#DIV/0!</v>
      </c>
      <c r="O28" s="296"/>
      <c r="P28" s="297" t="e">
        <f t="shared" si="4"/>
        <v>#DIV/0!</v>
      </c>
      <c r="Q28" s="296"/>
      <c r="R28" s="297" t="e">
        <f t="shared" si="5"/>
        <v>#DIV/0!</v>
      </c>
      <c r="S28" s="296"/>
      <c r="T28" s="297" t="e">
        <f t="shared" si="6"/>
        <v>#DIV/0!</v>
      </c>
      <c r="U28" s="298">
        <f t="shared" si="7"/>
        <v>0</v>
      </c>
      <c r="V28" s="279" t="e">
        <f t="shared" si="9"/>
        <v>#DIV/0!</v>
      </c>
    </row>
    <row r="29" spans="1:22" ht="18" customHeight="1" x14ac:dyDescent="0.25">
      <c r="A29" s="557"/>
      <c r="B29" s="128"/>
      <c r="C29" s="128" t="str">
        <f>'9'!C27</f>
        <v>Ajibarang II</v>
      </c>
      <c r="D29" s="223">
        <f>'24'!K29</f>
        <v>0</v>
      </c>
      <c r="E29" s="223"/>
      <c r="F29" s="279" t="e">
        <f t="shared" si="8"/>
        <v>#DIV/0!</v>
      </c>
      <c r="G29" s="223"/>
      <c r="H29" s="279" t="e">
        <f t="shared" si="0"/>
        <v>#DIV/0!</v>
      </c>
      <c r="I29" s="223"/>
      <c r="J29" s="279" t="e">
        <f t="shared" si="1"/>
        <v>#DIV/0!</v>
      </c>
      <c r="K29" s="223"/>
      <c r="L29" s="291" t="e">
        <f t="shared" si="2"/>
        <v>#DIV/0!</v>
      </c>
      <c r="M29" s="296"/>
      <c r="N29" s="297" t="e">
        <f t="shared" si="3"/>
        <v>#DIV/0!</v>
      </c>
      <c r="O29" s="296"/>
      <c r="P29" s="297" t="e">
        <f t="shared" si="4"/>
        <v>#DIV/0!</v>
      </c>
      <c r="Q29" s="296"/>
      <c r="R29" s="297" t="e">
        <f t="shared" si="5"/>
        <v>#DIV/0!</v>
      </c>
      <c r="S29" s="296"/>
      <c r="T29" s="297" t="e">
        <f t="shared" si="6"/>
        <v>#DIV/0!</v>
      </c>
      <c r="U29" s="298">
        <f t="shared" si="7"/>
        <v>0</v>
      </c>
      <c r="V29" s="279" t="e">
        <f t="shared" si="9"/>
        <v>#DIV/0!</v>
      </c>
    </row>
    <row r="30" spans="1:22" ht="18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23">
        <f>'24'!K30</f>
        <v>0</v>
      </c>
      <c r="E30" s="223"/>
      <c r="F30" s="279" t="e">
        <f t="shared" si="8"/>
        <v>#DIV/0!</v>
      </c>
      <c r="G30" s="223"/>
      <c r="H30" s="279" t="e">
        <f t="shared" si="0"/>
        <v>#DIV/0!</v>
      </c>
      <c r="I30" s="223"/>
      <c r="J30" s="279" t="e">
        <f t="shared" si="1"/>
        <v>#DIV/0!</v>
      </c>
      <c r="K30" s="223"/>
      <c r="L30" s="291" t="e">
        <f t="shared" si="2"/>
        <v>#DIV/0!</v>
      </c>
      <c r="M30" s="296"/>
      <c r="N30" s="297" t="e">
        <f t="shared" si="3"/>
        <v>#DIV/0!</v>
      </c>
      <c r="O30" s="296"/>
      <c r="P30" s="297" t="e">
        <f t="shared" si="4"/>
        <v>#DIV/0!</v>
      </c>
      <c r="Q30" s="296"/>
      <c r="R30" s="297" t="e">
        <f t="shared" si="5"/>
        <v>#DIV/0!</v>
      </c>
      <c r="S30" s="296"/>
      <c r="T30" s="297" t="e">
        <f t="shared" si="6"/>
        <v>#DIV/0!</v>
      </c>
      <c r="U30" s="298">
        <f t="shared" si="7"/>
        <v>0</v>
      </c>
      <c r="V30" s="279" t="e">
        <f t="shared" si="9"/>
        <v>#DIV/0!</v>
      </c>
    </row>
    <row r="31" spans="1:22" ht="18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23">
        <f>'24'!K31</f>
        <v>0</v>
      </c>
      <c r="E31" s="223"/>
      <c r="F31" s="279" t="e">
        <f t="shared" ref="F31:F45" si="10">E31/$U31*100</f>
        <v>#DIV/0!</v>
      </c>
      <c r="G31" s="223"/>
      <c r="H31" s="279" t="e">
        <f t="shared" ref="H31:H45" si="11">G31/$U31*100</f>
        <v>#DIV/0!</v>
      </c>
      <c r="I31" s="223"/>
      <c r="J31" s="279" t="e">
        <f t="shared" ref="J31:J45" si="12">I31/$U31*100</f>
        <v>#DIV/0!</v>
      </c>
      <c r="K31" s="223"/>
      <c r="L31" s="291" t="e">
        <f t="shared" ref="L31:L45" si="13">K31/$U31*100</f>
        <v>#DIV/0!</v>
      </c>
      <c r="M31" s="296"/>
      <c r="N31" s="297" t="e">
        <f t="shared" ref="N31:N45" si="14">M31/$U31*100</f>
        <v>#DIV/0!</v>
      </c>
      <c r="O31" s="296"/>
      <c r="P31" s="297" t="e">
        <f t="shared" ref="P31:P45" si="15">O31/$U31*100</f>
        <v>#DIV/0!</v>
      </c>
      <c r="Q31" s="296"/>
      <c r="R31" s="297" t="e">
        <f t="shared" ref="R31:R45" si="16">Q31/$U31*100</f>
        <v>#DIV/0!</v>
      </c>
      <c r="S31" s="296"/>
      <c r="T31" s="297" t="e">
        <f t="shared" ref="T31:T45" si="17">S31/$U31*100</f>
        <v>#DIV/0!</v>
      </c>
      <c r="U31" s="298">
        <f t="shared" ref="U31:U45" si="18">SUM(E31,G31,I31,K31,M31,M31,O31,Q31)</f>
        <v>0</v>
      </c>
      <c r="V31" s="279" t="e">
        <f t="shared" ref="V31:V45" si="19">U31/D31*100</f>
        <v>#DIV/0!</v>
      </c>
    </row>
    <row r="32" spans="1:22" ht="18" customHeight="1" x14ac:dyDescent="0.25">
      <c r="A32" s="557"/>
      <c r="B32" s="128"/>
      <c r="C32" s="128" t="str">
        <f>'9'!C30</f>
        <v>Pekuncen II</v>
      </c>
      <c r="D32" s="223">
        <f>'24'!K32</f>
        <v>0</v>
      </c>
      <c r="E32" s="223"/>
      <c r="F32" s="279" t="e">
        <f t="shared" si="10"/>
        <v>#DIV/0!</v>
      </c>
      <c r="G32" s="223"/>
      <c r="H32" s="279" t="e">
        <f t="shared" si="11"/>
        <v>#DIV/0!</v>
      </c>
      <c r="I32" s="223"/>
      <c r="J32" s="279" t="e">
        <f t="shared" si="12"/>
        <v>#DIV/0!</v>
      </c>
      <c r="K32" s="223"/>
      <c r="L32" s="291" t="e">
        <f t="shared" si="13"/>
        <v>#DIV/0!</v>
      </c>
      <c r="M32" s="296"/>
      <c r="N32" s="297" t="e">
        <f t="shared" si="14"/>
        <v>#DIV/0!</v>
      </c>
      <c r="O32" s="296"/>
      <c r="P32" s="297" t="e">
        <f t="shared" si="15"/>
        <v>#DIV/0!</v>
      </c>
      <c r="Q32" s="296"/>
      <c r="R32" s="297" t="e">
        <f t="shared" si="16"/>
        <v>#DIV/0!</v>
      </c>
      <c r="S32" s="296"/>
      <c r="T32" s="297" t="e">
        <f t="shared" si="17"/>
        <v>#DIV/0!</v>
      </c>
      <c r="U32" s="298">
        <f t="shared" si="18"/>
        <v>0</v>
      </c>
      <c r="V32" s="279" t="e">
        <f t="shared" si="19"/>
        <v>#DIV/0!</v>
      </c>
    </row>
    <row r="33" spans="1:22" ht="18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23">
        <f>'24'!K33</f>
        <v>0</v>
      </c>
      <c r="E33" s="223"/>
      <c r="F33" s="279" t="e">
        <f t="shared" si="10"/>
        <v>#DIV/0!</v>
      </c>
      <c r="G33" s="223"/>
      <c r="H33" s="279" t="e">
        <f t="shared" si="11"/>
        <v>#DIV/0!</v>
      </c>
      <c r="I33" s="223"/>
      <c r="J33" s="279" t="e">
        <f t="shared" si="12"/>
        <v>#DIV/0!</v>
      </c>
      <c r="K33" s="223"/>
      <c r="L33" s="291" t="e">
        <f t="shared" si="13"/>
        <v>#DIV/0!</v>
      </c>
      <c r="M33" s="296"/>
      <c r="N33" s="297" t="e">
        <f t="shared" si="14"/>
        <v>#DIV/0!</v>
      </c>
      <c r="O33" s="296"/>
      <c r="P33" s="297" t="e">
        <f t="shared" si="15"/>
        <v>#DIV/0!</v>
      </c>
      <c r="Q33" s="296"/>
      <c r="R33" s="297" t="e">
        <f t="shared" si="16"/>
        <v>#DIV/0!</v>
      </c>
      <c r="S33" s="296"/>
      <c r="T33" s="297" t="e">
        <f t="shared" si="17"/>
        <v>#DIV/0!</v>
      </c>
      <c r="U33" s="298">
        <f t="shared" si="18"/>
        <v>0</v>
      </c>
      <c r="V33" s="279" t="e">
        <f t="shared" si="19"/>
        <v>#DIV/0!</v>
      </c>
    </row>
    <row r="34" spans="1:22" ht="18" customHeight="1" x14ac:dyDescent="0.25">
      <c r="A34" s="557"/>
      <c r="B34" s="128"/>
      <c r="C34" s="128" t="str">
        <f>'9'!C32</f>
        <v>Cilongok II</v>
      </c>
      <c r="D34" s="223">
        <f>'24'!K34</f>
        <v>0</v>
      </c>
      <c r="E34" s="223"/>
      <c r="F34" s="279" t="e">
        <f t="shared" si="10"/>
        <v>#DIV/0!</v>
      </c>
      <c r="G34" s="223"/>
      <c r="H34" s="279" t="e">
        <f t="shared" si="11"/>
        <v>#DIV/0!</v>
      </c>
      <c r="I34" s="223"/>
      <c r="J34" s="279" t="e">
        <f t="shared" si="12"/>
        <v>#DIV/0!</v>
      </c>
      <c r="K34" s="223"/>
      <c r="L34" s="291" t="e">
        <f t="shared" si="13"/>
        <v>#DIV/0!</v>
      </c>
      <c r="M34" s="296"/>
      <c r="N34" s="297" t="e">
        <f t="shared" si="14"/>
        <v>#DIV/0!</v>
      </c>
      <c r="O34" s="296"/>
      <c r="P34" s="297" t="e">
        <f t="shared" si="15"/>
        <v>#DIV/0!</v>
      </c>
      <c r="Q34" s="296"/>
      <c r="R34" s="297" t="e">
        <f t="shared" si="16"/>
        <v>#DIV/0!</v>
      </c>
      <c r="S34" s="296"/>
      <c r="T34" s="297" t="e">
        <f t="shared" si="17"/>
        <v>#DIV/0!</v>
      </c>
      <c r="U34" s="298">
        <f t="shared" si="18"/>
        <v>0</v>
      </c>
      <c r="V34" s="279" t="e">
        <f t="shared" si="19"/>
        <v>#DIV/0!</v>
      </c>
    </row>
    <row r="35" spans="1:22" ht="18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23">
        <f>'24'!K35</f>
        <v>0</v>
      </c>
      <c r="E35" s="223"/>
      <c r="F35" s="279" t="e">
        <f t="shared" si="10"/>
        <v>#DIV/0!</v>
      </c>
      <c r="G35" s="223"/>
      <c r="H35" s="279" t="e">
        <f t="shared" si="11"/>
        <v>#DIV/0!</v>
      </c>
      <c r="I35" s="223"/>
      <c r="J35" s="279" t="e">
        <f t="shared" si="12"/>
        <v>#DIV/0!</v>
      </c>
      <c r="K35" s="223"/>
      <c r="L35" s="291" t="e">
        <f t="shared" si="13"/>
        <v>#DIV/0!</v>
      </c>
      <c r="M35" s="296"/>
      <c r="N35" s="297" t="e">
        <f t="shared" si="14"/>
        <v>#DIV/0!</v>
      </c>
      <c r="O35" s="296"/>
      <c r="P35" s="297" t="e">
        <f t="shared" si="15"/>
        <v>#DIV/0!</v>
      </c>
      <c r="Q35" s="296"/>
      <c r="R35" s="297" t="e">
        <f t="shared" si="16"/>
        <v>#DIV/0!</v>
      </c>
      <c r="S35" s="296"/>
      <c r="T35" s="297" t="e">
        <f t="shared" si="17"/>
        <v>#DIV/0!</v>
      </c>
      <c r="U35" s="298">
        <f t="shared" si="18"/>
        <v>0</v>
      </c>
      <c r="V35" s="279" t="e">
        <f t="shared" si="19"/>
        <v>#DIV/0!</v>
      </c>
    </row>
    <row r="36" spans="1:22" ht="18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23">
        <f>'24'!K36</f>
        <v>0</v>
      </c>
      <c r="E36" s="223"/>
      <c r="F36" s="279" t="e">
        <f t="shared" si="10"/>
        <v>#DIV/0!</v>
      </c>
      <c r="G36" s="223"/>
      <c r="H36" s="279" t="e">
        <f t="shared" si="11"/>
        <v>#DIV/0!</v>
      </c>
      <c r="I36" s="223"/>
      <c r="J36" s="279" t="e">
        <f t="shared" si="12"/>
        <v>#DIV/0!</v>
      </c>
      <c r="K36" s="223"/>
      <c r="L36" s="291" t="e">
        <f t="shared" si="13"/>
        <v>#DIV/0!</v>
      </c>
      <c r="M36" s="296"/>
      <c r="N36" s="297" t="e">
        <f t="shared" si="14"/>
        <v>#DIV/0!</v>
      </c>
      <c r="O36" s="296"/>
      <c r="P36" s="297" t="e">
        <f t="shared" si="15"/>
        <v>#DIV/0!</v>
      </c>
      <c r="Q36" s="296"/>
      <c r="R36" s="297" t="e">
        <f t="shared" si="16"/>
        <v>#DIV/0!</v>
      </c>
      <c r="S36" s="296"/>
      <c r="T36" s="297" t="e">
        <f t="shared" si="17"/>
        <v>#DIV/0!</v>
      </c>
      <c r="U36" s="298">
        <f t="shared" si="18"/>
        <v>0</v>
      </c>
      <c r="V36" s="279" t="e">
        <f t="shared" si="19"/>
        <v>#DIV/0!</v>
      </c>
    </row>
    <row r="37" spans="1:22" ht="18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23">
        <f>'24'!K37</f>
        <v>0</v>
      </c>
      <c r="E37" s="223"/>
      <c r="F37" s="279" t="e">
        <f t="shared" si="10"/>
        <v>#DIV/0!</v>
      </c>
      <c r="G37" s="223"/>
      <c r="H37" s="279" t="e">
        <f t="shared" si="11"/>
        <v>#DIV/0!</v>
      </c>
      <c r="I37" s="223"/>
      <c r="J37" s="279" t="e">
        <f t="shared" si="12"/>
        <v>#DIV/0!</v>
      </c>
      <c r="K37" s="223"/>
      <c r="L37" s="291" t="e">
        <f t="shared" si="13"/>
        <v>#DIV/0!</v>
      </c>
      <c r="M37" s="296"/>
      <c r="N37" s="297" t="e">
        <f t="shared" si="14"/>
        <v>#DIV/0!</v>
      </c>
      <c r="O37" s="296"/>
      <c r="P37" s="297" t="e">
        <f t="shared" si="15"/>
        <v>#DIV/0!</v>
      </c>
      <c r="Q37" s="296"/>
      <c r="R37" s="297" t="e">
        <f t="shared" si="16"/>
        <v>#DIV/0!</v>
      </c>
      <c r="S37" s="296"/>
      <c r="T37" s="297" t="e">
        <f t="shared" si="17"/>
        <v>#DIV/0!</v>
      </c>
      <c r="U37" s="298">
        <f t="shared" si="18"/>
        <v>0</v>
      </c>
      <c r="V37" s="279" t="e">
        <f t="shared" si="19"/>
        <v>#DIV/0!</v>
      </c>
    </row>
    <row r="38" spans="1:22" ht="18" customHeight="1" x14ac:dyDescent="0.25">
      <c r="A38" s="557"/>
      <c r="B38" s="128"/>
      <c r="C38" s="128" t="str">
        <f>'9'!C36</f>
        <v>Purwokerto Timur II</v>
      </c>
      <c r="D38" s="223">
        <f>'24'!K38</f>
        <v>0</v>
      </c>
      <c r="E38" s="223"/>
      <c r="F38" s="279" t="e">
        <f t="shared" si="10"/>
        <v>#DIV/0!</v>
      </c>
      <c r="G38" s="223"/>
      <c r="H38" s="279" t="e">
        <f t="shared" si="11"/>
        <v>#DIV/0!</v>
      </c>
      <c r="I38" s="223"/>
      <c r="J38" s="279" t="e">
        <f t="shared" si="12"/>
        <v>#DIV/0!</v>
      </c>
      <c r="K38" s="223"/>
      <c r="L38" s="291" t="e">
        <f t="shared" si="13"/>
        <v>#DIV/0!</v>
      </c>
      <c r="M38" s="296"/>
      <c r="N38" s="297" t="e">
        <f t="shared" si="14"/>
        <v>#DIV/0!</v>
      </c>
      <c r="O38" s="296"/>
      <c r="P38" s="297" t="e">
        <f t="shared" si="15"/>
        <v>#DIV/0!</v>
      </c>
      <c r="Q38" s="296"/>
      <c r="R38" s="297" t="e">
        <f t="shared" si="16"/>
        <v>#DIV/0!</v>
      </c>
      <c r="S38" s="296"/>
      <c r="T38" s="297" t="e">
        <f t="shared" si="17"/>
        <v>#DIV/0!</v>
      </c>
      <c r="U38" s="298">
        <f t="shared" si="18"/>
        <v>0</v>
      </c>
      <c r="V38" s="279" t="e">
        <f t="shared" si="19"/>
        <v>#DIV/0!</v>
      </c>
    </row>
    <row r="39" spans="1:22" ht="18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23">
        <f>'24'!K39</f>
        <v>0</v>
      </c>
      <c r="E39" s="223"/>
      <c r="F39" s="279" t="e">
        <f t="shared" si="10"/>
        <v>#DIV/0!</v>
      </c>
      <c r="G39" s="223"/>
      <c r="H39" s="279" t="e">
        <f t="shared" si="11"/>
        <v>#DIV/0!</v>
      </c>
      <c r="I39" s="223"/>
      <c r="J39" s="279" t="e">
        <f t="shared" si="12"/>
        <v>#DIV/0!</v>
      </c>
      <c r="K39" s="223"/>
      <c r="L39" s="291" t="e">
        <f t="shared" si="13"/>
        <v>#DIV/0!</v>
      </c>
      <c r="M39" s="296"/>
      <c r="N39" s="297" t="e">
        <f t="shared" si="14"/>
        <v>#DIV/0!</v>
      </c>
      <c r="O39" s="296"/>
      <c r="P39" s="297" t="e">
        <f t="shared" si="15"/>
        <v>#DIV/0!</v>
      </c>
      <c r="Q39" s="296"/>
      <c r="R39" s="297" t="e">
        <f t="shared" si="16"/>
        <v>#DIV/0!</v>
      </c>
      <c r="S39" s="296"/>
      <c r="T39" s="297" t="e">
        <f t="shared" si="17"/>
        <v>#DIV/0!</v>
      </c>
      <c r="U39" s="298">
        <f t="shared" si="18"/>
        <v>0</v>
      </c>
      <c r="V39" s="279" t="e">
        <f t="shared" si="19"/>
        <v>#DIV/0!</v>
      </c>
    </row>
    <row r="40" spans="1:22" ht="18" customHeight="1" x14ac:dyDescent="0.25">
      <c r="A40" s="557"/>
      <c r="B40" s="128"/>
      <c r="C40" s="128" t="str">
        <f>'9'!C38</f>
        <v>Purwokerto Utara II</v>
      </c>
      <c r="D40" s="223">
        <f>'24'!K40</f>
        <v>0</v>
      </c>
      <c r="E40" s="223"/>
      <c r="F40" s="279" t="e">
        <f t="shared" si="10"/>
        <v>#DIV/0!</v>
      </c>
      <c r="G40" s="223"/>
      <c r="H40" s="279" t="e">
        <f t="shared" si="11"/>
        <v>#DIV/0!</v>
      </c>
      <c r="I40" s="223"/>
      <c r="J40" s="279" t="e">
        <f t="shared" si="12"/>
        <v>#DIV/0!</v>
      </c>
      <c r="K40" s="223"/>
      <c r="L40" s="291" t="e">
        <f t="shared" si="13"/>
        <v>#DIV/0!</v>
      </c>
      <c r="M40" s="296"/>
      <c r="N40" s="297" t="e">
        <f t="shared" si="14"/>
        <v>#DIV/0!</v>
      </c>
      <c r="O40" s="296"/>
      <c r="P40" s="297" t="e">
        <f t="shared" si="15"/>
        <v>#DIV/0!</v>
      </c>
      <c r="Q40" s="296"/>
      <c r="R40" s="297" t="e">
        <f t="shared" si="16"/>
        <v>#DIV/0!</v>
      </c>
      <c r="S40" s="296"/>
      <c r="T40" s="297" t="e">
        <f t="shared" si="17"/>
        <v>#DIV/0!</v>
      </c>
      <c r="U40" s="298">
        <f t="shared" si="18"/>
        <v>0</v>
      </c>
      <c r="V40" s="279" t="e">
        <f t="shared" si="19"/>
        <v>#DIV/0!</v>
      </c>
    </row>
    <row r="41" spans="1:22" ht="18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23">
        <f>'24'!K41</f>
        <v>0</v>
      </c>
      <c r="E41" s="223"/>
      <c r="F41" s="279" t="e">
        <f t="shared" si="10"/>
        <v>#DIV/0!</v>
      </c>
      <c r="G41" s="223"/>
      <c r="H41" s="279" t="e">
        <f t="shared" si="11"/>
        <v>#DIV/0!</v>
      </c>
      <c r="I41" s="223"/>
      <c r="J41" s="279" t="e">
        <f t="shared" si="12"/>
        <v>#DIV/0!</v>
      </c>
      <c r="K41" s="223"/>
      <c r="L41" s="291" t="e">
        <f t="shared" si="13"/>
        <v>#DIV/0!</v>
      </c>
      <c r="M41" s="296"/>
      <c r="N41" s="297" t="e">
        <f t="shared" si="14"/>
        <v>#DIV/0!</v>
      </c>
      <c r="O41" s="296"/>
      <c r="P41" s="297" t="e">
        <f t="shared" si="15"/>
        <v>#DIV/0!</v>
      </c>
      <c r="Q41" s="296"/>
      <c r="R41" s="297" t="e">
        <f t="shared" si="16"/>
        <v>#DIV/0!</v>
      </c>
      <c r="S41" s="296"/>
      <c r="T41" s="297" t="e">
        <f t="shared" si="17"/>
        <v>#DIV/0!</v>
      </c>
      <c r="U41" s="298">
        <f t="shared" si="18"/>
        <v>0</v>
      </c>
      <c r="V41" s="279" t="e">
        <f t="shared" si="19"/>
        <v>#DIV/0!</v>
      </c>
    </row>
    <row r="42" spans="1:22" ht="18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23">
        <f>'24'!K42</f>
        <v>0</v>
      </c>
      <c r="E42" s="223"/>
      <c r="F42" s="279" t="e">
        <f t="shared" si="10"/>
        <v>#DIV/0!</v>
      </c>
      <c r="G42" s="223"/>
      <c r="H42" s="279" t="e">
        <f t="shared" si="11"/>
        <v>#DIV/0!</v>
      </c>
      <c r="I42" s="223"/>
      <c r="J42" s="279" t="e">
        <f t="shared" si="12"/>
        <v>#DIV/0!</v>
      </c>
      <c r="K42" s="223"/>
      <c r="L42" s="291" t="e">
        <f t="shared" si="13"/>
        <v>#DIV/0!</v>
      </c>
      <c r="M42" s="296"/>
      <c r="N42" s="297" t="e">
        <f t="shared" si="14"/>
        <v>#DIV/0!</v>
      </c>
      <c r="O42" s="296"/>
      <c r="P42" s="297" t="e">
        <f t="shared" si="15"/>
        <v>#DIV/0!</v>
      </c>
      <c r="Q42" s="296"/>
      <c r="R42" s="297" t="e">
        <f t="shared" si="16"/>
        <v>#DIV/0!</v>
      </c>
      <c r="S42" s="296"/>
      <c r="T42" s="297" t="e">
        <f t="shared" si="17"/>
        <v>#DIV/0!</v>
      </c>
      <c r="U42" s="298">
        <f t="shared" si="18"/>
        <v>0</v>
      </c>
      <c r="V42" s="279" t="e">
        <f t="shared" si="19"/>
        <v>#DIV/0!</v>
      </c>
    </row>
    <row r="43" spans="1:22" ht="18" customHeight="1" x14ac:dyDescent="0.25">
      <c r="A43" s="557"/>
      <c r="B43" s="128"/>
      <c r="C43" s="128" t="str">
        <f>'9'!C41</f>
        <v>Sokaraja II</v>
      </c>
      <c r="D43" s="223">
        <f>'24'!K43</f>
        <v>0</v>
      </c>
      <c r="E43" s="223"/>
      <c r="F43" s="279" t="e">
        <f t="shared" si="10"/>
        <v>#DIV/0!</v>
      </c>
      <c r="G43" s="223"/>
      <c r="H43" s="279" t="e">
        <f t="shared" si="11"/>
        <v>#DIV/0!</v>
      </c>
      <c r="I43" s="223"/>
      <c r="J43" s="279" t="e">
        <f t="shared" si="12"/>
        <v>#DIV/0!</v>
      </c>
      <c r="K43" s="223"/>
      <c r="L43" s="291" t="e">
        <f t="shared" si="13"/>
        <v>#DIV/0!</v>
      </c>
      <c r="M43" s="296"/>
      <c r="N43" s="297" t="e">
        <f t="shared" si="14"/>
        <v>#DIV/0!</v>
      </c>
      <c r="O43" s="296"/>
      <c r="P43" s="297" t="e">
        <f t="shared" si="15"/>
        <v>#DIV/0!</v>
      </c>
      <c r="Q43" s="296"/>
      <c r="R43" s="297" t="e">
        <f t="shared" si="16"/>
        <v>#DIV/0!</v>
      </c>
      <c r="S43" s="296"/>
      <c r="T43" s="297" t="e">
        <f t="shared" si="17"/>
        <v>#DIV/0!</v>
      </c>
      <c r="U43" s="298">
        <f t="shared" si="18"/>
        <v>0</v>
      </c>
      <c r="V43" s="279" t="e">
        <f t="shared" si="19"/>
        <v>#DIV/0!</v>
      </c>
    </row>
    <row r="44" spans="1:22" ht="18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23">
        <f>'24'!K44</f>
        <v>0</v>
      </c>
      <c r="E44" s="223"/>
      <c r="F44" s="279" t="e">
        <f t="shared" si="10"/>
        <v>#DIV/0!</v>
      </c>
      <c r="G44" s="223"/>
      <c r="H44" s="279" t="e">
        <f t="shared" si="11"/>
        <v>#DIV/0!</v>
      </c>
      <c r="I44" s="223"/>
      <c r="J44" s="279" t="e">
        <f t="shared" si="12"/>
        <v>#DIV/0!</v>
      </c>
      <c r="K44" s="223"/>
      <c r="L44" s="291" t="e">
        <f t="shared" si="13"/>
        <v>#DIV/0!</v>
      </c>
      <c r="M44" s="296"/>
      <c r="N44" s="297" t="e">
        <f t="shared" si="14"/>
        <v>#DIV/0!</v>
      </c>
      <c r="O44" s="296"/>
      <c r="P44" s="297" t="e">
        <f t="shared" si="15"/>
        <v>#DIV/0!</v>
      </c>
      <c r="Q44" s="296"/>
      <c r="R44" s="297" t="e">
        <f t="shared" si="16"/>
        <v>#DIV/0!</v>
      </c>
      <c r="S44" s="296"/>
      <c r="T44" s="297" t="e">
        <f t="shared" si="17"/>
        <v>#DIV/0!</v>
      </c>
      <c r="U44" s="298">
        <f t="shared" si="18"/>
        <v>0</v>
      </c>
      <c r="V44" s="279" t="e">
        <f t="shared" si="19"/>
        <v>#DIV/0!</v>
      </c>
    </row>
    <row r="45" spans="1:22" ht="18" customHeight="1" x14ac:dyDescent="0.25">
      <c r="A45" s="557"/>
      <c r="B45" s="128"/>
      <c r="C45" s="128" t="str">
        <f>'9'!C43</f>
        <v>Kembaran II</v>
      </c>
      <c r="D45" s="223">
        <f>'24'!K45</f>
        <v>0</v>
      </c>
      <c r="E45" s="223"/>
      <c r="F45" s="279" t="e">
        <f t="shared" si="10"/>
        <v>#DIV/0!</v>
      </c>
      <c r="G45" s="223"/>
      <c r="H45" s="279" t="e">
        <f t="shared" si="11"/>
        <v>#DIV/0!</v>
      </c>
      <c r="I45" s="223"/>
      <c r="J45" s="279" t="e">
        <f t="shared" si="12"/>
        <v>#DIV/0!</v>
      </c>
      <c r="K45" s="223"/>
      <c r="L45" s="291" t="e">
        <f t="shared" si="13"/>
        <v>#DIV/0!</v>
      </c>
      <c r="M45" s="296"/>
      <c r="N45" s="297" t="e">
        <f t="shared" si="14"/>
        <v>#DIV/0!</v>
      </c>
      <c r="O45" s="296"/>
      <c r="P45" s="297" t="e">
        <f t="shared" si="15"/>
        <v>#DIV/0!</v>
      </c>
      <c r="Q45" s="296"/>
      <c r="R45" s="297" t="e">
        <f t="shared" si="16"/>
        <v>#DIV/0!</v>
      </c>
      <c r="S45" s="296"/>
      <c r="T45" s="297" t="e">
        <f t="shared" si="17"/>
        <v>#DIV/0!</v>
      </c>
      <c r="U45" s="298">
        <f t="shared" si="18"/>
        <v>0</v>
      </c>
      <c r="V45" s="279" t="e">
        <f t="shared" si="19"/>
        <v>#DIV/0!</v>
      </c>
    </row>
    <row r="46" spans="1:22" ht="18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23">
        <f>'24'!K46</f>
        <v>0</v>
      </c>
      <c r="E46" s="223"/>
      <c r="F46" s="279" t="e">
        <f t="shared" ref="F46:F50" si="20">E46/$U46*100</f>
        <v>#DIV/0!</v>
      </c>
      <c r="G46" s="223"/>
      <c r="H46" s="279" t="e">
        <f t="shared" ref="H46:H50" si="21">G46/$U46*100</f>
        <v>#DIV/0!</v>
      </c>
      <c r="I46" s="223"/>
      <c r="J46" s="279" t="e">
        <f t="shared" ref="J46:J50" si="22">I46/$U46*100</f>
        <v>#DIV/0!</v>
      </c>
      <c r="K46" s="223"/>
      <c r="L46" s="291" t="e">
        <f t="shared" ref="L46:L50" si="23">K46/$U46*100</f>
        <v>#DIV/0!</v>
      </c>
      <c r="M46" s="296"/>
      <c r="N46" s="297" t="e">
        <f t="shared" ref="N46:N50" si="24">M46/$U46*100</f>
        <v>#DIV/0!</v>
      </c>
      <c r="O46" s="296"/>
      <c r="P46" s="297" t="e">
        <f t="shared" ref="P46:P50" si="25">O46/$U46*100</f>
        <v>#DIV/0!</v>
      </c>
      <c r="Q46" s="296"/>
      <c r="R46" s="297" t="e">
        <f t="shared" ref="R46:R50" si="26">Q46/$U46*100</f>
        <v>#DIV/0!</v>
      </c>
      <c r="S46" s="296"/>
      <c r="T46" s="297" t="e">
        <f t="shared" ref="T46:T50" si="27">S46/$U46*100</f>
        <v>#DIV/0!</v>
      </c>
      <c r="U46" s="298">
        <f t="shared" ref="U46:U50" si="28">SUM(E46,G46,I46,K46,M46,M46,O46,Q46)</f>
        <v>0</v>
      </c>
      <c r="V46" s="279" t="e">
        <f t="shared" ref="V46:V50" si="29">U46/D46*100</f>
        <v>#DIV/0!</v>
      </c>
    </row>
    <row r="47" spans="1:22" ht="18" customHeight="1" x14ac:dyDescent="0.25">
      <c r="A47" s="557"/>
      <c r="B47" s="128"/>
      <c r="C47" s="128" t="str">
        <f>'9'!C45</f>
        <v>Sumbang II</v>
      </c>
      <c r="D47" s="223">
        <f>'24'!K47</f>
        <v>0</v>
      </c>
      <c r="E47" s="223"/>
      <c r="F47" s="279" t="e">
        <f t="shared" si="20"/>
        <v>#DIV/0!</v>
      </c>
      <c r="G47" s="223"/>
      <c r="H47" s="279" t="e">
        <f t="shared" si="21"/>
        <v>#DIV/0!</v>
      </c>
      <c r="I47" s="223"/>
      <c r="J47" s="279" t="e">
        <f t="shared" si="22"/>
        <v>#DIV/0!</v>
      </c>
      <c r="K47" s="223"/>
      <c r="L47" s="291" t="e">
        <f t="shared" si="23"/>
        <v>#DIV/0!</v>
      </c>
      <c r="M47" s="296"/>
      <c r="N47" s="297" t="e">
        <f t="shared" si="24"/>
        <v>#DIV/0!</v>
      </c>
      <c r="O47" s="296"/>
      <c r="P47" s="297" t="e">
        <f t="shared" si="25"/>
        <v>#DIV/0!</v>
      </c>
      <c r="Q47" s="296"/>
      <c r="R47" s="297" t="e">
        <f t="shared" si="26"/>
        <v>#DIV/0!</v>
      </c>
      <c r="S47" s="296"/>
      <c r="T47" s="297" t="e">
        <f t="shared" si="27"/>
        <v>#DIV/0!</v>
      </c>
      <c r="U47" s="298">
        <f t="shared" si="28"/>
        <v>0</v>
      </c>
      <c r="V47" s="279" t="e">
        <f t="shared" si="29"/>
        <v>#DIV/0!</v>
      </c>
    </row>
    <row r="48" spans="1:22" ht="18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23">
        <f>'24'!K48</f>
        <v>0</v>
      </c>
      <c r="E48" s="223"/>
      <c r="F48" s="279" t="e">
        <f t="shared" si="20"/>
        <v>#DIV/0!</v>
      </c>
      <c r="G48" s="223"/>
      <c r="H48" s="279" t="e">
        <f t="shared" si="21"/>
        <v>#DIV/0!</v>
      </c>
      <c r="I48" s="223"/>
      <c r="J48" s="279" t="e">
        <f t="shared" si="22"/>
        <v>#DIV/0!</v>
      </c>
      <c r="K48" s="223"/>
      <c r="L48" s="291" t="e">
        <f t="shared" si="23"/>
        <v>#DIV/0!</v>
      </c>
      <c r="M48" s="296"/>
      <c r="N48" s="297" t="e">
        <f t="shared" si="24"/>
        <v>#DIV/0!</v>
      </c>
      <c r="O48" s="296"/>
      <c r="P48" s="297" t="e">
        <f t="shared" si="25"/>
        <v>#DIV/0!</v>
      </c>
      <c r="Q48" s="296"/>
      <c r="R48" s="297" t="e">
        <f t="shared" si="26"/>
        <v>#DIV/0!</v>
      </c>
      <c r="S48" s="296"/>
      <c r="T48" s="297" t="e">
        <f t="shared" si="27"/>
        <v>#DIV/0!</v>
      </c>
      <c r="U48" s="298">
        <f t="shared" si="28"/>
        <v>0</v>
      </c>
      <c r="V48" s="279" t="e">
        <f t="shared" si="29"/>
        <v>#DIV/0!</v>
      </c>
    </row>
    <row r="49" spans="1:31" ht="18" customHeight="1" x14ac:dyDescent="0.25">
      <c r="A49" s="557"/>
      <c r="B49" s="128"/>
      <c r="C49" s="128" t="str">
        <f>'9'!C47</f>
        <v>Baturraden II</v>
      </c>
      <c r="D49" s="223">
        <f>'24'!K49</f>
        <v>0</v>
      </c>
      <c r="E49" s="223"/>
      <c r="F49" s="279" t="e">
        <f t="shared" si="20"/>
        <v>#DIV/0!</v>
      </c>
      <c r="G49" s="223"/>
      <c r="H49" s="279" t="e">
        <f t="shared" si="21"/>
        <v>#DIV/0!</v>
      </c>
      <c r="I49" s="223"/>
      <c r="J49" s="279" t="e">
        <f t="shared" si="22"/>
        <v>#DIV/0!</v>
      </c>
      <c r="K49" s="223"/>
      <c r="L49" s="291" t="e">
        <f t="shared" si="23"/>
        <v>#DIV/0!</v>
      </c>
      <c r="M49" s="296"/>
      <c r="N49" s="297" t="e">
        <f t="shared" si="24"/>
        <v>#DIV/0!</v>
      </c>
      <c r="O49" s="296"/>
      <c r="P49" s="297" t="e">
        <f t="shared" si="25"/>
        <v>#DIV/0!</v>
      </c>
      <c r="Q49" s="296"/>
      <c r="R49" s="297" t="e">
        <f t="shared" si="26"/>
        <v>#DIV/0!</v>
      </c>
      <c r="S49" s="296"/>
      <c r="T49" s="297" t="e">
        <f t="shared" si="27"/>
        <v>#DIV/0!</v>
      </c>
      <c r="U49" s="298">
        <f t="shared" si="28"/>
        <v>0</v>
      </c>
      <c r="V49" s="279" t="e">
        <f t="shared" si="29"/>
        <v>#DIV/0!</v>
      </c>
    </row>
    <row r="50" spans="1:31" ht="18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23">
        <f>'24'!K50</f>
        <v>0</v>
      </c>
      <c r="E50" s="223"/>
      <c r="F50" s="279" t="e">
        <f t="shared" si="20"/>
        <v>#DIV/0!</v>
      </c>
      <c r="G50" s="223"/>
      <c r="H50" s="279" t="e">
        <f t="shared" si="21"/>
        <v>#DIV/0!</v>
      </c>
      <c r="I50" s="223"/>
      <c r="J50" s="279" t="e">
        <f t="shared" si="22"/>
        <v>#DIV/0!</v>
      </c>
      <c r="K50" s="223"/>
      <c r="L50" s="291" t="e">
        <f t="shared" si="23"/>
        <v>#DIV/0!</v>
      </c>
      <c r="M50" s="296"/>
      <c r="N50" s="297" t="e">
        <f t="shared" si="24"/>
        <v>#DIV/0!</v>
      </c>
      <c r="O50" s="296"/>
      <c r="P50" s="297" t="e">
        <f t="shared" si="25"/>
        <v>#DIV/0!</v>
      </c>
      <c r="Q50" s="296"/>
      <c r="R50" s="297" t="e">
        <f t="shared" si="26"/>
        <v>#DIV/0!</v>
      </c>
      <c r="S50" s="296"/>
      <c r="T50" s="297" t="e">
        <f t="shared" si="27"/>
        <v>#DIV/0!</v>
      </c>
      <c r="U50" s="298">
        <f t="shared" si="28"/>
        <v>0</v>
      </c>
      <c r="V50" s="279" t="e">
        <f t="shared" si="29"/>
        <v>#DIV/0!</v>
      </c>
    </row>
    <row r="51" spans="1:31" ht="18" customHeight="1" x14ac:dyDescent="0.25">
      <c r="A51" s="72"/>
      <c r="B51" s="72"/>
      <c r="C51" s="72"/>
      <c r="D51" s="223"/>
      <c r="E51" s="223"/>
      <c r="F51" s="279"/>
      <c r="G51" s="223"/>
      <c r="H51" s="279"/>
      <c r="I51" s="223"/>
      <c r="J51" s="279"/>
      <c r="K51" s="223"/>
      <c r="L51" s="279"/>
      <c r="M51" s="296"/>
      <c r="N51" s="297"/>
      <c r="O51" s="296"/>
      <c r="P51" s="297"/>
      <c r="Q51" s="296"/>
      <c r="R51" s="297"/>
      <c r="S51" s="296"/>
      <c r="T51" s="297"/>
      <c r="U51" s="298"/>
      <c r="V51" s="279"/>
    </row>
    <row r="52" spans="1:31" ht="18" customHeight="1" x14ac:dyDescent="0.25">
      <c r="A52" s="72"/>
      <c r="B52" s="72"/>
      <c r="C52" s="72"/>
      <c r="D52" s="223"/>
      <c r="E52" s="223"/>
      <c r="F52" s="279"/>
      <c r="G52" s="223"/>
      <c r="H52" s="279"/>
      <c r="I52" s="223"/>
      <c r="J52" s="279"/>
      <c r="K52" s="223"/>
      <c r="L52" s="279"/>
      <c r="M52" s="296"/>
      <c r="N52" s="297"/>
      <c r="O52" s="296"/>
      <c r="P52" s="297"/>
      <c r="Q52" s="296"/>
      <c r="R52" s="297"/>
      <c r="S52" s="296"/>
      <c r="T52" s="297"/>
      <c r="U52" s="298"/>
      <c r="V52" s="279"/>
    </row>
    <row r="53" spans="1:31" ht="18" customHeight="1" x14ac:dyDescent="0.25">
      <c r="A53" s="78"/>
      <c r="B53" s="78"/>
      <c r="C53" s="78"/>
      <c r="D53" s="228"/>
      <c r="E53" s="228"/>
      <c r="F53" s="264"/>
      <c r="G53" s="228"/>
      <c r="H53" s="264"/>
      <c r="I53" s="228"/>
      <c r="J53" s="264"/>
      <c r="K53" s="228"/>
      <c r="L53" s="264"/>
      <c r="M53" s="302"/>
      <c r="N53" s="303"/>
      <c r="O53" s="302"/>
      <c r="P53" s="303"/>
      <c r="Q53" s="302"/>
      <c r="R53" s="303"/>
      <c r="S53" s="302"/>
      <c r="T53" s="303"/>
      <c r="U53" s="304"/>
      <c r="V53" s="264"/>
    </row>
    <row r="54" spans="1:31" ht="18" customHeight="1" thickBot="1" x14ac:dyDescent="0.3">
      <c r="A54" s="568" t="s">
        <v>528</v>
      </c>
      <c r="B54" s="569"/>
      <c r="C54" s="569"/>
      <c r="D54" s="307">
        <f>SUM(D11:D30)</f>
        <v>0</v>
      </c>
      <c r="E54" s="307">
        <f>SUM(E11:E30)</f>
        <v>0</v>
      </c>
      <c r="F54" s="308" t="e">
        <f>E54/$U54*100</f>
        <v>#DIV/0!</v>
      </c>
      <c r="G54" s="307">
        <f>SUM(G11:G53)</f>
        <v>0</v>
      </c>
      <c r="H54" s="308" t="e">
        <f>G54/$U54*100</f>
        <v>#DIV/0!</v>
      </c>
      <c r="I54" s="307">
        <f>SUM(I11:I53)</f>
        <v>0</v>
      </c>
      <c r="J54" s="308" t="e">
        <f>I54/$U54*100</f>
        <v>#DIV/0!</v>
      </c>
      <c r="K54" s="307">
        <f>SUM(K11:K53)</f>
        <v>0</v>
      </c>
      <c r="L54" s="308" t="e">
        <f>K54/$U54*100</f>
        <v>#DIV/0!</v>
      </c>
      <c r="M54" s="307">
        <f>SUM(M11:M53)</f>
        <v>0</v>
      </c>
      <c r="N54" s="308" t="e">
        <f>M54/$U54*100</f>
        <v>#DIV/0!</v>
      </c>
      <c r="O54" s="307">
        <f>SUM(O11:O53)</f>
        <v>0</v>
      </c>
      <c r="P54" s="308" t="e">
        <f>O54/$U54*100</f>
        <v>#DIV/0!</v>
      </c>
      <c r="Q54" s="307">
        <f>SUM(Q11:Q53)</f>
        <v>0</v>
      </c>
      <c r="R54" s="308" t="e">
        <f>Q54/$U54*100</f>
        <v>#DIV/0!</v>
      </c>
      <c r="S54" s="307">
        <f>SUM(S11:S53)</f>
        <v>0</v>
      </c>
      <c r="T54" s="308" t="e">
        <f>S54/$U54*100</f>
        <v>#DIV/0!</v>
      </c>
      <c r="U54" s="309">
        <f>SUM(E54,G54,I54,K54,M54,O54,Q54)</f>
        <v>0</v>
      </c>
      <c r="V54" s="310" t="e">
        <f>U54/D54*100</f>
        <v>#DIV/0!</v>
      </c>
    </row>
    <row r="55" spans="1:3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312"/>
      <c r="O55" s="102"/>
      <c r="P55" s="102"/>
      <c r="Q55" s="102"/>
      <c r="R55" s="102"/>
      <c r="S55" s="102"/>
      <c r="T55" s="102"/>
      <c r="U55" s="102"/>
      <c r="AE55" s="291"/>
    </row>
    <row r="56" spans="1:31" x14ac:dyDescent="0.25">
      <c r="A56" s="724" t="s">
        <v>529</v>
      </c>
    </row>
  </sheetData>
  <mergeCells count="6">
    <mergeCell ref="A3:U3"/>
    <mergeCell ref="A7:A9"/>
    <mergeCell ref="B7:B9"/>
    <mergeCell ref="C7:C9"/>
    <mergeCell ref="D7:D9"/>
    <mergeCell ref="E7:V8"/>
  </mergeCells>
  <pageMargins left="0.7" right="0.7" top="0.75" bottom="0.75" header="0.3" footer="0.3"/>
  <pageSetup paperSize="9" scale="4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EFB8-F167-47EB-B31B-C0EC72646FCA}">
  <sheetPr codeName="Sheet27">
    <tabColor rgb="FF002060"/>
    <pageSetUpPr fitToPage="1"/>
  </sheetPr>
  <dimension ref="A1:U58"/>
  <sheetViews>
    <sheetView zoomScale="60" zoomScaleNormal="60" workbookViewId="0">
      <selection activeCell="V4" sqref="V4"/>
    </sheetView>
  </sheetViews>
  <sheetFormatPr defaultColWidth="9.28515625" defaultRowHeight="15" x14ac:dyDescent="0.25"/>
  <cols>
    <col min="1" max="1" width="5.5703125" style="146" customWidth="1"/>
    <col min="2" max="2" width="18.140625" style="146" customWidth="1"/>
    <col min="3" max="3" width="17.5703125" style="146" customWidth="1"/>
    <col min="4" max="4" width="11.5703125" style="146" customWidth="1"/>
    <col min="5" max="5" width="15.7109375" style="146" customWidth="1"/>
    <col min="6" max="6" width="13.42578125" style="146" customWidth="1"/>
    <col min="7" max="7" width="14.7109375" style="146" customWidth="1"/>
    <col min="8" max="9" width="13.85546875" style="146" customWidth="1"/>
    <col min="10" max="10" width="16.42578125" style="146" customWidth="1"/>
    <col min="11" max="11" width="18.5703125" style="146" customWidth="1"/>
    <col min="12" max="13" width="13.85546875" style="146" customWidth="1"/>
    <col min="14" max="14" width="16.7109375" style="146" customWidth="1"/>
    <col min="15" max="15" width="13.85546875" style="146" customWidth="1"/>
    <col min="16" max="17" width="12.5703125" style="146" customWidth="1"/>
    <col min="18" max="18" width="13.85546875" style="146" customWidth="1"/>
    <col min="19" max="19" width="16.140625" style="146" customWidth="1"/>
    <col min="20" max="20" width="16.28515625" style="146" customWidth="1"/>
    <col min="21" max="21" width="17.140625" style="146" customWidth="1"/>
    <col min="22" max="258" width="9.28515625" style="146"/>
    <col min="259" max="259" width="5.5703125" style="146" customWidth="1"/>
    <col min="260" max="261" width="19.5703125" style="146" customWidth="1"/>
    <col min="262" max="262" width="12.5703125" style="146" customWidth="1"/>
    <col min="263" max="263" width="13.42578125" style="146" customWidth="1"/>
    <col min="264" max="264" width="9.42578125" style="146" customWidth="1"/>
    <col min="265" max="265" width="9.5703125" style="146" customWidth="1"/>
    <col min="266" max="277" width="8.5703125" style="146" customWidth="1"/>
    <col min="278" max="514" width="9.28515625" style="146"/>
    <col min="515" max="515" width="5.5703125" style="146" customWidth="1"/>
    <col min="516" max="517" width="19.5703125" style="146" customWidth="1"/>
    <col min="518" max="518" width="12.5703125" style="146" customWidth="1"/>
    <col min="519" max="519" width="13.42578125" style="146" customWidth="1"/>
    <col min="520" max="520" width="9.42578125" style="146" customWidth="1"/>
    <col min="521" max="521" width="9.5703125" style="146" customWidth="1"/>
    <col min="522" max="533" width="8.5703125" style="146" customWidth="1"/>
    <col min="534" max="770" width="9.28515625" style="146"/>
    <col min="771" max="771" width="5.5703125" style="146" customWidth="1"/>
    <col min="772" max="773" width="19.5703125" style="146" customWidth="1"/>
    <col min="774" max="774" width="12.5703125" style="146" customWidth="1"/>
    <col min="775" max="775" width="13.42578125" style="146" customWidth="1"/>
    <col min="776" max="776" width="9.42578125" style="146" customWidth="1"/>
    <col min="777" max="777" width="9.5703125" style="146" customWidth="1"/>
    <col min="778" max="789" width="8.5703125" style="146" customWidth="1"/>
    <col min="790" max="1026" width="9.28515625" style="146"/>
    <col min="1027" max="1027" width="5.5703125" style="146" customWidth="1"/>
    <col min="1028" max="1029" width="19.5703125" style="146" customWidth="1"/>
    <col min="1030" max="1030" width="12.5703125" style="146" customWidth="1"/>
    <col min="1031" max="1031" width="13.42578125" style="146" customWidth="1"/>
    <col min="1032" max="1032" width="9.42578125" style="146" customWidth="1"/>
    <col min="1033" max="1033" width="9.5703125" style="146" customWidth="1"/>
    <col min="1034" max="1045" width="8.5703125" style="146" customWidth="1"/>
    <col min="1046" max="1282" width="9.28515625" style="146"/>
    <col min="1283" max="1283" width="5.5703125" style="146" customWidth="1"/>
    <col min="1284" max="1285" width="19.5703125" style="146" customWidth="1"/>
    <col min="1286" max="1286" width="12.5703125" style="146" customWidth="1"/>
    <col min="1287" max="1287" width="13.42578125" style="146" customWidth="1"/>
    <col min="1288" max="1288" width="9.42578125" style="146" customWidth="1"/>
    <col min="1289" max="1289" width="9.5703125" style="146" customWidth="1"/>
    <col min="1290" max="1301" width="8.5703125" style="146" customWidth="1"/>
    <col min="1302" max="1538" width="9.28515625" style="146"/>
    <col min="1539" max="1539" width="5.5703125" style="146" customWidth="1"/>
    <col min="1540" max="1541" width="19.5703125" style="146" customWidth="1"/>
    <col min="1542" max="1542" width="12.5703125" style="146" customWidth="1"/>
    <col min="1543" max="1543" width="13.42578125" style="146" customWidth="1"/>
    <col min="1544" max="1544" width="9.42578125" style="146" customWidth="1"/>
    <col min="1545" max="1545" width="9.5703125" style="146" customWidth="1"/>
    <col min="1546" max="1557" width="8.5703125" style="146" customWidth="1"/>
    <col min="1558" max="1794" width="9.28515625" style="146"/>
    <col min="1795" max="1795" width="5.5703125" style="146" customWidth="1"/>
    <col min="1796" max="1797" width="19.5703125" style="146" customWidth="1"/>
    <col min="1798" max="1798" width="12.5703125" style="146" customWidth="1"/>
    <col min="1799" max="1799" width="13.42578125" style="146" customWidth="1"/>
    <col min="1800" max="1800" width="9.42578125" style="146" customWidth="1"/>
    <col min="1801" max="1801" width="9.5703125" style="146" customWidth="1"/>
    <col min="1802" max="1813" width="8.5703125" style="146" customWidth="1"/>
    <col min="1814" max="2050" width="9.28515625" style="146"/>
    <col min="2051" max="2051" width="5.5703125" style="146" customWidth="1"/>
    <col min="2052" max="2053" width="19.5703125" style="146" customWidth="1"/>
    <col min="2054" max="2054" width="12.5703125" style="146" customWidth="1"/>
    <col min="2055" max="2055" width="13.42578125" style="146" customWidth="1"/>
    <col min="2056" max="2056" width="9.42578125" style="146" customWidth="1"/>
    <col min="2057" max="2057" width="9.5703125" style="146" customWidth="1"/>
    <col min="2058" max="2069" width="8.5703125" style="146" customWidth="1"/>
    <col min="2070" max="2306" width="9.28515625" style="146"/>
    <col min="2307" max="2307" width="5.5703125" style="146" customWidth="1"/>
    <col min="2308" max="2309" width="19.5703125" style="146" customWidth="1"/>
    <col min="2310" max="2310" width="12.5703125" style="146" customWidth="1"/>
    <col min="2311" max="2311" width="13.42578125" style="146" customWidth="1"/>
    <col min="2312" max="2312" width="9.42578125" style="146" customWidth="1"/>
    <col min="2313" max="2313" width="9.5703125" style="146" customWidth="1"/>
    <col min="2314" max="2325" width="8.5703125" style="146" customWidth="1"/>
    <col min="2326" max="2562" width="9.28515625" style="146"/>
    <col min="2563" max="2563" width="5.5703125" style="146" customWidth="1"/>
    <col min="2564" max="2565" width="19.5703125" style="146" customWidth="1"/>
    <col min="2566" max="2566" width="12.5703125" style="146" customWidth="1"/>
    <col min="2567" max="2567" width="13.42578125" style="146" customWidth="1"/>
    <col min="2568" max="2568" width="9.42578125" style="146" customWidth="1"/>
    <col min="2569" max="2569" width="9.5703125" style="146" customWidth="1"/>
    <col min="2570" max="2581" width="8.5703125" style="146" customWidth="1"/>
    <col min="2582" max="2818" width="9.28515625" style="146"/>
    <col min="2819" max="2819" width="5.5703125" style="146" customWidth="1"/>
    <col min="2820" max="2821" width="19.5703125" style="146" customWidth="1"/>
    <col min="2822" max="2822" width="12.5703125" style="146" customWidth="1"/>
    <col min="2823" max="2823" width="13.42578125" style="146" customWidth="1"/>
    <col min="2824" max="2824" width="9.42578125" style="146" customWidth="1"/>
    <col min="2825" max="2825" width="9.5703125" style="146" customWidth="1"/>
    <col min="2826" max="2837" width="8.5703125" style="146" customWidth="1"/>
    <col min="2838" max="3074" width="9.28515625" style="146"/>
    <col min="3075" max="3075" width="5.5703125" style="146" customWidth="1"/>
    <col min="3076" max="3077" width="19.5703125" style="146" customWidth="1"/>
    <col min="3078" max="3078" width="12.5703125" style="146" customWidth="1"/>
    <col min="3079" max="3079" width="13.42578125" style="146" customWidth="1"/>
    <col min="3080" max="3080" width="9.42578125" style="146" customWidth="1"/>
    <col min="3081" max="3081" width="9.5703125" style="146" customWidth="1"/>
    <col min="3082" max="3093" width="8.5703125" style="146" customWidth="1"/>
    <col min="3094" max="3330" width="9.28515625" style="146"/>
    <col min="3331" max="3331" width="5.5703125" style="146" customWidth="1"/>
    <col min="3332" max="3333" width="19.5703125" style="146" customWidth="1"/>
    <col min="3334" max="3334" width="12.5703125" style="146" customWidth="1"/>
    <col min="3335" max="3335" width="13.42578125" style="146" customWidth="1"/>
    <col min="3336" max="3336" width="9.42578125" style="146" customWidth="1"/>
    <col min="3337" max="3337" width="9.5703125" style="146" customWidth="1"/>
    <col min="3338" max="3349" width="8.5703125" style="146" customWidth="1"/>
    <col min="3350" max="3586" width="9.28515625" style="146"/>
    <col min="3587" max="3587" width="5.5703125" style="146" customWidth="1"/>
    <col min="3588" max="3589" width="19.5703125" style="146" customWidth="1"/>
    <col min="3590" max="3590" width="12.5703125" style="146" customWidth="1"/>
    <col min="3591" max="3591" width="13.42578125" style="146" customWidth="1"/>
    <col min="3592" max="3592" width="9.42578125" style="146" customWidth="1"/>
    <col min="3593" max="3593" width="9.5703125" style="146" customWidth="1"/>
    <col min="3594" max="3605" width="8.5703125" style="146" customWidth="1"/>
    <col min="3606" max="3842" width="9.28515625" style="146"/>
    <col min="3843" max="3843" width="5.5703125" style="146" customWidth="1"/>
    <col min="3844" max="3845" width="19.5703125" style="146" customWidth="1"/>
    <col min="3846" max="3846" width="12.5703125" style="146" customWidth="1"/>
    <col min="3847" max="3847" width="13.42578125" style="146" customWidth="1"/>
    <col min="3848" max="3848" width="9.42578125" style="146" customWidth="1"/>
    <col min="3849" max="3849" width="9.5703125" style="146" customWidth="1"/>
    <col min="3850" max="3861" width="8.5703125" style="146" customWidth="1"/>
    <col min="3862" max="4098" width="9.28515625" style="146"/>
    <col min="4099" max="4099" width="5.5703125" style="146" customWidth="1"/>
    <col min="4100" max="4101" width="19.5703125" style="146" customWidth="1"/>
    <col min="4102" max="4102" width="12.5703125" style="146" customWidth="1"/>
    <col min="4103" max="4103" width="13.42578125" style="146" customWidth="1"/>
    <col min="4104" max="4104" width="9.42578125" style="146" customWidth="1"/>
    <col min="4105" max="4105" width="9.5703125" style="146" customWidth="1"/>
    <col min="4106" max="4117" width="8.5703125" style="146" customWidth="1"/>
    <col min="4118" max="4354" width="9.28515625" style="146"/>
    <col min="4355" max="4355" width="5.5703125" style="146" customWidth="1"/>
    <col min="4356" max="4357" width="19.5703125" style="146" customWidth="1"/>
    <col min="4358" max="4358" width="12.5703125" style="146" customWidth="1"/>
    <col min="4359" max="4359" width="13.42578125" style="146" customWidth="1"/>
    <col min="4360" max="4360" width="9.42578125" style="146" customWidth="1"/>
    <col min="4361" max="4361" width="9.5703125" style="146" customWidth="1"/>
    <col min="4362" max="4373" width="8.5703125" style="146" customWidth="1"/>
    <col min="4374" max="4610" width="9.28515625" style="146"/>
    <col min="4611" max="4611" width="5.5703125" style="146" customWidth="1"/>
    <col min="4612" max="4613" width="19.5703125" style="146" customWidth="1"/>
    <col min="4614" max="4614" width="12.5703125" style="146" customWidth="1"/>
    <col min="4615" max="4615" width="13.42578125" style="146" customWidth="1"/>
    <col min="4616" max="4616" width="9.42578125" style="146" customWidth="1"/>
    <col min="4617" max="4617" width="9.5703125" style="146" customWidth="1"/>
    <col min="4618" max="4629" width="8.5703125" style="146" customWidth="1"/>
    <col min="4630" max="4866" width="9.28515625" style="146"/>
    <col min="4867" max="4867" width="5.5703125" style="146" customWidth="1"/>
    <col min="4868" max="4869" width="19.5703125" style="146" customWidth="1"/>
    <col min="4870" max="4870" width="12.5703125" style="146" customWidth="1"/>
    <col min="4871" max="4871" width="13.42578125" style="146" customWidth="1"/>
    <col min="4872" max="4872" width="9.42578125" style="146" customWidth="1"/>
    <col min="4873" max="4873" width="9.5703125" style="146" customWidth="1"/>
    <col min="4874" max="4885" width="8.5703125" style="146" customWidth="1"/>
    <col min="4886" max="5122" width="9.28515625" style="146"/>
    <col min="5123" max="5123" width="5.5703125" style="146" customWidth="1"/>
    <col min="5124" max="5125" width="19.5703125" style="146" customWidth="1"/>
    <col min="5126" max="5126" width="12.5703125" style="146" customWidth="1"/>
    <col min="5127" max="5127" width="13.42578125" style="146" customWidth="1"/>
    <col min="5128" max="5128" width="9.42578125" style="146" customWidth="1"/>
    <col min="5129" max="5129" width="9.5703125" style="146" customWidth="1"/>
    <col min="5130" max="5141" width="8.5703125" style="146" customWidth="1"/>
    <col min="5142" max="5378" width="9.28515625" style="146"/>
    <col min="5379" max="5379" width="5.5703125" style="146" customWidth="1"/>
    <col min="5380" max="5381" width="19.5703125" style="146" customWidth="1"/>
    <col min="5382" max="5382" width="12.5703125" style="146" customWidth="1"/>
    <col min="5383" max="5383" width="13.42578125" style="146" customWidth="1"/>
    <col min="5384" max="5384" width="9.42578125" style="146" customWidth="1"/>
    <col min="5385" max="5385" width="9.5703125" style="146" customWidth="1"/>
    <col min="5386" max="5397" width="8.5703125" style="146" customWidth="1"/>
    <col min="5398" max="5634" width="9.28515625" style="146"/>
    <col min="5635" max="5635" width="5.5703125" style="146" customWidth="1"/>
    <col min="5636" max="5637" width="19.5703125" style="146" customWidth="1"/>
    <col min="5638" max="5638" width="12.5703125" style="146" customWidth="1"/>
    <col min="5639" max="5639" width="13.42578125" style="146" customWidth="1"/>
    <col min="5640" max="5640" width="9.42578125" style="146" customWidth="1"/>
    <col min="5641" max="5641" width="9.5703125" style="146" customWidth="1"/>
    <col min="5642" max="5653" width="8.5703125" style="146" customWidth="1"/>
    <col min="5654" max="5890" width="9.28515625" style="146"/>
    <col min="5891" max="5891" width="5.5703125" style="146" customWidth="1"/>
    <col min="5892" max="5893" width="19.5703125" style="146" customWidth="1"/>
    <col min="5894" max="5894" width="12.5703125" style="146" customWidth="1"/>
    <col min="5895" max="5895" width="13.42578125" style="146" customWidth="1"/>
    <col min="5896" max="5896" width="9.42578125" style="146" customWidth="1"/>
    <col min="5897" max="5897" width="9.5703125" style="146" customWidth="1"/>
    <col min="5898" max="5909" width="8.5703125" style="146" customWidth="1"/>
    <col min="5910" max="6146" width="9.28515625" style="146"/>
    <col min="6147" max="6147" width="5.5703125" style="146" customWidth="1"/>
    <col min="6148" max="6149" width="19.5703125" style="146" customWidth="1"/>
    <col min="6150" max="6150" width="12.5703125" style="146" customWidth="1"/>
    <col min="6151" max="6151" width="13.42578125" style="146" customWidth="1"/>
    <col min="6152" max="6152" width="9.42578125" style="146" customWidth="1"/>
    <col min="6153" max="6153" width="9.5703125" style="146" customWidth="1"/>
    <col min="6154" max="6165" width="8.5703125" style="146" customWidth="1"/>
    <col min="6166" max="6402" width="9.28515625" style="146"/>
    <col min="6403" max="6403" width="5.5703125" style="146" customWidth="1"/>
    <col min="6404" max="6405" width="19.5703125" style="146" customWidth="1"/>
    <col min="6406" max="6406" width="12.5703125" style="146" customWidth="1"/>
    <col min="6407" max="6407" width="13.42578125" style="146" customWidth="1"/>
    <col min="6408" max="6408" width="9.42578125" style="146" customWidth="1"/>
    <col min="6409" max="6409" width="9.5703125" style="146" customWidth="1"/>
    <col min="6410" max="6421" width="8.5703125" style="146" customWidth="1"/>
    <col min="6422" max="6658" width="9.28515625" style="146"/>
    <col min="6659" max="6659" width="5.5703125" style="146" customWidth="1"/>
    <col min="6660" max="6661" width="19.5703125" style="146" customWidth="1"/>
    <col min="6662" max="6662" width="12.5703125" style="146" customWidth="1"/>
    <col min="6663" max="6663" width="13.42578125" style="146" customWidth="1"/>
    <col min="6664" max="6664" width="9.42578125" style="146" customWidth="1"/>
    <col min="6665" max="6665" width="9.5703125" style="146" customWidth="1"/>
    <col min="6666" max="6677" width="8.5703125" style="146" customWidth="1"/>
    <col min="6678" max="6914" width="9.28515625" style="146"/>
    <col min="6915" max="6915" width="5.5703125" style="146" customWidth="1"/>
    <col min="6916" max="6917" width="19.5703125" style="146" customWidth="1"/>
    <col min="6918" max="6918" width="12.5703125" style="146" customWidth="1"/>
    <col min="6919" max="6919" width="13.42578125" style="146" customWidth="1"/>
    <col min="6920" max="6920" width="9.42578125" style="146" customWidth="1"/>
    <col min="6921" max="6921" width="9.5703125" style="146" customWidth="1"/>
    <col min="6922" max="6933" width="8.5703125" style="146" customWidth="1"/>
    <col min="6934" max="7170" width="9.28515625" style="146"/>
    <col min="7171" max="7171" width="5.5703125" style="146" customWidth="1"/>
    <col min="7172" max="7173" width="19.5703125" style="146" customWidth="1"/>
    <col min="7174" max="7174" width="12.5703125" style="146" customWidth="1"/>
    <col min="7175" max="7175" width="13.42578125" style="146" customWidth="1"/>
    <col min="7176" max="7176" width="9.42578125" style="146" customWidth="1"/>
    <col min="7177" max="7177" width="9.5703125" style="146" customWidth="1"/>
    <col min="7178" max="7189" width="8.5703125" style="146" customWidth="1"/>
    <col min="7190" max="7426" width="9.28515625" style="146"/>
    <col min="7427" max="7427" width="5.5703125" style="146" customWidth="1"/>
    <col min="7428" max="7429" width="19.5703125" style="146" customWidth="1"/>
    <col min="7430" max="7430" width="12.5703125" style="146" customWidth="1"/>
    <col min="7431" max="7431" width="13.42578125" style="146" customWidth="1"/>
    <col min="7432" max="7432" width="9.42578125" style="146" customWidth="1"/>
    <col min="7433" max="7433" width="9.5703125" style="146" customWidth="1"/>
    <col min="7434" max="7445" width="8.5703125" style="146" customWidth="1"/>
    <col min="7446" max="7682" width="9.28515625" style="146"/>
    <col min="7683" max="7683" width="5.5703125" style="146" customWidth="1"/>
    <col min="7684" max="7685" width="19.5703125" style="146" customWidth="1"/>
    <col min="7686" max="7686" width="12.5703125" style="146" customWidth="1"/>
    <col min="7687" max="7687" width="13.42578125" style="146" customWidth="1"/>
    <col min="7688" max="7688" width="9.42578125" style="146" customWidth="1"/>
    <col min="7689" max="7689" width="9.5703125" style="146" customWidth="1"/>
    <col min="7690" max="7701" width="8.5703125" style="146" customWidth="1"/>
    <col min="7702" max="7938" width="9.28515625" style="146"/>
    <col min="7939" max="7939" width="5.5703125" style="146" customWidth="1"/>
    <col min="7940" max="7941" width="19.5703125" style="146" customWidth="1"/>
    <col min="7942" max="7942" width="12.5703125" style="146" customWidth="1"/>
    <col min="7943" max="7943" width="13.42578125" style="146" customWidth="1"/>
    <col min="7944" max="7944" width="9.42578125" style="146" customWidth="1"/>
    <col min="7945" max="7945" width="9.5703125" style="146" customWidth="1"/>
    <col min="7946" max="7957" width="8.5703125" style="146" customWidth="1"/>
    <col min="7958" max="8194" width="9.28515625" style="146"/>
    <col min="8195" max="8195" width="5.5703125" style="146" customWidth="1"/>
    <col min="8196" max="8197" width="19.5703125" style="146" customWidth="1"/>
    <col min="8198" max="8198" width="12.5703125" style="146" customWidth="1"/>
    <col min="8199" max="8199" width="13.42578125" style="146" customWidth="1"/>
    <col min="8200" max="8200" width="9.42578125" style="146" customWidth="1"/>
    <col min="8201" max="8201" width="9.5703125" style="146" customWidth="1"/>
    <col min="8202" max="8213" width="8.5703125" style="146" customWidth="1"/>
    <col min="8214" max="8450" width="9.28515625" style="146"/>
    <col min="8451" max="8451" width="5.5703125" style="146" customWidth="1"/>
    <col min="8452" max="8453" width="19.5703125" style="146" customWidth="1"/>
    <col min="8454" max="8454" width="12.5703125" style="146" customWidth="1"/>
    <col min="8455" max="8455" width="13.42578125" style="146" customWidth="1"/>
    <col min="8456" max="8456" width="9.42578125" style="146" customWidth="1"/>
    <col min="8457" max="8457" width="9.5703125" style="146" customWidth="1"/>
    <col min="8458" max="8469" width="8.5703125" style="146" customWidth="1"/>
    <col min="8470" max="8706" width="9.28515625" style="146"/>
    <col min="8707" max="8707" width="5.5703125" style="146" customWidth="1"/>
    <col min="8708" max="8709" width="19.5703125" style="146" customWidth="1"/>
    <col min="8710" max="8710" width="12.5703125" style="146" customWidth="1"/>
    <col min="8711" max="8711" width="13.42578125" style="146" customWidth="1"/>
    <col min="8712" max="8712" width="9.42578125" style="146" customWidth="1"/>
    <col min="8713" max="8713" width="9.5703125" style="146" customWidth="1"/>
    <col min="8714" max="8725" width="8.5703125" style="146" customWidth="1"/>
    <col min="8726" max="8962" width="9.28515625" style="146"/>
    <col min="8963" max="8963" width="5.5703125" style="146" customWidth="1"/>
    <col min="8964" max="8965" width="19.5703125" style="146" customWidth="1"/>
    <col min="8966" max="8966" width="12.5703125" style="146" customWidth="1"/>
    <col min="8967" max="8967" width="13.42578125" style="146" customWidth="1"/>
    <col min="8968" max="8968" width="9.42578125" style="146" customWidth="1"/>
    <col min="8969" max="8969" width="9.5703125" style="146" customWidth="1"/>
    <col min="8970" max="8981" width="8.5703125" style="146" customWidth="1"/>
    <col min="8982" max="9218" width="9.28515625" style="146"/>
    <col min="9219" max="9219" width="5.5703125" style="146" customWidth="1"/>
    <col min="9220" max="9221" width="19.5703125" style="146" customWidth="1"/>
    <col min="9222" max="9222" width="12.5703125" style="146" customWidth="1"/>
    <col min="9223" max="9223" width="13.42578125" style="146" customWidth="1"/>
    <col min="9224" max="9224" width="9.42578125" style="146" customWidth="1"/>
    <col min="9225" max="9225" width="9.5703125" style="146" customWidth="1"/>
    <col min="9226" max="9237" width="8.5703125" style="146" customWidth="1"/>
    <col min="9238" max="9474" width="9.28515625" style="146"/>
    <col min="9475" max="9475" width="5.5703125" style="146" customWidth="1"/>
    <col min="9476" max="9477" width="19.5703125" style="146" customWidth="1"/>
    <col min="9478" max="9478" width="12.5703125" style="146" customWidth="1"/>
    <col min="9479" max="9479" width="13.42578125" style="146" customWidth="1"/>
    <col min="9480" max="9480" width="9.42578125" style="146" customWidth="1"/>
    <col min="9481" max="9481" width="9.5703125" style="146" customWidth="1"/>
    <col min="9482" max="9493" width="8.5703125" style="146" customWidth="1"/>
    <col min="9494" max="9730" width="9.28515625" style="146"/>
    <col min="9731" max="9731" width="5.5703125" style="146" customWidth="1"/>
    <col min="9732" max="9733" width="19.5703125" style="146" customWidth="1"/>
    <col min="9734" max="9734" width="12.5703125" style="146" customWidth="1"/>
    <col min="9735" max="9735" width="13.42578125" style="146" customWidth="1"/>
    <col min="9736" max="9736" width="9.42578125" style="146" customWidth="1"/>
    <col min="9737" max="9737" width="9.5703125" style="146" customWidth="1"/>
    <col min="9738" max="9749" width="8.5703125" style="146" customWidth="1"/>
    <col min="9750" max="9986" width="9.28515625" style="146"/>
    <col min="9987" max="9987" width="5.5703125" style="146" customWidth="1"/>
    <col min="9988" max="9989" width="19.5703125" style="146" customWidth="1"/>
    <col min="9990" max="9990" width="12.5703125" style="146" customWidth="1"/>
    <col min="9991" max="9991" width="13.42578125" style="146" customWidth="1"/>
    <col min="9992" max="9992" width="9.42578125" style="146" customWidth="1"/>
    <col min="9993" max="9993" width="9.5703125" style="146" customWidth="1"/>
    <col min="9994" max="10005" width="8.5703125" style="146" customWidth="1"/>
    <col min="10006" max="10242" width="9.28515625" style="146"/>
    <col min="10243" max="10243" width="5.5703125" style="146" customWidth="1"/>
    <col min="10244" max="10245" width="19.5703125" style="146" customWidth="1"/>
    <col min="10246" max="10246" width="12.5703125" style="146" customWidth="1"/>
    <col min="10247" max="10247" width="13.42578125" style="146" customWidth="1"/>
    <col min="10248" max="10248" width="9.42578125" style="146" customWidth="1"/>
    <col min="10249" max="10249" width="9.5703125" style="146" customWidth="1"/>
    <col min="10250" max="10261" width="8.5703125" style="146" customWidth="1"/>
    <col min="10262" max="10498" width="9.28515625" style="146"/>
    <col min="10499" max="10499" width="5.5703125" style="146" customWidth="1"/>
    <col min="10500" max="10501" width="19.5703125" style="146" customWidth="1"/>
    <col min="10502" max="10502" width="12.5703125" style="146" customWidth="1"/>
    <col min="10503" max="10503" width="13.42578125" style="146" customWidth="1"/>
    <col min="10504" max="10504" width="9.42578125" style="146" customWidth="1"/>
    <col min="10505" max="10505" width="9.5703125" style="146" customWidth="1"/>
    <col min="10506" max="10517" width="8.5703125" style="146" customWidth="1"/>
    <col min="10518" max="10754" width="9.28515625" style="146"/>
    <col min="10755" max="10755" width="5.5703125" style="146" customWidth="1"/>
    <col min="10756" max="10757" width="19.5703125" style="146" customWidth="1"/>
    <col min="10758" max="10758" width="12.5703125" style="146" customWidth="1"/>
    <col min="10759" max="10759" width="13.42578125" style="146" customWidth="1"/>
    <col min="10760" max="10760" width="9.42578125" style="146" customWidth="1"/>
    <col min="10761" max="10761" width="9.5703125" style="146" customWidth="1"/>
    <col min="10762" max="10773" width="8.5703125" style="146" customWidth="1"/>
    <col min="10774" max="11010" width="9.28515625" style="146"/>
    <col min="11011" max="11011" width="5.5703125" style="146" customWidth="1"/>
    <col min="11012" max="11013" width="19.5703125" style="146" customWidth="1"/>
    <col min="11014" max="11014" width="12.5703125" style="146" customWidth="1"/>
    <col min="11015" max="11015" width="13.42578125" style="146" customWidth="1"/>
    <col min="11016" max="11016" width="9.42578125" style="146" customWidth="1"/>
    <col min="11017" max="11017" width="9.5703125" style="146" customWidth="1"/>
    <col min="11018" max="11029" width="8.5703125" style="146" customWidth="1"/>
    <col min="11030" max="11266" width="9.28515625" style="146"/>
    <col min="11267" max="11267" width="5.5703125" style="146" customWidth="1"/>
    <col min="11268" max="11269" width="19.5703125" style="146" customWidth="1"/>
    <col min="11270" max="11270" width="12.5703125" style="146" customWidth="1"/>
    <col min="11271" max="11271" width="13.42578125" style="146" customWidth="1"/>
    <col min="11272" max="11272" width="9.42578125" style="146" customWidth="1"/>
    <col min="11273" max="11273" width="9.5703125" style="146" customWidth="1"/>
    <col min="11274" max="11285" width="8.5703125" style="146" customWidth="1"/>
    <col min="11286" max="11522" width="9.28515625" style="146"/>
    <col min="11523" max="11523" width="5.5703125" style="146" customWidth="1"/>
    <col min="11524" max="11525" width="19.5703125" style="146" customWidth="1"/>
    <col min="11526" max="11526" width="12.5703125" style="146" customWidth="1"/>
    <col min="11527" max="11527" width="13.42578125" style="146" customWidth="1"/>
    <col min="11528" max="11528" width="9.42578125" style="146" customWidth="1"/>
    <col min="11529" max="11529" width="9.5703125" style="146" customWidth="1"/>
    <col min="11530" max="11541" width="8.5703125" style="146" customWidth="1"/>
    <col min="11542" max="11778" width="9.28515625" style="146"/>
    <col min="11779" max="11779" width="5.5703125" style="146" customWidth="1"/>
    <col min="11780" max="11781" width="19.5703125" style="146" customWidth="1"/>
    <col min="11782" max="11782" width="12.5703125" style="146" customWidth="1"/>
    <col min="11783" max="11783" width="13.42578125" style="146" customWidth="1"/>
    <col min="11784" max="11784" width="9.42578125" style="146" customWidth="1"/>
    <col min="11785" max="11785" width="9.5703125" style="146" customWidth="1"/>
    <col min="11786" max="11797" width="8.5703125" style="146" customWidth="1"/>
    <col min="11798" max="12034" width="9.28515625" style="146"/>
    <col min="12035" max="12035" width="5.5703125" style="146" customWidth="1"/>
    <col min="12036" max="12037" width="19.5703125" style="146" customWidth="1"/>
    <col min="12038" max="12038" width="12.5703125" style="146" customWidth="1"/>
    <col min="12039" max="12039" width="13.42578125" style="146" customWidth="1"/>
    <col min="12040" max="12040" width="9.42578125" style="146" customWidth="1"/>
    <col min="12041" max="12041" width="9.5703125" style="146" customWidth="1"/>
    <col min="12042" max="12053" width="8.5703125" style="146" customWidth="1"/>
    <col min="12054" max="12290" width="9.28515625" style="146"/>
    <col min="12291" max="12291" width="5.5703125" style="146" customWidth="1"/>
    <col min="12292" max="12293" width="19.5703125" style="146" customWidth="1"/>
    <col min="12294" max="12294" width="12.5703125" style="146" customWidth="1"/>
    <col min="12295" max="12295" width="13.42578125" style="146" customWidth="1"/>
    <col min="12296" max="12296" width="9.42578125" style="146" customWidth="1"/>
    <col min="12297" max="12297" width="9.5703125" style="146" customWidth="1"/>
    <col min="12298" max="12309" width="8.5703125" style="146" customWidth="1"/>
    <col min="12310" max="12546" width="9.28515625" style="146"/>
    <col min="12547" max="12547" width="5.5703125" style="146" customWidth="1"/>
    <col min="12548" max="12549" width="19.5703125" style="146" customWidth="1"/>
    <col min="12550" max="12550" width="12.5703125" style="146" customWidth="1"/>
    <col min="12551" max="12551" width="13.42578125" style="146" customWidth="1"/>
    <col min="12552" max="12552" width="9.42578125" style="146" customWidth="1"/>
    <col min="12553" max="12553" width="9.5703125" style="146" customWidth="1"/>
    <col min="12554" max="12565" width="8.5703125" style="146" customWidth="1"/>
    <col min="12566" max="12802" width="9.28515625" style="146"/>
    <col min="12803" max="12803" width="5.5703125" style="146" customWidth="1"/>
    <col min="12804" max="12805" width="19.5703125" style="146" customWidth="1"/>
    <col min="12806" max="12806" width="12.5703125" style="146" customWidth="1"/>
    <col min="12807" max="12807" width="13.42578125" style="146" customWidth="1"/>
    <col min="12808" max="12808" width="9.42578125" style="146" customWidth="1"/>
    <col min="12809" max="12809" width="9.5703125" style="146" customWidth="1"/>
    <col min="12810" max="12821" width="8.5703125" style="146" customWidth="1"/>
    <col min="12822" max="13058" width="9.28515625" style="146"/>
    <col min="13059" max="13059" width="5.5703125" style="146" customWidth="1"/>
    <col min="13060" max="13061" width="19.5703125" style="146" customWidth="1"/>
    <col min="13062" max="13062" width="12.5703125" style="146" customWidth="1"/>
    <col min="13063" max="13063" width="13.42578125" style="146" customWidth="1"/>
    <col min="13064" max="13064" width="9.42578125" style="146" customWidth="1"/>
    <col min="13065" max="13065" width="9.5703125" style="146" customWidth="1"/>
    <col min="13066" max="13077" width="8.5703125" style="146" customWidth="1"/>
    <col min="13078" max="13314" width="9.28515625" style="146"/>
    <col min="13315" max="13315" width="5.5703125" style="146" customWidth="1"/>
    <col min="13316" max="13317" width="19.5703125" style="146" customWidth="1"/>
    <col min="13318" max="13318" width="12.5703125" style="146" customWidth="1"/>
    <col min="13319" max="13319" width="13.42578125" style="146" customWidth="1"/>
    <col min="13320" max="13320" width="9.42578125" style="146" customWidth="1"/>
    <col min="13321" max="13321" width="9.5703125" style="146" customWidth="1"/>
    <col min="13322" max="13333" width="8.5703125" style="146" customWidth="1"/>
    <col min="13334" max="13570" width="9.28515625" style="146"/>
    <col min="13571" max="13571" width="5.5703125" style="146" customWidth="1"/>
    <col min="13572" max="13573" width="19.5703125" style="146" customWidth="1"/>
    <col min="13574" max="13574" width="12.5703125" style="146" customWidth="1"/>
    <col min="13575" max="13575" width="13.42578125" style="146" customWidth="1"/>
    <col min="13576" max="13576" width="9.42578125" style="146" customWidth="1"/>
    <col min="13577" max="13577" width="9.5703125" style="146" customWidth="1"/>
    <col min="13578" max="13589" width="8.5703125" style="146" customWidth="1"/>
    <col min="13590" max="13826" width="9.28515625" style="146"/>
    <col min="13827" max="13827" width="5.5703125" style="146" customWidth="1"/>
    <col min="13828" max="13829" width="19.5703125" style="146" customWidth="1"/>
    <col min="13830" max="13830" width="12.5703125" style="146" customWidth="1"/>
    <col min="13831" max="13831" width="13.42578125" style="146" customWidth="1"/>
    <col min="13832" max="13832" width="9.42578125" style="146" customWidth="1"/>
    <col min="13833" max="13833" width="9.5703125" style="146" customWidth="1"/>
    <col min="13834" max="13845" width="8.5703125" style="146" customWidth="1"/>
    <col min="13846" max="14082" width="9.28515625" style="146"/>
    <col min="14083" max="14083" width="5.5703125" style="146" customWidth="1"/>
    <col min="14084" max="14085" width="19.5703125" style="146" customWidth="1"/>
    <col min="14086" max="14086" width="12.5703125" style="146" customWidth="1"/>
    <col min="14087" max="14087" width="13.42578125" style="146" customWidth="1"/>
    <col min="14088" max="14088" width="9.42578125" style="146" customWidth="1"/>
    <col min="14089" max="14089" width="9.5703125" style="146" customWidth="1"/>
    <col min="14090" max="14101" width="8.5703125" style="146" customWidth="1"/>
    <col min="14102" max="14338" width="9.28515625" style="146"/>
    <col min="14339" max="14339" width="5.5703125" style="146" customWidth="1"/>
    <col min="14340" max="14341" width="19.5703125" style="146" customWidth="1"/>
    <col min="14342" max="14342" width="12.5703125" style="146" customWidth="1"/>
    <col min="14343" max="14343" width="13.42578125" style="146" customWidth="1"/>
    <col min="14344" max="14344" width="9.42578125" style="146" customWidth="1"/>
    <col min="14345" max="14345" width="9.5703125" style="146" customWidth="1"/>
    <col min="14346" max="14357" width="8.5703125" style="146" customWidth="1"/>
    <col min="14358" max="14594" width="9.28515625" style="146"/>
    <col min="14595" max="14595" width="5.5703125" style="146" customWidth="1"/>
    <col min="14596" max="14597" width="19.5703125" style="146" customWidth="1"/>
    <col min="14598" max="14598" width="12.5703125" style="146" customWidth="1"/>
    <col min="14599" max="14599" width="13.42578125" style="146" customWidth="1"/>
    <col min="14600" max="14600" width="9.42578125" style="146" customWidth="1"/>
    <col min="14601" max="14601" width="9.5703125" style="146" customWidth="1"/>
    <col min="14602" max="14613" width="8.5703125" style="146" customWidth="1"/>
    <col min="14614" max="14850" width="9.28515625" style="146"/>
    <col min="14851" max="14851" width="5.5703125" style="146" customWidth="1"/>
    <col min="14852" max="14853" width="19.5703125" style="146" customWidth="1"/>
    <col min="14854" max="14854" width="12.5703125" style="146" customWidth="1"/>
    <col min="14855" max="14855" width="13.42578125" style="146" customWidth="1"/>
    <col min="14856" max="14856" width="9.42578125" style="146" customWidth="1"/>
    <col min="14857" max="14857" width="9.5703125" style="146" customWidth="1"/>
    <col min="14858" max="14869" width="8.5703125" style="146" customWidth="1"/>
    <col min="14870" max="15106" width="9.28515625" style="146"/>
    <col min="15107" max="15107" width="5.5703125" style="146" customWidth="1"/>
    <col min="15108" max="15109" width="19.5703125" style="146" customWidth="1"/>
    <col min="15110" max="15110" width="12.5703125" style="146" customWidth="1"/>
    <col min="15111" max="15111" width="13.42578125" style="146" customWidth="1"/>
    <col min="15112" max="15112" width="9.42578125" style="146" customWidth="1"/>
    <col min="15113" max="15113" width="9.5703125" style="146" customWidth="1"/>
    <col min="15114" max="15125" width="8.5703125" style="146" customWidth="1"/>
    <col min="15126" max="15362" width="9.28515625" style="146"/>
    <col min="15363" max="15363" width="5.5703125" style="146" customWidth="1"/>
    <col min="15364" max="15365" width="19.5703125" style="146" customWidth="1"/>
    <col min="15366" max="15366" width="12.5703125" style="146" customWidth="1"/>
    <col min="15367" max="15367" width="13.42578125" style="146" customWidth="1"/>
    <col min="15368" max="15368" width="9.42578125" style="146" customWidth="1"/>
    <col min="15369" max="15369" width="9.5703125" style="146" customWidth="1"/>
    <col min="15370" max="15381" width="8.5703125" style="146" customWidth="1"/>
    <col min="15382" max="15618" width="9.28515625" style="146"/>
    <col min="15619" max="15619" width="5.5703125" style="146" customWidth="1"/>
    <col min="15620" max="15621" width="19.5703125" style="146" customWidth="1"/>
    <col min="15622" max="15622" width="12.5703125" style="146" customWidth="1"/>
    <col min="15623" max="15623" width="13.42578125" style="146" customWidth="1"/>
    <col min="15624" max="15624" width="9.42578125" style="146" customWidth="1"/>
    <col min="15625" max="15625" width="9.5703125" style="146" customWidth="1"/>
    <col min="15626" max="15637" width="8.5703125" style="146" customWidth="1"/>
    <col min="15638" max="15874" width="9.28515625" style="146"/>
    <col min="15875" max="15875" width="5.5703125" style="146" customWidth="1"/>
    <col min="15876" max="15877" width="19.5703125" style="146" customWidth="1"/>
    <col min="15878" max="15878" width="12.5703125" style="146" customWidth="1"/>
    <col min="15879" max="15879" width="13.42578125" style="146" customWidth="1"/>
    <col min="15880" max="15880" width="9.42578125" style="146" customWidth="1"/>
    <col min="15881" max="15881" width="9.5703125" style="146" customWidth="1"/>
    <col min="15882" max="15893" width="8.5703125" style="146" customWidth="1"/>
    <col min="15894" max="16130" width="9.28515625" style="146"/>
    <col min="16131" max="16131" width="5.5703125" style="146" customWidth="1"/>
    <col min="16132" max="16133" width="19.5703125" style="146" customWidth="1"/>
    <col min="16134" max="16134" width="12.5703125" style="146" customWidth="1"/>
    <col min="16135" max="16135" width="13.42578125" style="146" customWidth="1"/>
    <col min="16136" max="16136" width="9.42578125" style="146" customWidth="1"/>
    <col min="16137" max="16137" width="9.5703125" style="146" customWidth="1"/>
    <col min="16138" max="16149" width="8.5703125" style="146" customWidth="1"/>
    <col min="16150" max="16384" width="9.28515625" style="146"/>
  </cols>
  <sheetData>
    <row r="1" spans="1:21" ht="15.75" x14ac:dyDescent="0.25">
      <c r="A1" s="380" t="s">
        <v>656</v>
      </c>
    </row>
    <row r="3" spans="1:21" ht="15.75" x14ac:dyDescent="0.25">
      <c r="A3" s="1183" t="s">
        <v>1066</v>
      </c>
      <c r="B3" s="1183"/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  <c r="Q3" s="1183"/>
      <c r="R3" s="1183"/>
      <c r="S3" s="1183"/>
      <c r="T3" s="1183"/>
      <c r="U3" s="1183"/>
    </row>
    <row r="4" spans="1:21" ht="15.75" x14ac:dyDescent="0.25">
      <c r="A4" s="1070" t="s">
        <v>641</v>
      </c>
      <c r="B4" s="1070"/>
      <c r="C4" s="1070"/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</row>
    <row r="5" spans="1:21" ht="15.75" x14ac:dyDescent="0.25">
      <c r="A5" s="902"/>
      <c r="B5" s="903"/>
      <c r="C5" s="904"/>
      <c r="D5" s="382"/>
      <c r="E5" s="382"/>
      <c r="F5" s="382"/>
      <c r="G5" s="382"/>
      <c r="H5" s="382"/>
      <c r="I5" s="382"/>
      <c r="J5" s="382"/>
      <c r="K5" s="589" t="str">
        <f>'1'!E5</f>
        <v>KABUPATEN/KOTA</v>
      </c>
      <c r="L5" s="826">
        <f>'1'!$F$5</f>
        <v>2022</v>
      </c>
      <c r="M5" s="217"/>
      <c r="N5" s="382"/>
      <c r="O5" s="382"/>
      <c r="P5" s="382"/>
      <c r="Q5" s="382"/>
      <c r="R5" s="382"/>
      <c r="S5" s="382"/>
      <c r="T5" s="382"/>
      <c r="U5" s="382"/>
    </row>
    <row r="6" spans="1:21" ht="15.75" x14ac:dyDescent="0.25">
      <c r="A6" s="585"/>
      <c r="B6" s="903"/>
      <c r="C6" s="904"/>
      <c r="D6" s="382"/>
      <c r="E6" s="382"/>
      <c r="F6" s="382"/>
      <c r="G6" s="382"/>
      <c r="H6" s="382"/>
      <c r="I6" s="382"/>
      <c r="J6" s="382"/>
      <c r="K6" s="589" t="str">
        <f>'1'!E6</f>
        <v>TAHUN</v>
      </c>
      <c r="L6" s="826" t="str">
        <f>'1'!$F$6</f>
        <v>BANYUMAS</v>
      </c>
      <c r="M6" s="217"/>
      <c r="N6" s="382"/>
      <c r="O6" s="382"/>
      <c r="P6" s="382"/>
      <c r="Q6" s="382"/>
      <c r="R6" s="382"/>
      <c r="S6" s="382"/>
      <c r="T6" s="382"/>
      <c r="U6" s="382"/>
    </row>
    <row r="7" spans="1:21" ht="15.75" thickBot="1" x14ac:dyDescent="0.3">
      <c r="A7" s="369"/>
      <c r="B7" s="369"/>
      <c r="C7" s="369"/>
      <c r="D7" s="369"/>
      <c r="E7" s="369"/>
      <c r="S7" s="369"/>
      <c r="T7" s="369"/>
      <c r="U7" s="369"/>
    </row>
    <row r="8" spans="1:21" ht="28.5" customHeight="1" x14ac:dyDescent="0.25">
      <c r="A8" s="1071" t="s">
        <v>2</v>
      </c>
      <c r="B8" s="1179" t="s">
        <v>254</v>
      </c>
      <c r="C8" s="1179" t="s">
        <v>409</v>
      </c>
      <c r="D8" s="1180" t="s">
        <v>642</v>
      </c>
      <c r="E8" s="1181" t="s">
        <v>643</v>
      </c>
      <c r="F8" s="1073" t="s">
        <v>1112</v>
      </c>
      <c r="G8" s="1186"/>
      <c r="H8" s="1180" t="s">
        <v>1067</v>
      </c>
      <c r="I8" s="1180"/>
      <c r="J8" s="1180"/>
      <c r="K8" s="1180"/>
      <c r="L8" s="1180"/>
      <c r="M8" s="1180"/>
      <c r="N8" s="1180"/>
      <c r="O8" s="1180"/>
      <c r="P8" s="1180"/>
      <c r="Q8" s="1180"/>
      <c r="R8" s="1180"/>
      <c r="S8" s="1185" t="s">
        <v>1119</v>
      </c>
      <c r="T8" s="1185" t="s">
        <v>1120</v>
      </c>
      <c r="U8" s="1185" t="s">
        <v>1121</v>
      </c>
    </row>
    <row r="9" spans="1:21" ht="28.9" customHeight="1" x14ac:dyDescent="0.25">
      <c r="A9" s="1159"/>
      <c r="B9" s="1072"/>
      <c r="C9" s="1072"/>
      <c r="D9" s="1161"/>
      <c r="E9" s="1182"/>
      <c r="F9" s="1074"/>
      <c r="G9" s="1187"/>
      <c r="H9" s="1177" t="s">
        <v>1113</v>
      </c>
      <c r="I9" s="1177" t="s">
        <v>1114</v>
      </c>
      <c r="J9" s="1177" t="s">
        <v>585</v>
      </c>
      <c r="K9" s="1177" t="s">
        <v>1126</v>
      </c>
      <c r="L9" s="1177" t="s">
        <v>665</v>
      </c>
      <c r="M9" s="1177" t="s">
        <v>1115</v>
      </c>
      <c r="N9" s="1177" t="s">
        <v>1317</v>
      </c>
      <c r="O9" s="1177" t="s">
        <v>1116</v>
      </c>
      <c r="P9" s="1177" t="s">
        <v>1117</v>
      </c>
      <c r="Q9" s="1177" t="s">
        <v>1035</v>
      </c>
      <c r="R9" s="1184" t="s">
        <v>1118</v>
      </c>
      <c r="S9" s="1177"/>
      <c r="T9" s="1177"/>
      <c r="U9" s="1177"/>
    </row>
    <row r="10" spans="1:21" ht="37.5" customHeight="1" x14ac:dyDescent="0.25">
      <c r="A10" s="1072"/>
      <c r="B10" s="1160"/>
      <c r="C10" s="1160"/>
      <c r="D10" s="1162"/>
      <c r="E10" s="1161"/>
      <c r="F10" s="823" t="s">
        <v>256</v>
      </c>
      <c r="G10" s="823" t="s">
        <v>27</v>
      </c>
      <c r="H10" s="1178"/>
      <c r="I10" s="1178"/>
      <c r="J10" s="1178"/>
      <c r="K10" s="1178"/>
      <c r="L10" s="1178"/>
      <c r="M10" s="1178"/>
      <c r="N10" s="1178"/>
      <c r="O10" s="1178"/>
      <c r="P10" s="1178"/>
      <c r="Q10" s="1178"/>
      <c r="R10" s="1178"/>
      <c r="S10" s="1178"/>
      <c r="T10" s="1178"/>
      <c r="U10" s="1178"/>
    </row>
    <row r="11" spans="1:21" x14ac:dyDescent="0.25">
      <c r="A11" s="820">
        <v>1</v>
      </c>
      <c r="B11" s="825">
        <v>2</v>
      </c>
      <c r="C11" s="820">
        <v>3</v>
      </c>
      <c r="D11" s="825">
        <v>4</v>
      </c>
      <c r="E11" s="820">
        <v>5</v>
      </c>
      <c r="F11" s="825">
        <v>6</v>
      </c>
      <c r="G11" s="820">
        <v>7</v>
      </c>
      <c r="H11" s="825">
        <v>8</v>
      </c>
      <c r="I11" s="825">
        <v>10</v>
      </c>
      <c r="J11" s="820">
        <v>11</v>
      </c>
      <c r="K11" s="825">
        <v>12</v>
      </c>
      <c r="L11" s="825">
        <v>13</v>
      </c>
      <c r="M11" s="820">
        <v>14</v>
      </c>
      <c r="N11" s="825">
        <v>15</v>
      </c>
      <c r="O11" s="820">
        <v>16</v>
      </c>
      <c r="P11" s="825">
        <v>17</v>
      </c>
      <c r="Q11" s="820">
        <v>18</v>
      </c>
      <c r="R11" s="825">
        <v>19</v>
      </c>
      <c r="S11" s="820">
        <v>20</v>
      </c>
      <c r="T11" s="825">
        <v>21</v>
      </c>
      <c r="U11" s="820">
        <v>22</v>
      </c>
    </row>
    <row r="12" spans="1:21" ht="17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649">
        <f>'24'!D11</f>
        <v>0</v>
      </c>
      <c r="E12" s="650">
        <f>20%*D12</f>
        <v>0</v>
      </c>
      <c r="F12" s="650"/>
      <c r="G12" s="650" t="e">
        <f>F12/E12*100</f>
        <v>#DIV/0!</v>
      </c>
      <c r="H12" s="650"/>
      <c r="I12" s="650"/>
      <c r="J12" s="650"/>
      <c r="K12" s="650"/>
      <c r="L12" s="650"/>
      <c r="M12" s="650"/>
      <c r="N12" s="650"/>
      <c r="O12" s="650"/>
      <c r="P12" s="650"/>
      <c r="Q12" s="650"/>
      <c r="R12" s="650"/>
      <c r="S12" s="650"/>
      <c r="T12" s="650"/>
      <c r="U12" s="650"/>
    </row>
    <row r="13" spans="1:21" ht="17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649">
        <f>'24'!D12</f>
        <v>0</v>
      </c>
      <c r="E13" s="650">
        <f>20%*D13</f>
        <v>0</v>
      </c>
      <c r="F13" s="650"/>
      <c r="G13" s="650" t="e">
        <f t="shared" ref="G13:G31" si="0">F13/E13*100</f>
        <v>#DIV/0!</v>
      </c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</row>
    <row r="14" spans="1:21" ht="17.100000000000001" customHeight="1" x14ac:dyDescent="0.25">
      <c r="A14" s="557"/>
      <c r="B14" s="128"/>
      <c r="C14" s="128" t="str">
        <f>'9'!C11</f>
        <v>Wangon II</v>
      </c>
      <c r="D14" s="649">
        <f>'24'!D13</f>
        <v>0</v>
      </c>
      <c r="E14" s="650">
        <f t="shared" ref="E14:E31" si="1">20%*D14</f>
        <v>0</v>
      </c>
      <c r="F14" s="650"/>
      <c r="G14" s="650" t="e">
        <f t="shared" si="0"/>
        <v>#DIV/0!</v>
      </c>
      <c r="H14" s="650"/>
      <c r="I14" s="650"/>
      <c r="J14" s="650"/>
      <c r="K14" s="650"/>
      <c r="L14" s="650"/>
      <c r="M14" s="650"/>
      <c r="N14" s="650"/>
      <c r="O14" s="650"/>
      <c r="P14" s="650"/>
      <c r="Q14" s="650"/>
      <c r="R14" s="650"/>
      <c r="S14" s="650"/>
      <c r="T14" s="650"/>
      <c r="U14" s="650"/>
    </row>
    <row r="15" spans="1:21" ht="17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649">
        <f>'24'!D14</f>
        <v>0</v>
      </c>
      <c r="E15" s="650">
        <f>20%*D15</f>
        <v>0</v>
      </c>
      <c r="F15" s="650"/>
      <c r="G15" s="650" t="e">
        <f t="shared" si="0"/>
        <v>#DIV/0!</v>
      </c>
      <c r="H15" s="650"/>
      <c r="I15" s="650"/>
      <c r="J15" s="650"/>
      <c r="K15" s="650"/>
      <c r="L15" s="650"/>
      <c r="M15" s="650"/>
      <c r="N15" s="650"/>
      <c r="O15" s="650"/>
      <c r="P15" s="650"/>
      <c r="Q15" s="650"/>
      <c r="R15" s="650"/>
      <c r="S15" s="650"/>
      <c r="T15" s="650"/>
      <c r="U15" s="650"/>
    </row>
    <row r="16" spans="1:21" ht="17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649">
        <f>'24'!D15</f>
        <v>0</v>
      </c>
      <c r="E16" s="650">
        <f t="shared" si="1"/>
        <v>0</v>
      </c>
      <c r="F16" s="650"/>
      <c r="G16" s="650" t="e">
        <f t="shared" si="0"/>
        <v>#DIV/0!</v>
      </c>
      <c r="H16" s="650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</row>
    <row r="17" spans="1:21" ht="17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649">
        <f>'24'!D16</f>
        <v>0</v>
      </c>
      <c r="E17" s="650">
        <f t="shared" si="1"/>
        <v>0</v>
      </c>
      <c r="F17" s="650"/>
      <c r="G17" s="650" t="e">
        <f t="shared" si="0"/>
        <v>#DIV/0!</v>
      </c>
      <c r="H17" s="650"/>
      <c r="I17" s="650"/>
      <c r="J17" s="650"/>
      <c r="K17" s="650"/>
      <c r="L17" s="650"/>
      <c r="M17" s="650"/>
      <c r="N17" s="650"/>
      <c r="O17" s="650"/>
      <c r="P17" s="650"/>
      <c r="Q17" s="650"/>
      <c r="R17" s="650"/>
      <c r="S17" s="650"/>
      <c r="T17" s="650"/>
      <c r="U17" s="650"/>
    </row>
    <row r="18" spans="1:21" ht="17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649">
        <f>'24'!D17</f>
        <v>0</v>
      </c>
      <c r="E18" s="650">
        <f t="shared" si="1"/>
        <v>0</v>
      </c>
      <c r="F18" s="650"/>
      <c r="G18" s="650" t="e">
        <f t="shared" si="0"/>
        <v>#DIV/0!</v>
      </c>
      <c r="H18" s="650"/>
      <c r="I18" s="650"/>
      <c r="J18" s="650"/>
      <c r="K18" s="650"/>
      <c r="L18" s="650"/>
      <c r="M18" s="650"/>
      <c r="N18" s="650"/>
      <c r="O18" s="650"/>
      <c r="P18" s="650"/>
      <c r="Q18" s="650"/>
      <c r="R18" s="650"/>
      <c r="S18" s="650"/>
      <c r="T18" s="650"/>
      <c r="U18" s="650"/>
    </row>
    <row r="19" spans="1:21" ht="17.100000000000001" customHeight="1" x14ac:dyDescent="0.25">
      <c r="A19" s="557"/>
      <c r="B19" s="128"/>
      <c r="C19" s="128" t="str">
        <f>'9'!C16</f>
        <v>Kemranjen II</v>
      </c>
      <c r="D19" s="649">
        <f>'24'!D18</f>
        <v>0</v>
      </c>
      <c r="E19" s="650">
        <f t="shared" si="1"/>
        <v>0</v>
      </c>
      <c r="F19" s="650"/>
      <c r="G19" s="650" t="e">
        <f t="shared" si="0"/>
        <v>#DIV/0!</v>
      </c>
      <c r="H19" s="650"/>
      <c r="I19" s="650"/>
      <c r="J19" s="650"/>
      <c r="K19" s="650"/>
      <c r="L19" s="650"/>
      <c r="M19" s="650"/>
      <c r="N19" s="650"/>
      <c r="O19" s="650"/>
      <c r="P19" s="650"/>
      <c r="Q19" s="650"/>
      <c r="R19" s="650"/>
      <c r="S19" s="650"/>
      <c r="T19" s="650"/>
      <c r="U19" s="650"/>
    </row>
    <row r="20" spans="1:21" ht="17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649">
        <f>'24'!D19</f>
        <v>0</v>
      </c>
      <c r="E20" s="650">
        <f t="shared" si="1"/>
        <v>0</v>
      </c>
      <c r="F20" s="650"/>
      <c r="G20" s="650" t="e">
        <f t="shared" si="0"/>
        <v>#DIV/0!</v>
      </c>
      <c r="H20" s="650"/>
      <c r="I20" s="650"/>
      <c r="J20" s="650"/>
      <c r="K20" s="650"/>
      <c r="L20" s="650"/>
      <c r="M20" s="650"/>
      <c r="N20" s="650"/>
      <c r="O20" s="650"/>
      <c r="P20" s="650"/>
      <c r="Q20" s="650"/>
      <c r="R20" s="650"/>
      <c r="S20" s="650"/>
      <c r="T20" s="650"/>
      <c r="U20" s="650"/>
    </row>
    <row r="21" spans="1:21" ht="17.100000000000001" customHeight="1" x14ac:dyDescent="0.25">
      <c r="A21" s="557"/>
      <c r="B21" s="128"/>
      <c r="C21" s="128" t="str">
        <f>'9'!C18</f>
        <v>Sumpiuh II</v>
      </c>
      <c r="D21" s="649">
        <f>'24'!D20</f>
        <v>0</v>
      </c>
      <c r="E21" s="650">
        <f t="shared" si="1"/>
        <v>0</v>
      </c>
      <c r="F21" s="650"/>
      <c r="G21" s="650" t="e">
        <f t="shared" si="0"/>
        <v>#DIV/0!</v>
      </c>
      <c r="H21" s="650"/>
      <c r="I21" s="650"/>
      <c r="J21" s="650"/>
      <c r="K21" s="650"/>
      <c r="L21" s="650"/>
      <c r="M21" s="650"/>
      <c r="N21" s="650"/>
      <c r="O21" s="650"/>
      <c r="P21" s="650"/>
      <c r="Q21" s="650"/>
      <c r="R21" s="650"/>
      <c r="S21" s="650"/>
      <c r="T21" s="650"/>
      <c r="U21" s="650"/>
    </row>
    <row r="22" spans="1:21" ht="17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649">
        <f>'24'!D21</f>
        <v>0</v>
      </c>
      <c r="E22" s="650">
        <f t="shared" si="1"/>
        <v>0</v>
      </c>
      <c r="F22" s="650"/>
      <c r="G22" s="650" t="e">
        <f t="shared" si="0"/>
        <v>#DIV/0!</v>
      </c>
      <c r="H22" s="650"/>
      <c r="I22" s="650"/>
      <c r="J22" s="650"/>
      <c r="K22" s="650"/>
      <c r="L22" s="650"/>
      <c r="M22" s="650"/>
      <c r="N22" s="650"/>
      <c r="O22" s="650"/>
      <c r="P22" s="650"/>
      <c r="Q22" s="650"/>
      <c r="R22" s="650"/>
      <c r="S22" s="650"/>
      <c r="T22" s="650"/>
      <c r="U22" s="650"/>
    </row>
    <row r="23" spans="1:21" ht="17.100000000000001" customHeight="1" x14ac:dyDescent="0.25">
      <c r="A23" s="557"/>
      <c r="B23" s="128"/>
      <c r="C23" s="128" t="str">
        <f>'9'!C20</f>
        <v>Tambak II</v>
      </c>
      <c r="D23" s="649">
        <f>'24'!D22</f>
        <v>0</v>
      </c>
      <c r="E23" s="650">
        <f t="shared" si="1"/>
        <v>0</v>
      </c>
      <c r="F23" s="650"/>
      <c r="G23" s="650" t="e">
        <f t="shared" si="0"/>
        <v>#DIV/0!</v>
      </c>
      <c r="H23" s="650"/>
      <c r="I23" s="650"/>
      <c r="J23" s="650"/>
      <c r="K23" s="650"/>
      <c r="L23" s="650"/>
      <c r="M23" s="650"/>
      <c r="N23" s="650"/>
      <c r="O23" s="650"/>
      <c r="P23" s="650"/>
      <c r="Q23" s="650"/>
      <c r="R23" s="650"/>
      <c r="S23" s="650"/>
      <c r="T23" s="650"/>
      <c r="U23" s="650"/>
    </row>
    <row r="24" spans="1:21" ht="17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649">
        <f>'24'!D23</f>
        <v>0</v>
      </c>
      <c r="E24" s="650">
        <f t="shared" si="1"/>
        <v>0</v>
      </c>
      <c r="F24" s="650"/>
      <c r="G24" s="650" t="e">
        <f t="shared" si="0"/>
        <v>#DIV/0!</v>
      </c>
      <c r="H24" s="650"/>
      <c r="I24" s="650"/>
      <c r="J24" s="650"/>
      <c r="K24" s="650"/>
      <c r="L24" s="650"/>
      <c r="M24" s="650"/>
      <c r="N24" s="650"/>
      <c r="O24" s="650"/>
      <c r="P24" s="650"/>
      <c r="Q24" s="650"/>
      <c r="R24" s="650"/>
      <c r="S24" s="650"/>
      <c r="T24" s="650"/>
      <c r="U24" s="650"/>
    </row>
    <row r="25" spans="1:21" ht="17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649">
        <f>'24'!D24</f>
        <v>0</v>
      </c>
      <c r="E25" s="650">
        <f t="shared" si="1"/>
        <v>0</v>
      </c>
      <c r="F25" s="650"/>
      <c r="G25" s="650" t="e">
        <f t="shared" si="0"/>
        <v>#DIV/0!</v>
      </c>
      <c r="H25" s="650"/>
      <c r="I25" s="650"/>
      <c r="J25" s="650"/>
      <c r="K25" s="650"/>
      <c r="L25" s="650"/>
      <c r="M25" s="650"/>
      <c r="N25" s="650"/>
      <c r="O25" s="650"/>
      <c r="P25" s="650"/>
      <c r="Q25" s="650"/>
      <c r="R25" s="650"/>
      <c r="S25" s="650"/>
      <c r="T25" s="650"/>
      <c r="U25" s="650"/>
    </row>
    <row r="26" spans="1:21" ht="17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649">
        <f>'24'!D25</f>
        <v>0</v>
      </c>
      <c r="E26" s="650">
        <f t="shared" si="1"/>
        <v>0</v>
      </c>
      <c r="F26" s="650"/>
      <c r="G26" s="650" t="e">
        <f t="shared" si="0"/>
        <v>#DIV/0!</v>
      </c>
      <c r="H26" s="650"/>
      <c r="I26" s="650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0"/>
    </row>
    <row r="27" spans="1:21" ht="17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649">
        <f>'24'!D26</f>
        <v>0</v>
      </c>
      <c r="E27" s="650">
        <f t="shared" si="1"/>
        <v>0</v>
      </c>
      <c r="F27" s="650"/>
      <c r="G27" s="650" t="e">
        <f t="shared" si="0"/>
        <v>#DIV/0!</v>
      </c>
      <c r="H27" s="650"/>
      <c r="I27" s="650"/>
      <c r="J27" s="650"/>
      <c r="K27" s="650"/>
      <c r="L27" s="650"/>
      <c r="M27" s="650"/>
      <c r="N27" s="650"/>
      <c r="O27" s="650"/>
      <c r="P27" s="650"/>
      <c r="Q27" s="650"/>
      <c r="R27" s="650"/>
      <c r="S27" s="650"/>
      <c r="T27" s="650"/>
      <c r="U27" s="650"/>
    </row>
    <row r="28" spans="1:21" ht="17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649">
        <f>'24'!D27</f>
        <v>0</v>
      </c>
      <c r="E28" s="650">
        <f t="shared" si="1"/>
        <v>0</v>
      </c>
      <c r="F28" s="650"/>
      <c r="G28" s="650" t="e">
        <f t="shared" si="0"/>
        <v>#DIV/0!</v>
      </c>
      <c r="H28" s="650"/>
      <c r="I28" s="650"/>
      <c r="J28" s="650"/>
      <c r="K28" s="650"/>
      <c r="L28" s="650"/>
      <c r="M28" s="650"/>
      <c r="N28" s="650"/>
      <c r="O28" s="650"/>
      <c r="P28" s="650"/>
      <c r="Q28" s="650"/>
      <c r="R28" s="650"/>
      <c r="S28" s="650"/>
      <c r="T28" s="650"/>
      <c r="U28" s="650"/>
    </row>
    <row r="29" spans="1:21" ht="17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649">
        <f>'24'!D28</f>
        <v>0</v>
      </c>
      <c r="E29" s="650">
        <f t="shared" si="1"/>
        <v>0</v>
      </c>
      <c r="F29" s="650"/>
      <c r="G29" s="650" t="e">
        <f t="shared" si="0"/>
        <v>#DIV/0!</v>
      </c>
      <c r="H29" s="650"/>
      <c r="I29" s="650"/>
      <c r="J29" s="650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</row>
    <row r="30" spans="1:21" ht="17.100000000000001" customHeight="1" x14ac:dyDescent="0.25">
      <c r="A30" s="557"/>
      <c r="B30" s="128"/>
      <c r="C30" s="128" t="str">
        <f>'9'!C27</f>
        <v>Ajibarang II</v>
      </c>
      <c r="D30" s="649">
        <f>'24'!D29</f>
        <v>0</v>
      </c>
      <c r="E30" s="650">
        <f t="shared" si="1"/>
        <v>0</v>
      </c>
      <c r="F30" s="650"/>
      <c r="G30" s="650" t="e">
        <f t="shared" si="0"/>
        <v>#DIV/0!</v>
      </c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  <c r="S30" s="650"/>
      <c r="T30" s="650"/>
      <c r="U30" s="650"/>
    </row>
    <row r="31" spans="1:21" ht="17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649">
        <f>'24'!D30</f>
        <v>0</v>
      </c>
      <c r="E31" s="650">
        <f t="shared" si="1"/>
        <v>0</v>
      </c>
      <c r="F31" s="650"/>
      <c r="G31" s="650" t="e">
        <f t="shared" si="0"/>
        <v>#DIV/0!</v>
      </c>
      <c r="H31" s="650"/>
      <c r="I31" s="650"/>
      <c r="J31" s="650"/>
      <c r="K31" s="650"/>
      <c r="L31" s="650"/>
      <c r="M31" s="650"/>
      <c r="N31" s="650"/>
      <c r="O31" s="650"/>
      <c r="P31" s="650"/>
      <c r="Q31" s="650"/>
      <c r="R31" s="650"/>
      <c r="S31" s="650"/>
      <c r="T31" s="650"/>
      <c r="U31" s="650"/>
    </row>
    <row r="32" spans="1:21" ht="17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649">
        <f>'24'!D31</f>
        <v>0</v>
      </c>
      <c r="E32" s="650">
        <f t="shared" ref="E32:E51" si="2">20%*D32</f>
        <v>0</v>
      </c>
      <c r="F32" s="650"/>
      <c r="G32" s="650" t="e">
        <f t="shared" ref="G32:G51" si="3">F32/E32*100</f>
        <v>#DIV/0!</v>
      </c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0"/>
    </row>
    <row r="33" spans="1:21" ht="17.100000000000001" customHeight="1" x14ac:dyDescent="0.25">
      <c r="A33" s="557"/>
      <c r="B33" s="128"/>
      <c r="C33" s="128" t="str">
        <f>'9'!C30</f>
        <v>Pekuncen II</v>
      </c>
      <c r="D33" s="649">
        <f>'24'!D32</f>
        <v>0</v>
      </c>
      <c r="E33" s="650">
        <f t="shared" si="2"/>
        <v>0</v>
      </c>
      <c r="F33" s="650"/>
      <c r="G33" s="650" t="e">
        <f t="shared" si="3"/>
        <v>#DIV/0!</v>
      </c>
      <c r="H33" s="650"/>
      <c r="I33" s="650"/>
      <c r="J33" s="650"/>
      <c r="K33" s="650"/>
      <c r="L33" s="650"/>
      <c r="M33" s="650"/>
      <c r="N33" s="650"/>
      <c r="O33" s="650"/>
      <c r="P33" s="650"/>
      <c r="Q33" s="650"/>
      <c r="R33" s="650"/>
      <c r="S33" s="650"/>
      <c r="T33" s="650"/>
      <c r="U33" s="650"/>
    </row>
    <row r="34" spans="1:21" ht="17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649">
        <f>'24'!D33</f>
        <v>0</v>
      </c>
      <c r="E34" s="650">
        <f t="shared" si="2"/>
        <v>0</v>
      </c>
      <c r="F34" s="650"/>
      <c r="G34" s="650" t="e">
        <f t="shared" si="3"/>
        <v>#DIV/0!</v>
      </c>
      <c r="H34" s="650"/>
      <c r="I34" s="650"/>
      <c r="J34" s="650"/>
      <c r="K34" s="650"/>
      <c r="L34" s="650"/>
      <c r="M34" s="650"/>
      <c r="N34" s="650"/>
      <c r="O34" s="650"/>
      <c r="P34" s="650"/>
      <c r="Q34" s="650"/>
      <c r="R34" s="650"/>
      <c r="S34" s="650"/>
      <c r="T34" s="650"/>
      <c r="U34" s="650"/>
    </row>
    <row r="35" spans="1:21" ht="17.100000000000001" customHeight="1" x14ac:dyDescent="0.25">
      <c r="A35" s="557"/>
      <c r="B35" s="128"/>
      <c r="C35" s="128" t="str">
        <f>'9'!C32</f>
        <v>Cilongok II</v>
      </c>
      <c r="D35" s="649">
        <f>'24'!D34</f>
        <v>0</v>
      </c>
      <c r="E35" s="650">
        <f t="shared" si="2"/>
        <v>0</v>
      </c>
      <c r="F35" s="650"/>
      <c r="G35" s="650" t="e">
        <f t="shared" si="3"/>
        <v>#DIV/0!</v>
      </c>
      <c r="H35" s="650"/>
      <c r="I35" s="650"/>
      <c r="J35" s="650"/>
      <c r="K35" s="650"/>
      <c r="L35" s="650"/>
      <c r="M35" s="650"/>
      <c r="N35" s="650"/>
      <c r="O35" s="650"/>
      <c r="P35" s="650"/>
      <c r="Q35" s="650"/>
      <c r="R35" s="650"/>
      <c r="S35" s="650"/>
      <c r="T35" s="650"/>
      <c r="U35" s="650"/>
    </row>
    <row r="36" spans="1:21" ht="17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649">
        <f>'24'!D35</f>
        <v>0</v>
      </c>
      <c r="E36" s="650">
        <f t="shared" si="2"/>
        <v>0</v>
      </c>
      <c r="F36" s="650"/>
      <c r="G36" s="650" t="e">
        <f t="shared" si="3"/>
        <v>#DIV/0!</v>
      </c>
      <c r="H36" s="650"/>
      <c r="I36" s="650"/>
      <c r="J36" s="650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</row>
    <row r="37" spans="1:21" ht="17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649">
        <f>'24'!D36</f>
        <v>0</v>
      </c>
      <c r="E37" s="650">
        <f t="shared" si="2"/>
        <v>0</v>
      </c>
      <c r="F37" s="650"/>
      <c r="G37" s="650" t="e">
        <f t="shared" si="3"/>
        <v>#DIV/0!</v>
      </c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</row>
    <row r="38" spans="1:21" ht="17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649">
        <f>'24'!D37</f>
        <v>0</v>
      </c>
      <c r="E38" s="650">
        <f t="shared" si="2"/>
        <v>0</v>
      </c>
      <c r="F38" s="650"/>
      <c r="G38" s="650" t="e">
        <f t="shared" si="3"/>
        <v>#DIV/0!</v>
      </c>
      <c r="H38" s="650"/>
      <c r="I38" s="650"/>
      <c r="J38" s="650"/>
      <c r="K38" s="650"/>
      <c r="L38" s="650"/>
      <c r="M38" s="650"/>
      <c r="N38" s="650"/>
      <c r="O38" s="650"/>
      <c r="P38" s="650"/>
      <c r="Q38" s="650"/>
      <c r="R38" s="650"/>
      <c r="S38" s="650"/>
      <c r="T38" s="650"/>
      <c r="U38" s="650"/>
    </row>
    <row r="39" spans="1:21" ht="17.100000000000001" customHeight="1" x14ac:dyDescent="0.25">
      <c r="A39" s="557"/>
      <c r="B39" s="128"/>
      <c r="C39" s="128" t="str">
        <f>'9'!C36</f>
        <v>Purwokerto Timur II</v>
      </c>
      <c r="D39" s="649">
        <f>'24'!D38</f>
        <v>0</v>
      </c>
      <c r="E39" s="650">
        <f t="shared" si="2"/>
        <v>0</v>
      </c>
      <c r="F39" s="650"/>
      <c r="G39" s="650" t="e">
        <f t="shared" si="3"/>
        <v>#DIV/0!</v>
      </c>
      <c r="H39" s="650"/>
      <c r="I39" s="650"/>
      <c r="J39" s="650"/>
      <c r="K39" s="650"/>
      <c r="L39" s="650"/>
      <c r="M39" s="650"/>
      <c r="N39" s="650"/>
      <c r="O39" s="650"/>
      <c r="P39" s="650"/>
      <c r="Q39" s="650"/>
      <c r="R39" s="650"/>
      <c r="S39" s="650"/>
      <c r="T39" s="650"/>
      <c r="U39" s="650"/>
    </row>
    <row r="40" spans="1:21" ht="17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649">
        <f>'24'!D39</f>
        <v>0</v>
      </c>
      <c r="E40" s="650">
        <f t="shared" si="2"/>
        <v>0</v>
      </c>
      <c r="F40" s="650"/>
      <c r="G40" s="650" t="e">
        <f t="shared" si="3"/>
        <v>#DIV/0!</v>
      </c>
      <c r="H40" s="650"/>
      <c r="I40" s="650"/>
      <c r="J40" s="650"/>
      <c r="K40" s="650"/>
      <c r="L40" s="650"/>
      <c r="M40" s="650"/>
      <c r="N40" s="650"/>
      <c r="O40" s="650"/>
      <c r="P40" s="650"/>
      <c r="Q40" s="650"/>
      <c r="R40" s="650"/>
      <c r="S40" s="650"/>
      <c r="T40" s="650"/>
      <c r="U40" s="650"/>
    </row>
    <row r="41" spans="1:21" ht="17.100000000000001" customHeight="1" x14ac:dyDescent="0.25">
      <c r="A41" s="557"/>
      <c r="B41" s="128"/>
      <c r="C41" s="128" t="str">
        <f>'9'!C38</f>
        <v>Purwokerto Utara II</v>
      </c>
      <c r="D41" s="649">
        <f>'24'!D40</f>
        <v>0</v>
      </c>
      <c r="E41" s="650">
        <f t="shared" si="2"/>
        <v>0</v>
      </c>
      <c r="F41" s="650"/>
      <c r="G41" s="650" t="e">
        <f t="shared" si="3"/>
        <v>#DIV/0!</v>
      </c>
      <c r="H41" s="650"/>
      <c r="I41" s="650"/>
      <c r="J41" s="650"/>
      <c r="K41" s="650"/>
      <c r="L41" s="650"/>
      <c r="M41" s="650"/>
      <c r="N41" s="650"/>
      <c r="O41" s="650"/>
      <c r="P41" s="650"/>
      <c r="Q41" s="650"/>
      <c r="R41" s="650"/>
      <c r="S41" s="650"/>
      <c r="T41" s="650"/>
      <c r="U41" s="650"/>
    </row>
    <row r="42" spans="1:21" ht="17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649">
        <f>'24'!D41</f>
        <v>0</v>
      </c>
      <c r="E42" s="650">
        <f t="shared" si="2"/>
        <v>0</v>
      </c>
      <c r="F42" s="650"/>
      <c r="G42" s="650" t="e">
        <f t="shared" si="3"/>
        <v>#DIV/0!</v>
      </c>
      <c r="H42" s="650"/>
      <c r="I42" s="650"/>
      <c r="J42" s="650"/>
      <c r="K42" s="650"/>
      <c r="L42" s="650"/>
      <c r="M42" s="650"/>
      <c r="N42" s="650"/>
      <c r="O42" s="650"/>
      <c r="P42" s="650"/>
      <c r="Q42" s="650"/>
      <c r="R42" s="650"/>
      <c r="S42" s="650"/>
      <c r="T42" s="650"/>
      <c r="U42" s="650"/>
    </row>
    <row r="43" spans="1:21" ht="17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649">
        <f>'24'!D42</f>
        <v>0</v>
      </c>
      <c r="E43" s="650">
        <f t="shared" si="2"/>
        <v>0</v>
      </c>
      <c r="F43" s="650"/>
      <c r="G43" s="650" t="e">
        <f t="shared" si="3"/>
        <v>#DIV/0!</v>
      </c>
      <c r="H43" s="650"/>
      <c r="I43" s="650"/>
      <c r="J43" s="650"/>
      <c r="K43" s="650"/>
      <c r="L43" s="650"/>
      <c r="M43" s="650"/>
      <c r="N43" s="650"/>
      <c r="O43" s="650"/>
      <c r="P43" s="650"/>
      <c r="Q43" s="650"/>
      <c r="R43" s="650"/>
      <c r="S43" s="650"/>
      <c r="T43" s="650"/>
      <c r="U43" s="650"/>
    </row>
    <row r="44" spans="1:21" ht="17.100000000000001" customHeight="1" x14ac:dyDescent="0.25">
      <c r="A44" s="557"/>
      <c r="B44" s="128"/>
      <c r="C44" s="128" t="str">
        <f>'9'!C41</f>
        <v>Sokaraja II</v>
      </c>
      <c r="D44" s="649">
        <f>'24'!D43</f>
        <v>0</v>
      </c>
      <c r="E44" s="650">
        <f t="shared" si="2"/>
        <v>0</v>
      </c>
      <c r="F44" s="650"/>
      <c r="G44" s="650" t="e">
        <f t="shared" si="3"/>
        <v>#DIV/0!</v>
      </c>
      <c r="H44" s="650"/>
      <c r="I44" s="650"/>
      <c r="J44" s="650"/>
      <c r="K44" s="650"/>
      <c r="L44" s="650"/>
      <c r="M44" s="650"/>
      <c r="N44" s="650"/>
      <c r="O44" s="650"/>
      <c r="P44" s="650"/>
      <c r="Q44" s="650"/>
      <c r="R44" s="650"/>
      <c r="S44" s="650"/>
      <c r="T44" s="650"/>
      <c r="U44" s="650"/>
    </row>
    <row r="45" spans="1:21" ht="17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649">
        <f>'24'!D44</f>
        <v>0</v>
      </c>
      <c r="E45" s="650">
        <f t="shared" si="2"/>
        <v>0</v>
      </c>
      <c r="F45" s="650"/>
      <c r="G45" s="650" t="e">
        <f t="shared" si="3"/>
        <v>#DIV/0!</v>
      </c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</row>
    <row r="46" spans="1:21" ht="17.100000000000001" customHeight="1" x14ac:dyDescent="0.25">
      <c r="A46" s="557"/>
      <c r="B46" s="128"/>
      <c r="C46" s="128" t="str">
        <f>'9'!C43</f>
        <v>Kembaran II</v>
      </c>
      <c r="D46" s="649">
        <f>'24'!D45</f>
        <v>0</v>
      </c>
      <c r="E46" s="650">
        <f t="shared" si="2"/>
        <v>0</v>
      </c>
      <c r="F46" s="650"/>
      <c r="G46" s="650" t="e">
        <f t="shared" si="3"/>
        <v>#DIV/0!</v>
      </c>
      <c r="H46" s="650"/>
      <c r="I46" s="650"/>
      <c r="J46" s="650"/>
      <c r="K46" s="650"/>
      <c r="L46" s="650"/>
      <c r="M46" s="650"/>
      <c r="N46" s="650"/>
      <c r="O46" s="650"/>
      <c r="P46" s="650"/>
      <c r="Q46" s="650"/>
      <c r="R46" s="650"/>
      <c r="S46" s="650"/>
      <c r="T46" s="650"/>
      <c r="U46" s="650"/>
    </row>
    <row r="47" spans="1:21" ht="17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649">
        <f>'24'!D46</f>
        <v>0</v>
      </c>
      <c r="E47" s="650">
        <f t="shared" si="2"/>
        <v>0</v>
      </c>
      <c r="F47" s="650"/>
      <c r="G47" s="650" t="e">
        <f t="shared" si="3"/>
        <v>#DIV/0!</v>
      </c>
      <c r="H47" s="650"/>
      <c r="I47" s="650"/>
      <c r="J47" s="650"/>
      <c r="K47" s="650"/>
      <c r="L47" s="650"/>
      <c r="M47" s="650"/>
      <c r="N47" s="650"/>
      <c r="O47" s="650"/>
      <c r="P47" s="650"/>
      <c r="Q47" s="650"/>
      <c r="R47" s="650"/>
      <c r="S47" s="650"/>
      <c r="T47" s="650"/>
      <c r="U47" s="650"/>
    </row>
    <row r="48" spans="1:21" ht="17.100000000000001" customHeight="1" x14ac:dyDescent="0.25">
      <c r="A48" s="557"/>
      <c r="B48" s="128"/>
      <c r="C48" s="128" t="str">
        <f>'9'!C45</f>
        <v>Sumbang II</v>
      </c>
      <c r="D48" s="649">
        <f>'24'!D47</f>
        <v>0</v>
      </c>
      <c r="E48" s="650">
        <f t="shared" si="2"/>
        <v>0</v>
      </c>
      <c r="F48" s="650"/>
      <c r="G48" s="650" t="e">
        <f t="shared" si="3"/>
        <v>#DIV/0!</v>
      </c>
      <c r="H48" s="650"/>
      <c r="I48" s="650"/>
      <c r="J48" s="650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0"/>
    </row>
    <row r="49" spans="1:21" ht="17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649">
        <f>'24'!D48</f>
        <v>0</v>
      </c>
      <c r="E49" s="650">
        <f t="shared" si="2"/>
        <v>0</v>
      </c>
      <c r="F49" s="650"/>
      <c r="G49" s="650" t="e">
        <f t="shared" si="3"/>
        <v>#DIV/0!</v>
      </c>
      <c r="H49" s="650"/>
      <c r="I49" s="650"/>
      <c r="J49" s="650"/>
      <c r="K49" s="650"/>
      <c r="L49" s="650"/>
      <c r="M49" s="650"/>
      <c r="N49" s="650"/>
      <c r="O49" s="650"/>
      <c r="P49" s="650"/>
      <c r="Q49" s="650"/>
      <c r="R49" s="650"/>
      <c r="S49" s="650"/>
      <c r="T49" s="650"/>
      <c r="U49" s="650"/>
    </row>
    <row r="50" spans="1:21" ht="17.100000000000001" customHeight="1" x14ac:dyDescent="0.25">
      <c r="A50" s="557"/>
      <c r="B50" s="128"/>
      <c r="C50" s="128" t="str">
        <f>'9'!C47</f>
        <v>Baturraden II</v>
      </c>
      <c r="D50" s="649">
        <f>'24'!D49</f>
        <v>0</v>
      </c>
      <c r="E50" s="650">
        <f t="shared" si="2"/>
        <v>0</v>
      </c>
      <c r="F50" s="650"/>
      <c r="G50" s="650" t="e">
        <f t="shared" si="3"/>
        <v>#DIV/0!</v>
      </c>
      <c r="H50" s="650"/>
      <c r="I50" s="650"/>
      <c r="J50" s="650"/>
      <c r="K50" s="650"/>
      <c r="L50" s="650"/>
      <c r="M50" s="650"/>
      <c r="N50" s="650"/>
      <c r="O50" s="650"/>
      <c r="P50" s="650"/>
      <c r="Q50" s="650"/>
      <c r="R50" s="650"/>
      <c r="S50" s="650"/>
      <c r="T50" s="650"/>
      <c r="U50" s="650"/>
    </row>
    <row r="51" spans="1:21" ht="17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649">
        <f>'24'!D50</f>
        <v>0</v>
      </c>
      <c r="E51" s="650">
        <f t="shared" si="2"/>
        <v>0</v>
      </c>
      <c r="F51" s="650"/>
      <c r="G51" s="650" t="e">
        <f t="shared" si="3"/>
        <v>#DIV/0!</v>
      </c>
      <c r="H51" s="650"/>
      <c r="I51" s="650"/>
      <c r="J51" s="650"/>
      <c r="K51" s="650"/>
      <c r="L51" s="650"/>
      <c r="M51" s="650"/>
      <c r="N51" s="650"/>
      <c r="O51" s="650"/>
      <c r="P51" s="650"/>
      <c r="Q51" s="650"/>
      <c r="R51" s="650"/>
      <c r="S51" s="650"/>
      <c r="T51" s="650"/>
      <c r="U51" s="650"/>
    </row>
    <row r="52" spans="1:21" ht="17.100000000000001" customHeight="1" x14ac:dyDescent="0.25">
      <c r="A52" s="147"/>
      <c r="B52" s="640"/>
      <c r="C52" s="640"/>
      <c r="D52" s="649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</row>
    <row r="53" spans="1:21" ht="17.100000000000001" customHeight="1" x14ac:dyDescent="0.25">
      <c r="A53" s="147"/>
      <c r="B53" s="640"/>
      <c r="C53" s="640"/>
      <c r="D53" s="649"/>
      <c r="E53" s="650"/>
      <c r="F53" s="650"/>
      <c r="G53" s="650"/>
      <c r="H53" s="650"/>
      <c r="I53" s="650"/>
      <c r="J53" s="650"/>
      <c r="K53" s="650"/>
      <c r="L53" s="650"/>
      <c r="M53" s="650"/>
      <c r="N53" s="650"/>
      <c r="O53" s="650"/>
      <c r="P53" s="650"/>
      <c r="Q53" s="650"/>
      <c r="R53" s="650"/>
      <c r="S53" s="650"/>
      <c r="T53" s="650"/>
      <c r="U53" s="650"/>
    </row>
    <row r="54" spans="1:21" ht="17.100000000000001" customHeight="1" x14ac:dyDescent="0.25">
      <c r="A54" s="147"/>
      <c r="B54" s="640"/>
      <c r="C54" s="640"/>
      <c r="D54" s="649"/>
      <c r="E54" s="650"/>
      <c r="F54" s="650"/>
      <c r="G54" s="650"/>
      <c r="H54" s="650"/>
      <c r="I54" s="650"/>
      <c r="J54" s="650"/>
      <c r="K54" s="650"/>
      <c r="L54" s="650"/>
      <c r="M54" s="650"/>
      <c r="N54" s="650"/>
      <c r="O54" s="650"/>
      <c r="P54" s="650"/>
      <c r="Q54" s="650"/>
      <c r="R54" s="650"/>
      <c r="S54" s="650"/>
      <c r="T54" s="650"/>
      <c r="U54" s="650"/>
    </row>
    <row r="55" spans="1:21" ht="17.100000000000001" customHeight="1" x14ac:dyDescent="0.25">
      <c r="A55" s="147"/>
      <c r="B55" s="640"/>
      <c r="C55" s="640"/>
      <c r="D55" s="649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50"/>
    </row>
    <row r="56" spans="1:21" ht="17.100000000000001" customHeight="1" thickBot="1" x14ac:dyDescent="0.3">
      <c r="A56" s="372" t="s">
        <v>488</v>
      </c>
      <c r="B56" s="153"/>
      <c r="C56" s="641"/>
      <c r="D56" s="651">
        <f>SUM(D12:D55)</f>
        <v>0</v>
      </c>
      <c r="E56" s="652">
        <f>20%*D56</f>
        <v>0</v>
      </c>
      <c r="F56" s="652"/>
      <c r="G56" s="652" t="e">
        <f t="shared" ref="G56:U56" si="4">SUM(G12:G55)</f>
        <v>#DIV/0!</v>
      </c>
      <c r="H56" s="652">
        <f t="shared" si="4"/>
        <v>0</v>
      </c>
      <c r="I56" s="652">
        <f t="shared" si="4"/>
        <v>0</v>
      </c>
      <c r="J56" s="652">
        <f t="shared" si="4"/>
        <v>0</v>
      </c>
      <c r="K56" s="652">
        <f t="shared" si="4"/>
        <v>0</v>
      </c>
      <c r="L56" s="652">
        <f t="shared" si="4"/>
        <v>0</v>
      </c>
      <c r="M56" s="652">
        <f t="shared" si="4"/>
        <v>0</v>
      </c>
      <c r="N56" s="652">
        <f t="shared" si="4"/>
        <v>0</v>
      </c>
      <c r="O56" s="652">
        <f t="shared" si="4"/>
        <v>0</v>
      </c>
      <c r="P56" s="652">
        <f t="shared" si="4"/>
        <v>0</v>
      </c>
      <c r="Q56" s="652">
        <f t="shared" si="4"/>
        <v>0</v>
      </c>
      <c r="R56" s="652">
        <f t="shared" si="4"/>
        <v>0</v>
      </c>
      <c r="S56" s="652">
        <f t="shared" si="4"/>
        <v>0</v>
      </c>
      <c r="T56" s="652">
        <f t="shared" si="4"/>
        <v>0</v>
      </c>
      <c r="U56" s="652">
        <f t="shared" si="4"/>
        <v>0</v>
      </c>
    </row>
    <row r="58" spans="1:21" x14ac:dyDescent="0.25">
      <c r="A58" s="642" t="s">
        <v>388</v>
      </c>
    </row>
  </sheetData>
  <mergeCells count="23">
    <mergeCell ref="A3:U3"/>
    <mergeCell ref="A4:U4"/>
    <mergeCell ref="O9:O10"/>
    <mergeCell ref="P9:P10"/>
    <mergeCell ref="Q9:Q10"/>
    <mergeCell ref="R9:R10"/>
    <mergeCell ref="J9:J10"/>
    <mergeCell ref="M9:M10"/>
    <mergeCell ref="N9:N10"/>
    <mergeCell ref="T8:T10"/>
    <mergeCell ref="U8:U10"/>
    <mergeCell ref="H9:H10"/>
    <mergeCell ref="I9:I10"/>
    <mergeCell ref="F8:G9"/>
    <mergeCell ref="H8:R8"/>
    <mergeCell ref="S8:S10"/>
    <mergeCell ref="K9:K10"/>
    <mergeCell ref="L9:L10"/>
    <mergeCell ref="A8:A10"/>
    <mergeCell ref="B8:B10"/>
    <mergeCell ref="C8:C10"/>
    <mergeCell ref="D8:D10"/>
    <mergeCell ref="E8:E10"/>
  </mergeCells>
  <printOptions horizontalCentered="1"/>
  <pageMargins left="1.1100000000000001" right="0.9" top="1.1499999999999999" bottom="0.9" header="0" footer="0"/>
  <pageSetup paperSize="9" scale="40" orientation="landscape" horizontalDpi="300" verticalDpi="3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9084-23F4-476B-9673-269B680364E5}">
  <sheetPr codeName="Sheet30">
    <tabColor rgb="FF002060"/>
    <pageSetUpPr fitToPage="1"/>
  </sheetPr>
  <dimension ref="A1:Y59"/>
  <sheetViews>
    <sheetView topLeftCell="A9" zoomScale="70" zoomScaleNormal="70" workbookViewId="0">
      <selection activeCell="V4" sqref="V4"/>
    </sheetView>
  </sheetViews>
  <sheetFormatPr defaultColWidth="9.28515625" defaultRowHeight="15" x14ac:dyDescent="0.25"/>
  <cols>
    <col min="1" max="1" width="5.5703125" style="146" customWidth="1"/>
    <col min="2" max="3" width="19.5703125" style="146" customWidth="1"/>
    <col min="4" max="9" width="8.5703125" style="146" customWidth="1"/>
    <col min="10" max="10" width="12.7109375" style="146" customWidth="1"/>
    <col min="11" max="11" width="8.5703125" style="146" customWidth="1"/>
    <col min="12" max="12" width="12.85546875" style="146" customWidth="1"/>
    <col min="13" max="13" width="8.5703125" style="146" customWidth="1"/>
    <col min="14" max="14" width="12" style="146" customWidth="1"/>
    <col min="15" max="15" width="8.5703125" style="146" customWidth="1"/>
    <col min="16" max="16" width="11.5703125" style="146" customWidth="1"/>
    <col min="17" max="17" width="8.5703125" style="146" customWidth="1"/>
    <col min="18" max="18" width="11.7109375" style="146" customWidth="1"/>
    <col min="19" max="19" width="8.5703125" style="146" customWidth="1"/>
    <col min="20" max="20" width="12.28515625" style="146" customWidth="1"/>
    <col min="21" max="21" width="8.5703125" style="146" customWidth="1"/>
    <col min="22" max="22" width="10.7109375" style="146" customWidth="1"/>
    <col min="23" max="23" width="8.5703125" style="146" customWidth="1"/>
    <col min="24" max="24" width="12" style="146" customWidth="1"/>
    <col min="25" max="25" width="8.5703125" style="146" customWidth="1"/>
    <col min="26" max="262" width="9.28515625" style="146"/>
    <col min="263" max="263" width="5.5703125" style="146" customWidth="1"/>
    <col min="264" max="265" width="19.5703125" style="146" customWidth="1"/>
    <col min="266" max="266" width="12.5703125" style="146" customWidth="1"/>
    <col min="267" max="267" width="13.42578125" style="146" customWidth="1"/>
    <col min="268" max="268" width="9.42578125" style="146" customWidth="1"/>
    <col min="269" max="269" width="9.5703125" style="146" customWidth="1"/>
    <col min="270" max="281" width="8.5703125" style="146" customWidth="1"/>
    <col min="282" max="518" width="9.28515625" style="146"/>
    <col min="519" max="519" width="5.5703125" style="146" customWidth="1"/>
    <col min="520" max="521" width="19.5703125" style="146" customWidth="1"/>
    <col min="522" max="522" width="12.5703125" style="146" customWidth="1"/>
    <col min="523" max="523" width="13.42578125" style="146" customWidth="1"/>
    <col min="524" max="524" width="9.42578125" style="146" customWidth="1"/>
    <col min="525" max="525" width="9.5703125" style="146" customWidth="1"/>
    <col min="526" max="537" width="8.5703125" style="146" customWidth="1"/>
    <col min="538" max="774" width="9.28515625" style="146"/>
    <col min="775" max="775" width="5.5703125" style="146" customWidth="1"/>
    <col min="776" max="777" width="19.5703125" style="146" customWidth="1"/>
    <col min="778" max="778" width="12.5703125" style="146" customWidth="1"/>
    <col min="779" max="779" width="13.42578125" style="146" customWidth="1"/>
    <col min="780" max="780" width="9.42578125" style="146" customWidth="1"/>
    <col min="781" max="781" width="9.5703125" style="146" customWidth="1"/>
    <col min="782" max="793" width="8.5703125" style="146" customWidth="1"/>
    <col min="794" max="1030" width="9.28515625" style="146"/>
    <col min="1031" max="1031" width="5.5703125" style="146" customWidth="1"/>
    <col min="1032" max="1033" width="19.5703125" style="146" customWidth="1"/>
    <col min="1034" max="1034" width="12.5703125" style="146" customWidth="1"/>
    <col min="1035" max="1035" width="13.42578125" style="146" customWidth="1"/>
    <col min="1036" max="1036" width="9.42578125" style="146" customWidth="1"/>
    <col min="1037" max="1037" width="9.5703125" style="146" customWidth="1"/>
    <col min="1038" max="1049" width="8.5703125" style="146" customWidth="1"/>
    <col min="1050" max="1286" width="9.28515625" style="146"/>
    <col min="1287" max="1287" width="5.5703125" style="146" customWidth="1"/>
    <col min="1288" max="1289" width="19.5703125" style="146" customWidth="1"/>
    <col min="1290" max="1290" width="12.5703125" style="146" customWidth="1"/>
    <col min="1291" max="1291" width="13.42578125" style="146" customWidth="1"/>
    <col min="1292" max="1292" width="9.42578125" style="146" customWidth="1"/>
    <col min="1293" max="1293" width="9.5703125" style="146" customWidth="1"/>
    <col min="1294" max="1305" width="8.5703125" style="146" customWidth="1"/>
    <col min="1306" max="1542" width="9.28515625" style="146"/>
    <col min="1543" max="1543" width="5.5703125" style="146" customWidth="1"/>
    <col min="1544" max="1545" width="19.5703125" style="146" customWidth="1"/>
    <col min="1546" max="1546" width="12.5703125" style="146" customWidth="1"/>
    <col min="1547" max="1547" width="13.42578125" style="146" customWidth="1"/>
    <col min="1548" max="1548" width="9.42578125" style="146" customWidth="1"/>
    <col min="1549" max="1549" width="9.5703125" style="146" customWidth="1"/>
    <col min="1550" max="1561" width="8.5703125" style="146" customWidth="1"/>
    <col min="1562" max="1798" width="9.28515625" style="146"/>
    <col min="1799" max="1799" width="5.5703125" style="146" customWidth="1"/>
    <col min="1800" max="1801" width="19.5703125" style="146" customWidth="1"/>
    <col min="1802" max="1802" width="12.5703125" style="146" customWidth="1"/>
    <col min="1803" max="1803" width="13.42578125" style="146" customWidth="1"/>
    <col min="1804" max="1804" width="9.42578125" style="146" customWidth="1"/>
    <col min="1805" max="1805" width="9.5703125" style="146" customWidth="1"/>
    <col min="1806" max="1817" width="8.5703125" style="146" customWidth="1"/>
    <col min="1818" max="2054" width="9.28515625" style="146"/>
    <col min="2055" max="2055" width="5.5703125" style="146" customWidth="1"/>
    <col min="2056" max="2057" width="19.5703125" style="146" customWidth="1"/>
    <col min="2058" max="2058" width="12.5703125" style="146" customWidth="1"/>
    <col min="2059" max="2059" width="13.42578125" style="146" customWidth="1"/>
    <col min="2060" max="2060" width="9.42578125" style="146" customWidth="1"/>
    <col min="2061" max="2061" width="9.5703125" style="146" customWidth="1"/>
    <col min="2062" max="2073" width="8.5703125" style="146" customWidth="1"/>
    <col min="2074" max="2310" width="9.28515625" style="146"/>
    <col min="2311" max="2311" width="5.5703125" style="146" customWidth="1"/>
    <col min="2312" max="2313" width="19.5703125" style="146" customWidth="1"/>
    <col min="2314" max="2314" width="12.5703125" style="146" customWidth="1"/>
    <col min="2315" max="2315" width="13.42578125" style="146" customWidth="1"/>
    <col min="2316" max="2316" width="9.42578125" style="146" customWidth="1"/>
    <col min="2317" max="2317" width="9.5703125" style="146" customWidth="1"/>
    <col min="2318" max="2329" width="8.5703125" style="146" customWidth="1"/>
    <col min="2330" max="2566" width="9.28515625" style="146"/>
    <col min="2567" max="2567" width="5.5703125" style="146" customWidth="1"/>
    <col min="2568" max="2569" width="19.5703125" style="146" customWidth="1"/>
    <col min="2570" max="2570" width="12.5703125" style="146" customWidth="1"/>
    <col min="2571" max="2571" width="13.42578125" style="146" customWidth="1"/>
    <col min="2572" max="2572" width="9.42578125" style="146" customWidth="1"/>
    <col min="2573" max="2573" width="9.5703125" style="146" customWidth="1"/>
    <col min="2574" max="2585" width="8.5703125" style="146" customWidth="1"/>
    <col min="2586" max="2822" width="9.28515625" style="146"/>
    <col min="2823" max="2823" width="5.5703125" style="146" customWidth="1"/>
    <col min="2824" max="2825" width="19.5703125" style="146" customWidth="1"/>
    <col min="2826" max="2826" width="12.5703125" style="146" customWidth="1"/>
    <col min="2827" max="2827" width="13.42578125" style="146" customWidth="1"/>
    <col min="2828" max="2828" width="9.42578125" style="146" customWidth="1"/>
    <col min="2829" max="2829" width="9.5703125" style="146" customWidth="1"/>
    <col min="2830" max="2841" width="8.5703125" style="146" customWidth="1"/>
    <col min="2842" max="3078" width="9.28515625" style="146"/>
    <col min="3079" max="3079" width="5.5703125" style="146" customWidth="1"/>
    <col min="3080" max="3081" width="19.5703125" style="146" customWidth="1"/>
    <col min="3082" max="3082" width="12.5703125" style="146" customWidth="1"/>
    <col min="3083" max="3083" width="13.42578125" style="146" customWidth="1"/>
    <col min="3084" max="3084" width="9.42578125" style="146" customWidth="1"/>
    <col min="3085" max="3085" width="9.5703125" style="146" customWidth="1"/>
    <col min="3086" max="3097" width="8.5703125" style="146" customWidth="1"/>
    <col min="3098" max="3334" width="9.28515625" style="146"/>
    <col min="3335" max="3335" width="5.5703125" style="146" customWidth="1"/>
    <col min="3336" max="3337" width="19.5703125" style="146" customWidth="1"/>
    <col min="3338" max="3338" width="12.5703125" style="146" customWidth="1"/>
    <col min="3339" max="3339" width="13.42578125" style="146" customWidth="1"/>
    <col min="3340" max="3340" width="9.42578125" style="146" customWidth="1"/>
    <col min="3341" max="3341" width="9.5703125" style="146" customWidth="1"/>
    <col min="3342" max="3353" width="8.5703125" style="146" customWidth="1"/>
    <col min="3354" max="3590" width="9.28515625" style="146"/>
    <col min="3591" max="3591" width="5.5703125" style="146" customWidth="1"/>
    <col min="3592" max="3593" width="19.5703125" style="146" customWidth="1"/>
    <col min="3594" max="3594" width="12.5703125" style="146" customWidth="1"/>
    <col min="3595" max="3595" width="13.42578125" style="146" customWidth="1"/>
    <col min="3596" max="3596" width="9.42578125" style="146" customWidth="1"/>
    <col min="3597" max="3597" width="9.5703125" style="146" customWidth="1"/>
    <col min="3598" max="3609" width="8.5703125" style="146" customWidth="1"/>
    <col min="3610" max="3846" width="9.28515625" style="146"/>
    <col min="3847" max="3847" width="5.5703125" style="146" customWidth="1"/>
    <col min="3848" max="3849" width="19.5703125" style="146" customWidth="1"/>
    <col min="3850" max="3850" width="12.5703125" style="146" customWidth="1"/>
    <col min="3851" max="3851" width="13.42578125" style="146" customWidth="1"/>
    <col min="3852" max="3852" width="9.42578125" style="146" customWidth="1"/>
    <col min="3853" max="3853" width="9.5703125" style="146" customWidth="1"/>
    <col min="3854" max="3865" width="8.5703125" style="146" customWidth="1"/>
    <col min="3866" max="4102" width="9.28515625" style="146"/>
    <col min="4103" max="4103" width="5.5703125" style="146" customWidth="1"/>
    <col min="4104" max="4105" width="19.5703125" style="146" customWidth="1"/>
    <col min="4106" max="4106" width="12.5703125" style="146" customWidth="1"/>
    <col min="4107" max="4107" width="13.42578125" style="146" customWidth="1"/>
    <col min="4108" max="4108" width="9.42578125" style="146" customWidth="1"/>
    <col min="4109" max="4109" width="9.5703125" style="146" customWidth="1"/>
    <col min="4110" max="4121" width="8.5703125" style="146" customWidth="1"/>
    <col min="4122" max="4358" width="9.28515625" style="146"/>
    <col min="4359" max="4359" width="5.5703125" style="146" customWidth="1"/>
    <col min="4360" max="4361" width="19.5703125" style="146" customWidth="1"/>
    <col min="4362" max="4362" width="12.5703125" style="146" customWidth="1"/>
    <col min="4363" max="4363" width="13.42578125" style="146" customWidth="1"/>
    <col min="4364" max="4364" width="9.42578125" style="146" customWidth="1"/>
    <col min="4365" max="4365" width="9.5703125" style="146" customWidth="1"/>
    <col min="4366" max="4377" width="8.5703125" style="146" customWidth="1"/>
    <col min="4378" max="4614" width="9.28515625" style="146"/>
    <col min="4615" max="4615" width="5.5703125" style="146" customWidth="1"/>
    <col min="4616" max="4617" width="19.5703125" style="146" customWidth="1"/>
    <col min="4618" max="4618" width="12.5703125" style="146" customWidth="1"/>
    <col min="4619" max="4619" width="13.42578125" style="146" customWidth="1"/>
    <col min="4620" max="4620" width="9.42578125" style="146" customWidth="1"/>
    <col min="4621" max="4621" width="9.5703125" style="146" customWidth="1"/>
    <col min="4622" max="4633" width="8.5703125" style="146" customWidth="1"/>
    <col min="4634" max="4870" width="9.28515625" style="146"/>
    <col min="4871" max="4871" width="5.5703125" style="146" customWidth="1"/>
    <col min="4872" max="4873" width="19.5703125" style="146" customWidth="1"/>
    <col min="4874" max="4874" width="12.5703125" style="146" customWidth="1"/>
    <col min="4875" max="4875" width="13.42578125" style="146" customWidth="1"/>
    <col min="4876" max="4876" width="9.42578125" style="146" customWidth="1"/>
    <col min="4877" max="4877" width="9.5703125" style="146" customWidth="1"/>
    <col min="4878" max="4889" width="8.5703125" style="146" customWidth="1"/>
    <col min="4890" max="5126" width="9.28515625" style="146"/>
    <col min="5127" max="5127" width="5.5703125" style="146" customWidth="1"/>
    <col min="5128" max="5129" width="19.5703125" style="146" customWidth="1"/>
    <col min="5130" max="5130" width="12.5703125" style="146" customWidth="1"/>
    <col min="5131" max="5131" width="13.42578125" style="146" customWidth="1"/>
    <col min="5132" max="5132" width="9.42578125" style="146" customWidth="1"/>
    <col min="5133" max="5133" width="9.5703125" style="146" customWidth="1"/>
    <col min="5134" max="5145" width="8.5703125" style="146" customWidth="1"/>
    <col min="5146" max="5382" width="9.28515625" style="146"/>
    <col min="5383" max="5383" width="5.5703125" style="146" customWidth="1"/>
    <col min="5384" max="5385" width="19.5703125" style="146" customWidth="1"/>
    <col min="5386" max="5386" width="12.5703125" style="146" customWidth="1"/>
    <col min="5387" max="5387" width="13.42578125" style="146" customWidth="1"/>
    <col min="5388" max="5388" width="9.42578125" style="146" customWidth="1"/>
    <col min="5389" max="5389" width="9.5703125" style="146" customWidth="1"/>
    <col min="5390" max="5401" width="8.5703125" style="146" customWidth="1"/>
    <col min="5402" max="5638" width="9.28515625" style="146"/>
    <col min="5639" max="5639" width="5.5703125" style="146" customWidth="1"/>
    <col min="5640" max="5641" width="19.5703125" style="146" customWidth="1"/>
    <col min="5642" max="5642" width="12.5703125" style="146" customWidth="1"/>
    <col min="5643" max="5643" width="13.42578125" style="146" customWidth="1"/>
    <col min="5644" max="5644" width="9.42578125" style="146" customWidth="1"/>
    <col min="5645" max="5645" width="9.5703125" style="146" customWidth="1"/>
    <col min="5646" max="5657" width="8.5703125" style="146" customWidth="1"/>
    <col min="5658" max="5894" width="9.28515625" style="146"/>
    <col min="5895" max="5895" width="5.5703125" style="146" customWidth="1"/>
    <col min="5896" max="5897" width="19.5703125" style="146" customWidth="1"/>
    <col min="5898" max="5898" width="12.5703125" style="146" customWidth="1"/>
    <col min="5899" max="5899" width="13.42578125" style="146" customWidth="1"/>
    <col min="5900" max="5900" width="9.42578125" style="146" customWidth="1"/>
    <col min="5901" max="5901" width="9.5703125" style="146" customWidth="1"/>
    <col min="5902" max="5913" width="8.5703125" style="146" customWidth="1"/>
    <col min="5914" max="6150" width="9.28515625" style="146"/>
    <col min="6151" max="6151" width="5.5703125" style="146" customWidth="1"/>
    <col min="6152" max="6153" width="19.5703125" style="146" customWidth="1"/>
    <col min="6154" max="6154" width="12.5703125" style="146" customWidth="1"/>
    <col min="6155" max="6155" width="13.42578125" style="146" customWidth="1"/>
    <col min="6156" max="6156" width="9.42578125" style="146" customWidth="1"/>
    <col min="6157" max="6157" width="9.5703125" style="146" customWidth="1"/>
    <col min="6158" max="6169" width="8.5703125" style="146" customWidth="1"/>
    <col min="6170" max="6406" width="9.28515625" style="146"/>
    <col min="6407" max="6407" width="5.5703125" style="146" customWidth="1"/>
    <col min="6408" max="6409" width="19.5703125" style="146" customWidth="1"/>
    <col min="6410" max="6410" width="12.5703125" style="146" customWidth="1"/>
    <col min="6411" max="6411" width="13.42578125" style="146" customWidth="1"/>
    <col min="6412" max="6412" width="9.42578125" style="146" customWidth="1"/>
    <col min="6413" max="6413" width="9.5703125" style="146" customWidth="1"/>
    <col min="6414" max="6425" width="8.5703125" style="146" customWidth="1"/>
    <col min="6426" max="6662" width="9.28515625" style="146"/>
    <col min="6663" max="6663" width="5.5703125" style="146" customWidth="1"/>
    <col min="6664" max="6665" width="19.5703125" style="146" customWidth="1"/>
    <col min="6666" max="6666" width="12.5703125" style="146" customWidth="1"/>
    <col min="6667" max="6667" width="13.42578125" style="146" customWidth="1"/>
    <col min="6668" max="6668" width="9.42578125" style="146" customWidth="1"/>
    <col min="6669" max="6669" width="9.5703125" style="146" customWidth="1"/>
    <col min="6670" max="6681" width="8.5703125" style="146" customWidth="1"/>
    <col min="6682" max="6918" width="9.28515625" style="146"/>
    <col min="6919" max="6919" width="5.5703125" style="146" customWidth="1"/>
    <col min="6920" max="6921" width="19.5703125" style="146" customWidth="1"/>
    <col min="6922" max="6922" width="12.5703125" style="146" customWidth="1"/>
    <col min="6923" max="6923" width="13.42578125" style="146" customWidth="1"/>
    <col min="6924" max="6924" width="9.42578125" style="146" customWidth="1"/>
    <col min="6925" max="6925" width="9.5703125" style="146" customWidth="1"/>
    <col min="6926" max="6937" width="8.5703125" style="146" customWidth="1"/>
    <col min="6938" max="7174" width="9.28515625" style="146"/>
    <col min="7175" max="7175" width="5.5703125" style="146" customWidth="1"/>
    <col min="7176" max="7177" width="19.5703125" style="146" customWidth="1"/>
    <col min="7178" max="7178" width="12.5703125" style="146" customWidth="1"/>
    <col min="7179" max="7179" width="13.42578125" style="146" customWidth="1"/>
    <col min="7180" max="7180" width="9.42578125" style="146" customWidth="1"/>
    <col min="7181" max="7181" width="9.5703125" style="146" customWidth="1"/>
    <col min="7182" max="7193" width="8.5703125" style="146" customWidth="1"/>
    <col min="7194" max="7430" width="9.28515625" style="146"/>
    <col min="7431" max="7431" width="5.5703125" style="146" customWidth="1"/>
    <col min="7432" max="7433" width="19.5703125" style="146" customWidth="1"/>
    <col min="7434" max="7434" width="12.5703125" style="146" customWidth="1"/>
    <col min="7435" max="7435" width="13.42578125" style="146" customWidth="1"/>
    <col min="7436" max="7436" width="9.42578125" style="146" customWidth="1"/>
    <col min="7437" max="7437" width="9.5703125" style="146" customWidth="1"/>
    <col min="7438" max="7449" width="8.5703125" style="146" customWidth="1"/>
    <col min="7450" max="7686" width="9.28515625" style="146"/>
    <col min="7687" max="7687" width="5.5703125" style="146" customWidth="1"/>
    <col min="7688" max="7689" width="19.5703125" style="146" customWidth="1"/>
    <col min="7690" max="7690" width="12.5703125" style="146" customWidth="1"/>
    <col min="7691" max="7691" width="13.42578125" style="146" customWidth="1"/>
    <col min="7692" max="7692" width="9.42578125" style="146" customWidth="1"/>
    <col min="7693" max="7693" width="9.5703125" style="146" customWidth="1"/>
    <col min="7694" max="7705" width="8.5703125" style="146" customWidth="1"/>
    <col min="7706" max="7942" width="9.28515625" style="146"/>
    <col min="7943" max="7943" width="5.5703125" style="146" customWidth="1"/>
    <col min="7944" max="7945" width="19.5703125" style="146" customWidth="1"/>
    <col min="7946" max="7946" width="12.5703125" style="146" customWidth="1"/>
    <col min="7947" max="7947" width="13.42578125" style="146" customWidth="1"/>
    <col min="7948" max="7948" width="9.42578125" style="146" customWidth="1"/>
    <col min="7949" max="7949" width="9.5703125" style="146" customWidth="1"/>
    <col min="7950" max="7961" width="8.5703125" style="146" customWidth="1"/>
    <col min="7962" max="8198" width="9.28515625" style="146"/>
    <col min="8199" max="8199" width="5.5703125" style="146" customWidth="1"/>
    <col min="8200" max="8201" width="19.5703125" style="146" customWidth="1"/>
    <col min="8202" max="8202" width="12.5703125" style="146" customWidth="1"/>
    <col min="8203" max="8203" width="13.42578125" style="146" customWidth="1"/>
    <col min="8204" max="8204" width="9.42578125" style="146" customWidth="1"/>
    <col min="8205" max="8205" width="9.5703125" style="146" customWidth="1"/>
    <col min="8206" max="8217" width="8.5703125" style="146" customWidth="1"/>
    <col min="8218" max="8454" width="9.28515625" style="146"/>
    <col min="8455" max="8455" width="5.5703125" style="146" customWidth="1"/>
    <col min="8456" max="8457" width="19.5703125" style="146" customWidth="1"/>
    <col min="8458" max="8458" width="12.5703125" style="146" customWidth="1"/>
    <col min="8459" max="8459" width="13.42578125" style="146" customWidth="1"/>
    <col min="8460" max="8460" width="9.42578125" style="146" customWidth="1"/>
    <col min="8461" max="8461" width="9.5703125" style="146" customWidth="1"/>
    <col min="8462" max="8473" width="8.5703125" style="146" customWidth="1"/>
    <col min="8474" max="8710" width="9.28515625" style="146"/>
    <col min="8711" max="8711" width="5.5703125" style="146" customWidth="1"/>
    <col min="8712" max="8713" width="19.5703125" style="146" customWidth="1"/>
    <col min="8714" max="8714" width="12.5703125" style="146" customWidth="1"/>
    <col min="8715" max="8715" width="13.42578125" style="146" customWidth="1"/>
    <col min="8716" max="8716" width="9.42578125" style="146" customWidth="1"/>
    <col min="8717" max="8717" width="9.5703125" style="146" customWidth="1"/>
    <col min="8718" max="8729" width="8.5703125" style="146" customWidth="1"/>
    <col min="8730" max="8966" width="9.28515625" style="146"/>
    <col min="8967" max="8967" width="5.5703125" style="146" customWidth="1"/>
    <col min="8968" max="8969" width="19.5703125" style="146" customWidth="1"/>
    <col min="8970" max="8970" width="12.5703125" style="146" customWidth="1"/>
    <col min="8971" max="8971" width="13.42578125" style="146" customWidth="1"/>
    <col min="8972" max="8972" width="9.42578125" style="146" customWidth="1"/>
    <col min="8973" max="8973" width="9.5703125" style="146" customWidth="1"/>
    <col min="8974" max="8985" width="8.5703125" style="146" customWidth="1"/>
    <col min="8986" max="9222" width="9.28515625" style="146"/>
    <col min="9223" max="9223" width="5.5703125" style="146" customWidth="1"/>
    <col min="9224" max="9225" width="19.5703125" style="146" customWidth="1"/>
    <col min="9226" max="9226" width="12.5703125" style="146" customWidth="1"/>
    <col min="9227" max="9227" width="13.42578125" style="146" customWidth="1"/>
    <col min="9228" max="9228" width="9.42578125" style="146" customWidth="1"/>
    <col min="9229" max="9229" width="9.5703125" style="146" customWidth="1"/>
    <col min="9230" max="9241" width="8.5703125" style="146" customWidth="1"/>
    <col min="9242" max="9478" width="9.28515625" style="146"/>
    <col min="9479" max="9479" width="5.5703125" style="146" customWidth="1"/>
    <col min="9480" max="9481" width="19.5703125" style="146" customWidth="1"/>
    <col min="9482" max="9482" width="12.5703125" style="146" customWidth="1"/>
    <col min="9483" max="9483" width="13.42578125" style="146" customWidth="1"/>
    <col min="9484" max="9484" width="9.42578125" style="146" customWidth="1"/>
    <col min="9485" max="9485" width="9.5703125" style="146" customWidth="1"/>
    <col min="9486" max="9497" width="8.5703125" style="146" customWidth="1"/>
    <col min="9498" max="9734" width="9.28515625" style="146"/>
    <col min="9735" max="9735" width="5.5703125" style="146" customWidth="1"/>
    <col min="9736" max="9737" width="19.5703125" style="146" customWidth="1"/>
    <col min="9738" max="9738" width="12.5703125" style="146" customWidth="1"/>
    <col min="9739" max="9739" width="13.42578125" style="146" customWidth="1"/>
    <col min="9740" max="9740" width="9.42578125" style="146" customWidth="1"/>
    <col min="9741" max="9741" width="9.5703125" style="146" customWidth="1"/>
    <col min="9742" max="9753" width="8.5703125" style="146" customWidth="1"/>
    <col min="9754" max="9990" width="9.28515625" style="146"/>
    <col min="9991" max="9991" width="5.5703125" style="146" customWidth="1"/>
    <col min="9992" max="9993" width="19.5703125" style="146" customWidth="1"/>
    <col min="9994" max="9994" width="12.5703125" style="146" customWidth="1"/>
    <col min="9995" max="9995" width="13.42578125" style="146" customWidth="1"/>
    <col min="9996" max="9996" width="9.42578125" style="146" customWidth="1"/>
    <col min="9997" max="9997" width="9.5703125" style="146" customWidth="1"/>
    <col min="9998" max="10009" width="8.5703125" style="146" customWidth="1"/>
    <col min="10010" max="10246" width="9.28515625" style="146"/>
    <col min="10247" max="10247" width="5.5703125" style="146" customWidth="1"/>
    <col min="10248" max="10249" width="19.5703125" style="146" customWidth="1"/>
    <col min="10250" max="10250" width="12.5703125" style="146" customWidth="1"/>
    <col min="10251" max="10251" width="13.42578125" style="146" customWidth="1"/>
    <col min="10252" max="10252" width="9.42578125" style="146" customWidth="1"/>
    <col min="10253" max="10253" width="9.5703125" style="146" customWidth="1"/>
    <col min="10254" max="10265" width="8.5703125" style="146" customWidth="1"/>
    <col min="10266" max="10502" width="9.28515625" style="146"/>
    <col min="10503" max="10503" width="5.5703125" style="146" customWidth="1"/>
    <col min="10504" max="10505" width="19.5703125" style="146" customWidth="1"/>
    <col min="10506" max="10506" width="12.5703125" style="146" customWidth="1"/>
    <col min="10507" max="10507" width="13.42578125" style="146" customWidth="1"/>
    <col min="10508" max="10508" width="9.42578125" style="146" customWidth="1"/>
    <col min="10509" max="10509" width="9.5703125" style="146" customWidth="1"/>
    <col min="10510" max="10521" width="8.5703125" style="146" customWidth="1"/>
    <col min="10522" max="10758" width="9.28515625" style="146"/>
    <col min="10759" max="10759" width="5.5703125" style="146" customWidth="1"/>
    <col min="10760" max="10761" width="19.5703125" style="146" customWidth="1"/>
    <col min="10762" max="10762" width="12.5703125" style="146" customWidth="1"/>
    <col min="10763" max="10763" width="13.42578125" style="146" customWidth="1"/>
    <col min="10764" max="10764" width="9.42578125" style="146" customWidth="1"/>
    <col min="10765" max="10765" width="9.5703125" style="146" customWidth="1"/>
    <col min="10766" max="10777" width="8.5703125" style="146" customWidth="1"/>
    <col min="10778" max="11014" width="9.28515625" style="146"/>
    <col min="11015" max="11015" width="5.5703125" style="146" customWidth="1"/>
    <col min="11016" max="11017" width="19.5703125" style="146" customWidth="1"/>
    <col min="11018" max="11018" width="12.5703125" style="146" customWidth="1"/>
    <col min="11019" max="11019" width="13.42578125" style="146" customWidth="1"/>
    <col min="11020" max="11020" width="9.42578125" style="146" customWidth="1"/>
    <col min="11021" max="11021" width="9.5703125" style="146" customWidth="1"/>
    <col min="11022" max="11033" width="8.5703125" style="146" customWidth="1"/>
    <col min="11034" max="11270" width="9.28515625" style="146"/>
    <col min="11271" max="11271" width="5.5703125" style="146" customWidth="1"/>
    <col min="11272" max="11273" width="19.5703125" style="146" customWidth="1"/>
    <col min="11274" max="11274" width="12.5703125" style="146" customWidth="1"/>
    <col min="11275" max="11275" width="13.42578125" style="146" customWidth="1"/>
    <col min="11276" max="11276" width="9.42578125" style="146" customWidth="1"/>
    <col min="11277" max="11277" width="9.5703125" style="146" customWidth="1"/>
    <col min="11278" max="11289" width="8.5703125" style="146" customWidth="1"/>
    <col min="11290" max="11526" width="9.28515625" style="146"/>
    <col min="11527" max="11527" width="5.5703125" style="146" customWidth="1"/>
    <col min="11528" max="11529" width="19.5703125" style="146" customWidth="1"/>
    <col min="11530" max="11530" width="12.5703125" style="146" customWidth="1"/>
    <col min="11531" max="11531" width="13.42578125" style="146" customWidth="1"/>
    <col min="11532" max="11532" width="9.42578125" style="146" customWidth="1"/>
    <col min="11533" max="11533" width="9.5703125" style="146" customWidth="1"/>
    <col min="11534" max="11545" width="8.5703125" style="146" customWidth="1"/>
    <col min="11546" max="11782" width="9.28515625" style="146"/>
    <col min="11783" max="11783" width="5.5703125" style="146" customWidth="1"/>
    <col min="11784" max="11785" width="19.5703125" style="146" customWidth="1"/>
    <col min="11786" max="11786" width="12.5703125" style="146" customWidth="1"/>
    <col min="11787" max="11787" width="13.42578125" style="146" customWidth="1"/>
    <col min="11788" max="11788" width="9.42578125" style="146" customWidth="1"/>
    <col min="11789" max="11789" width="9.5703125" style="146" customWidth="1"/>
    <col min="11790" max="11801" width="8.5703125" style="146" customWidth="1"/>
    <col min="11802" max="12038" width="9.28515625" style="146"/>
    <col min="12039" max="12039" width="5.5703125" style="146" customWidth="1"/>
    <col min="12040" max="12041" width="19.5703125" style="146" customWidth="1"/>
    <col min="12042" max="12042" width="12.5703125" style="146" customWidth="1"/>
    <col min="12043" max="12043" width="13.42578125" style="146" customWidth="1"/>
    <col min="12044" max="12044" width="9.42578125" style="146" customWidth="1"/>
    <col min="12045" max="12045" width="9.5703125" style="146" customWidth="1"/>
    <col min="12046" max="12057" width="8.5703125" style="146" customWidth="1"/>
    <col min="12058" max="12294" width="9.28515625" style="146"/>
    <col min="12295" max="12295" width="5.5703125" style="146" customWidth="1"/>
    <col min="12296" max="12297" width="19.5703125" style="146" customWidth="1"/>
    <col min="12298" max="12298" width="12.5703125" style="146" customWidth="1"/>
    <col min="12299" max="12299" width="13.42578125" style="146" customWidth="1"/>
    <col min="12300" max="12300" width="9.42578125" style="146" customWidth="1"/>
    <col min="12301" max="12301" width="9.5703125" style="146" customWidth="1"/>
    <col min="12302" max="12313" width="8.5703125" style="146" customWidth="1"/>
    <col min="12314" max="12550" width="9.28515625" style="146"/>
    <col min="12551" max="12551" width="5.5703125" style="146" customWidth="1"/>
    <col min="12552" max="12553" width="19.5703125" style="146" customWidth="1"/>
    <col min="12554" max="12554" width="12.5703125" style="146" customWidth="1"/>
    <col min="12555" max="12555" width="13.42578125" style="146" customWidth="1"/>
    <col min="12556" max="12556" width="9.42578125" style="146" customWidth="1"/>
    <col min="12557" max="12557" width="9.5703125" style="146" customWidth="1"/>
    <col min="12558" max="12569" width="8.5703125" style="146" customWidth="1"/>
    <col min="12570" max="12806" width="9.28515625" style="146"/>
    <col min="12807" max="12807" width="5.5703125" style="146" customWidth="1"/>
    <col min="12808" max="12809" width="19.5703125" style="146" customWidth="1"/>
    <col min="12810" max="12810" width="12.5703125" style="146" customWidth="1"/>
    <col min="12811" max="12811" width="13.42578125" style="146" customWidth="1"/>
    <col min="12812" max="12812" width="9.42578125" style="146" customWidth="1"/>
    <col min="12813" max="12813" width="9.5703125" style="146" customWidth="1"/>
    <col min="12814" max="12825" width="8.5703125" style="146" customWidth="1"/>
    <col min="12826" max="13062" width="9.28515625" style="146"/>
    <col min="13063" max="13063" width="5.5703125" style="146" customWidth="1"/>
    <col min="13064" max="13065" width="19.5703125" style="146" customWidth="1"/>
    <col min="13066" max="13066" width="12.5703125" style="146" customWidth="1"/>
    <col min="13067" max="13067" width="13.42578125" style="146" customWidth="1"/>
    <col min="13068" max="13068" width="9.42578125" style="146" customWidth="1"/>
    <col min="13069" max="13069" width="9.5703125" style="146" customWidth="1"/>
    <col min="13070" max="13081" width="8.5703125" style="146" customWidth="1"/>
    <col min="13082" max="13318" width="9.28515625" style="146"/>
    <col min="13319" max="13319" width="5.5703125" style="146" customWidth="1"/>
    <col min="13320" max="13321" width="19.5703125" style="146" customWidth="1"/>
    <col min="13322" max="13322" width="12.5703125" style="146" customWidth="1"/>
    <col min="13323" max="13323" width="13.42578125" style="146" customWidth="1"/>
    <col min="13324" max="13324" width="9.42578125" style="146" customWidth="1"/>
    <col min="13325" max="13325" width="9.5703125" style="146" customWidth="1"/>
    <col min="13326" max="13337" width="8.5703125" style="146" customWidth="1"/>
    <col min="13338" max="13574" width="9.28515625" style="146"/>
    <col min="13575" max="13575" width="5.5703125" style="146" customWidth="1"/>
    <col min="13576" max="13577" width="19.5703125" style="146" customWidth="1"/>
    <col min="13578" max="13578" width="12.5703125" style="146" customWidth="1"/>
    <col min="13579" max="13579" width="13.42578125" style="146" customWidth="1"/>
    <col min="13580" max="13580" width="9.42578125" style="146" customWidth="1"/>
    <col min="13581" max="13581" width="9.5703125" style="146" customWidth="1"/>
    <col min="13582" max="13593" width="8.5703125" style="146" customWidth="1"/>
    <col min="13594" max="13830" width="9.28515625" style="146"/>
    <col min="13831" max="13831" width="5.5703125" style="146" customWidth="1"/>
    <col min="13832" max="13833" width="19.5703125" style="146" customWidth="1"/>
    <col min="13834" max="13834" width="12.5703125" style="146" customWidth="1"/>
    <col min="13835" max="13835" width="13.42578125" style="146" customWidth="1"/>
    <col min="13836" max="13836" width="9.42578125" style="146" customWidth="1"/>
    <col min="13837" max="13837" width="9.5703125" style="146" customWidth="1"/>
    <col min="13838" max="13849" width="8.5703125" style="146" customWidth="1"/>
    <col min="13850" max="14086" width="9.28515625" style="146"/>
    <col min="14087" max="14087" width="5.5703125" style="146" customWidth="1"/>
    <col min="14088" max="14089" width="19.5703125" style="146" customWidth="1"/>
    <col min="14090" max="14090" width="12.5703125" style="146" customWidth="1"/>
    <col min="14091" max="14091" width="13.42578125" style="146" customWidth="1"/>
    <col min="14092" max="14092" width="9.42578125" style="146" customWidth="1"/>
    <col min="14093" max="14093" width="9.5703125" style="146" customWidth="1"/>
    <col min="14094" max="14105" width="8.5703125" style="146" customWidth="1"/>
    <col min="14106" max="14342" width="9.28515625" style="146"/>
    <col min="14343" max="14343" width="5.5703125" style="146" customWidth="1"/>
    <col min="14344" max="14345" width="19.5703125" style="146" customWidth="1"/>
    <col min="14346" max="14346" width="12.5703125" style="146" customWidth="1"/>
    <col min="14347" max="14347" width="13.42578125" style="146" customWidth="1"/>
    <col min="14348" max="14348" width="9.42578125" style="146" customWidth="1"/>
    <col min="14349" max="14349" width="9.5703125" style="146" customWidth="1"/>
    <col min="14350" max="14361" width="8.5703125" style="146" customWidth="1"/>
    <col min="14362" max="14598" width="9.28515625" style="146"/>
    <col min="14599" max="14599" width="5.5703125" style="146" customWidth="1"/>
    <col min="14600" max="14601" width="19.5703125" style="146" customWidth="1"/>
    <col min="14602" max="14602" width="12.5703125" style="146" customWidth="1"/>
    <col min="14603" max="14603" width="13.42578125" style="146" customWidth="1"/>
    <col min="14604" max="14604" width="9.42578125" style="146" customWidth="1"/>
    <col min="14605" max="14605" width="9.5703125" style="146" customWidth="1"/>
    <col min="14606" max="14617" width="8.5703125" style="146" customWidth="1"/>
    <col min="14618" max="14854" width="9.28515625" style="146"/>
    <col min="14855" max="14855" width="5.5703125" style="146" customWidth="1"/>
    <col min="14856" max="14857" width="19.5703125" style="146" customWidth="1"/>
    <col min="14858" max="14858" width="12.5703125" style="146" customWidth="1"/>
    <col min="14859" max="14859" width="13.42578125" style="146" customWidth="1"/>
    <col min="14860" max="14860" width="9.42578125" style="146" customWidth="1"/>
    <col min="14861" max="14861" width="9.5703125" style="146" customWidth="1"/>
    <col min="14862" max="14873" width="8.5703125" style="146" customWidth="1"/>
    <col min="14874" max="15110" width="9.28515625" style="146"/>
    <col min="15111" max="15111" width="5.5703125" style="146" customWidth="1"/>
    <col min="15112" max="15113" width="19.5703125" style="146" customWidth="1"/>
    <col min="15114" max="15114" width="12.5703125" style="146" customWidth="1"/>
    <col min="15115" max="15115" width="13.42578125" style="146" customWidth="1"/>
    <col min="15116" max="15116" width="9.42578125" style="146" customWidth="1"/>
    <col min="15117" max="15117" width="9.5703125" style="146" customWidth="1"/>
    <col min="15118" max="15129" width="8.5703125" style="146" customWidth="1"/>
    <col min="15130" max="15366" width="9.28515625" style="146"/>
    <col min="15367" max="15367" width="5.5703125" style="146" customWidth="1"/>
    <col min="15368" max="15369" width="19.5703125" style="146" customWidth="1"/>
    <col min="15370" max="15370" width="12.5703125" style="146" customWidth="1"/>
    <col min="15371" max="15371" width="13.42578125" style="146" customWidth="1"/>
    <col min="15372" max="15372" width="9.42578125" style="146" customWidth="1"/>
    <col min="15373" max="15373" width="9.5703125" style="146" customWidth="1"/>
    <col min="15374" max="15385" width="8.5703125" style="146" customWidth="1"/>
    <col min="15386" max="15622" width="9.28515625" style="146"/>
    <col min="15623" max="15623" width="5.5703125" style="146" customWidth="1"/>
    <col min="15624" max="15625" width="19.5703125" style="146" customWidth="1"/>
    <col min="15626" max="15626" width="12.5703125" style="146" customWidth="1"/>
    <col min="15627" max="15627" width="13.42578125" style="146" customWidth="1"/>
    <col min="15628" max="15628" width="9.42578125" style="146" customWidth="1"/>
    <col min="15629" max="15629" width="9.5703125" style="146" customWidth="1"/>
    <col min="15630" max="15641" width="8.5703125" style="146" customWidth="1"/>
    <col min="15642" max="15878" width="9.28515625" style="146"/>
    <col min="15879" max="15879" width="5.5703125" style="146" customWidth="1"/>
    <col min="15880" max="15881" width="19.5703125" style="146" customWidth="1"/>
    <col min="15882" max="15882" width="12.5703125" style="146" customWidth="1"/>
    <col min="15883" max="15883" width="13.42578125" style="146" customWidth="1"/>
    <col min="15884" max="15884" width="9.42578125" style="146" customWidth="1"/>
    <col min="15885" max="15885" width="9.5703125" style="146" customWidth="1"/>
    <col min="15886" max="15897" width="8.5703125" style="146" customWidth="1"/>
    <col min="15898" max="16134" width="9.28515625" style="146"/>
    <col min="16135" max="16135" width="5.5703125" style="146" customWidth="1"/>
    <col min="16136" max="16137" width="19.5703125" style="146" customWidth="1"/>
    <col min="16138" max="16138" width="12.5703125" style="146" customWidth="1"/>
    <col min="16139" max="16139" width="13.42578125" style="146" customWidth="1"/>
    <col min="16140" max="16140" width="9.42578125" style="146" customWidth="1"/>
    <col min="16141" max="16141" width="9.5703125" style="146" customWidth="1"/>
    <col min="16142" max="16153" width="8.5703125" style="146" customWidth="1"/>
    <col min="16154" max="16384" width="9.28515625" style="146"/>
  </cols>
  <sheetData>
    <row r="1" spans="1:25" ht="15.75" x14ac:dyDescent="0.25">
      <c r="A1" s="380" t="s">
        <v>671</v>
      </c>
    </row>
    <row r="3" spans="1:25" ht="15.75" x14ac:dyDescent="0.25">
      <c r="A3" s="1183" t="s">
        <v>1068</v>
      </c>
      <c r="B3" s="1183"/>
      <c r="C3" s="1183"/>
      <c r="D3" s="1183"/>
      <c r="E3" s="1183"/>
      <c r="F3" s="1183"/>
      <c r="G3" s="1183"/>
      <c r="H3" s="1183"/>
      <c r="I3" s="1183"/>
      <c r="J3" s="1183"/>
      <c r="K3" s="1183"/>
      <c r="L3" s="1183"/>
      <c r="M3" s="1183"/>
      <c r="N3" s="1183"/>
      <c r="O3" s="1183"/>
      <c r="P3" s="1183"/>
      <c r="Q3" s="1183"/>
      <c r="R3" s="1183"/>
      <c r="S3" s="1183"/>
      <c r="T3" s="1183"/>
      <c r="U3" s="1183"/>
      <c r="V3" s="1183"/>
      <c r="W3" s="1183"/>
      <c r="X3" s="1183"/>
      <c r="Y3" s="1183"/>
    </row>
    <row r="4" spans="1:25" ht="15.75" x14ac:dyDescent="0.25">
      <c r="A4" s="1070" t="s">
        <v>641</v>
      </c>
      <c r="B4" s="1070"/>
      <c r="C4" s="1070"/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</row>
    <row r="5" spans="1:25" ht="15.75" x14ac:dyDescent="0.25">
      <c r="A5" s="382"/>
      <c r="B5" s="382"/>
      <c r="C5" s="382"/>
      <c r="D5" s="382"/>
      <c r="E5" s="382"/>
      <c r="F5" s="382"/>
      <c r="G5" s="382"/>
      <c r="H5" s="382"/>
      <c r="I5" s="382"/>
      <c r="J5" s="382"/>
      <c r="K5" s="589" t="str">
        <f>'1'!E5</f>
        <v>KABUPATEN/KOTA</v>
      </c>
      <c r="L5" s="590">
        <f>'1'!$F$5</f>
        <v>2022</v>
      </c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</row>
    <row r="6" spans="1:25" ht="15.75" x14ac:dyDescent="0.25">
      <c r="A6" s="382"/>
      <c r="B6" s="382"/>
      <c r="C6" s="382"/>
      <c r="D6" s="382"/>
      <c r="E6" s="382"/>
      <c r="F6" s="382"/>
      <c r="G6" s="382"/>
      <c r="H6" s="382"/>
      <c r="I6" s="382"/>
      <c r="J6" s="382"/>
      <c r="K6" s="589" t="str">
        <f>'1'!E6</f>
        <v>TAHUN</v>
      </c>
      <c r="L6" s="590" t="str">
        <f>'1'!$F$6</f>
        <v>BANYUMAS</v>
      </c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</row>
    <row r="7" spans="1:25" ht="15.75" thickBot="1" x14ac:dyDescent="0.3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</row>
    <row r="8" spans="1:25" ht="28.5" customHeight="1" x14ac:dyDescent="0.25">
      <c r="A8" s="1071" t="s">
        <v>2</v>
      </c>
      <c r="B8" s="1179" t="s">
        <v>254</v>
      </c>
      <c r="C8" s="1179" t="s">
        <v>409</v>
      </c>
      <c r="D8" s="1190" t="s">
        <v>572</v>
      </c>
      <c r="E8" s="1191"/>
      <c r="F8" s="1192"/>
      <c r="G8" s="1196" t="s">
        <v>644</v>
      </c>
      <c r="H8" s="1197"/>
      <c r="I8" s="1198"/>
      <c r="J8" s="1079" t="s">
        <v>1069</v>
      </c>
      <c r="K8" s="1202"/>
      <c r="L8" s="1202"/>
      <c r="M8" s="1202"/>
      <c r="N8" s="1202"/>
      <c r="O8" s="1202"/>
      <c r="P8" s="1202"/>
      <c r="Q8" s="1202"/>
      <c r="R8" s="1202"/>
      <c r="S8" s="1202"/>
      <c r="T8" s="1202"/>
      <c r="U8" s="1202"/>
      <c r="V8" s="1202"/>
      <c r="W8" s="1202"/>
      <c r="X8" s="1202"/>
      <c r="Y8" s="1080"/>
    </row>
    <row r="9" spans="1:25" ht="38.450000000000003" customHeight="1" x14ac:dyDescent="0.25">
      <c r="A9" s="1159"/>
      <c r="B9" s="1072"/>
      <c r="C9" s="1072"/>
      <c r="D9" s="1193"/>
      <c r="E9" s="1194"/>
      <c r="F9" s="1195"/>
      <c r="G9" s="1199"/>
      <c r="H9" s="1200"/>
      <c r="I9" s="1201"/>
      <c r="J9" s="1188" t="s">
        <v>660</v>
      </c>
      <c r="K9" s="1189"/>
      <c r="L9" s="1188" t="s">
        <v>661</v>
      </c>
      <c r="M9" s="1189"/>
      <c r="N9" s="1188" t="s">
        <v>586</v>
      </c>
      <c r="O9" s="1189"/>
      <c r="P9" s="1203" t="s">
        <v>662</v>
      </c>
      <c r="Q9" s="1189"/>
      <c r="R9" s="1203" t="s">
        <v>1070</v>
      </c>
      <c r="S9" s="1189"/>
      <c r="T9" s="1188" t="s">
        <v>1035</v>
      </c>
      <c r="U9" s="1189"/>
      <c r="V9" s="1188" t="s">
        <v>587</v>
      </c>
      <c r="W9" s="1189"/>
      <c r="X9" s="1188" t="s">
        <v>495</v>
      </c>
      <c r="Y9" s="1189"/>
    </row>
    <row r="10" spans="1:25" ht="37.5" customHeight="1" x14ac:dyDescent="0.25">
      <c r="A10" s="1072"/>
      <c r="B10" s="1160"/>
      <c r="C10" s="1160"/>
      <c r="D10" s="824" t="s">
        <v>6</v>
      </c>
      <c r="E10" s="824" t="s">
        <v>7</v>
      </c>
      <c r="F10" s="824" t="s">
        <v>8</v>
      </c>
      <c r="G10" s="824" t="s">
        <v>6</v>
      </c>
      <c r="H10" s="824" t="s">
        <v>7</v>
      </c>
      <c r="I10" s="824" t="s">
        <v>8</v>
      </c>
      <c r="J10" s="823" t="s">
        <v>615</v>
      </c>
      <c r="K10" s="823" t="s">
        <v>27</v>
      </c>
      <c r="L10" s="823" t="s">
        <v>615</v>
      </c>
      <c r="M10" s="823" t="s">
        <v>27</v>
      </c>
      <c r="N10" s="823" t="s">
        <v>615</v>
      </c>
      <c r="O10" s="823" t="s">
        <v>27</v>
      </c>
      <c r="P10" s="823" t="s">
        <v>615</v>
      </c>
      <c r="Q10" s="823" t="s">
        <v>27</v>
      </c>
      <c r="R10" s="823" t="s">
        <v>615</v>
      </c>
      <c r="S10" s="823" t="s">
        <v>27</v>
      </c>
      <c r="T10" s="823" t="s">
        <v>615</v>
      </c>
      <c r="U10" s="823" t="s">
        <v>27</v>
      </c>
      <c r="V10" s="823" t="s">
        <v>615</v>
      </c>
      <c r="W10" s="823" t="s">
        <v>27</v>
      </c>
      <c r="X10" s="823" t="s">
        <v>615</v>
      </c>
      <c r="Y10" s="823" t="s">
        <v>27</v>
      </c>
    </row>
    <row r="11" spans="1:25" x14ac:dyDescent="0.25">
      <c r="A11" s="820">
        <v>1</v>
      </c>
      <c r="B11" s="825">
        <v>2</v>
      </c>
      <c r="C11" s="820">
        <v>3</v>
      </c>
      <c r="D11" s="825">
        <v>4</v>
      </c>
      <c r="E11" s="820">
        <v>5</v>
      </c>
      <c r="F11" s="825">
        <v>6</v>
      </c>
      <c r="G11" s="820">
        <v>7</v>
      </c>
      <c r="H11" s="825">
        <v>8</v>
      </c>
      <c r="I11" s="820">
        <v>9</v>
      </c>
      <c r="J11" s="825">
        <v>10</v>
      </c>
      <c r="K11" s="820">
        <v>11</v>
      </c>
      <c r="L11" s="825">
        <v>12</v>
      </c>
      <c r="M11" s="820">
        <v>13</v>
      </c>
      <c r="N11" s="825">
        <v>14</v>
      </c>
      <c r="O11" s="820">
        <v>15</v>
      </c>
      <c r="P11" s="825">
        <v>16</v>
      </c>
      <c r="Q11" s="820">
        <v>17</v>
      </c>
      <c r="R11" s="825">
        <v>18</v>
      </c>
      <c r="S11" s="820">
        <v>19</v>
      </c>
      <c r="T11" s="825">
        <v>20</v>
      </c>
      <c r="U11" s="820">
        <v>21</v>
      </c>
      <c r="V11" s="825">
        <v>22</v>
      </c>
      <c r="W11" s="820">
        <v>23</v>
      </c>
      <c r="X11" s="825">
        <v>24</v>
      </c>
      <c r="Y11" s="820">
        <v>25</v>
      </c>
    </row>
    <row r="12" spans="1:25" ht="17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649">
        <f>'21'!D12</f>
        <v>0</v>
      </c>
      <c r="E12" s="649">
        <f>'21'!G12</f>
        <v>0</v>
      </c>
      <c r="F12" s="649">
        <f>SUM(D12:E12)</f>
        <v>0</v>
      </c>
      <c r="G12" s="649">
        <f>15%*D12</f>
        <v>0</v>
      </c>
      <c r="H12" s="649">
        <f>15%*E12</f>
        <v>0</v>
      </c>
      <c r="I12" s="649">
        <f>SUM(G12:H12)</f>
        <v>0</v>
      </c>
      <c r="J12" s="649"/>
      <c r="K12" s="653" t="e">
        <f>J12/$I12*100</f>
        <v>#DIV/0!</v>
      </c>
      <c r="L12" s="654"/>
      <c r="M12" s="653" t="e">
        <f>L12/$I12*100</f>
        <v>#DIV/0!</v>
      </c>
      <c r="N12" s="654"/>
      <c r="O12" s="653" t="e">
        <f>N12/$I12*100</f>
        <v>#DIV/0!</v>
      </c>
      <c r="P12" s="655"/>
      <c r="Q12" s="653" t="e">
        <f>P12/$I12*100</f>
        <v>#DIV/0!</v>
      </c>
      <c r="R12" s="653"/>
      <c r="S12" s="653" t="e">
        <f>R12/$I12*100</f>
        <v>#DIV/0!</v>
      </c>
      <c r="T12" s="649"/>
      <c r="U12" s="653" t="e">
        <f>T12/$I12*100</f>
        <v>#DIV/0!</v>
      </c>
      <c r="V12" s="653"/>
      <c r="W12" s="653" t="e">
        <f>V12/$I12*100</f>
        <v>#DIV/0!</v>
      </c>
      <c r="X12" s="649">
        <f>J12+L12+N12+P12+R12+T12+V12</f>
        <v>0</v>
      </c>
      <c r="Y12" s="653" t="e">
        <f>X12/$I12*100</f>
        <v>#DIV/0!</v>
      </c>
    </row>
    <row r="13" spans="1:25" ht="17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649">
        <f>'21'!D13</f>
        <v>0</v>
      </c>
      <c r="E13" s="649">
        <f>'21'!G13</f>
        <v>0</v>
      </c>
      <c r="F13" s="649">
        <f t="shared" ref="F13:F31" si="0">SUM(D13:E13)</f>
        <v>0</v>
      </c>
      <c r="G13" s="649">
        <f t="shared" ref="G13:G31" si="1">15%*D13</f>
        <v>0</v>
      </c>
      <c r="H13" s="649">
        <f t="shared" ref="H13:H31" si="2">15%*E13</f>
        <v>0</v>
      </c>
      <c r="I13" s="649">
        <f t="shared" ref="I13:I20" si="3">SUM(G13:H13)</f>
        <v>0</v>
      </c>
      <c r="J13" s="649"/>
      <c r="K13" s="653" t="e">
        <f t="shared" ref="K13:M28" si="4">J13/$I13*100</f>
        <v>#DIV/0!</v>
      </c>
      <c r="L13" s="654"/>
      <c r="M13" s="653" t="e">
        <f t="shared" si="4"/>
        <v>#DIV/0!</v>
      </c>
      <c r="N13" s="654"/>
      <c r="O13" s="653" t="e">
        <f t="shared" ref="O13:O31" si="5">N13/$I13*100</f>
        <v>#DIV/0!</v>
      </c>
      <c r="P13" s="655"/>
      <c r="Q13" s="653" t="e">
        <f t="shared" ref="Q13:Q31" si="6">P13/$I13*100</f>
        <v>#DIV/0!</v>
      </c>
      <c r="R13" s="653"/>
      <c r="S13" s="653" t="e">
        <f t="shared" ref="S13:S31" si="7">R13/$I13*100</f>
        <v>#DIV/0!</v>
      </c>
      <c r="T13" s="649"/>
      <c r="U13" s="653" t="e">
        <f t="shared" ref="U13:U31" si="8">T13/$I13*100</f>
        <v>#DIV/0!</v>
      </c>
      <c r="V13" s="653"/>
      <c r="W13" s="653" t="e">
        <f t="shared" ref="W13:W31" si="9">V13/$I13*100</f>
        <v>#DIV/0!</v>
      </c>
      <c r="X13" s="649">
        <f t="shared" ref="X13:X31" si="10">J13+L13+N13+P13+R13+T13+V13</f>
        <v>0</v>
      </c>
      <c r="Y13" s="653" t="e">
        <f t="shared" ref="Y13:Y31" si="11">X13/$I13*100</f>
        <v>#DIV/0!</v>
      </c>
    </row>
    <row r="14" spans="1:25" ht="17.100000000000001" customHeight="1" x14ac:dyDescent="0.25">
      <c r="A14" s="557"/>
      <c r="B14" s="128"/>
      <c r="C14" s="128" t="str">
        <f>'9'!C11</f>
        <v>Wangon II</v>
      </c>
      <c r="D14" s="649">
        <f>'21'!D14</f>
        <v>0</v>
      </c>
      <c r="E14" s="649">
        <f>'21'!G14</f>
        <v>0</v>
      </c>
      <c r="F14" s="649">
        <f t="shared" si="0"/>
        <v>0</v>
      </c>
      <c r="G14" s="649">
        <f t="shared" si="1"/>
        <v>0</v>
      </c>
      <c r="H14" s="649">
        <f t="shared" si="2"/>
        <v>0</v>
      </c>
      <c r="I14" s="649">
        <f t="shared" si="3"/>
        <v>0</v>
      </c>
      <c r="J14" s="649"/>
      <c r="K14" s="653" t="e">
        <f t="shared" si="4"/>
        <v>#DIV/0!</v>
      </c>
      <c r="L14" s="654"/>
      <c r="M14" s="653" t="e">
        <f t="shared" si="4"/>
        <v>#DIV/0!</v>
      </c>
      <c r="N14" s="654"/>
      <c r="O14" s="653" t="e">
        <f t="shared" si="5"/>
        <v>#DIV/0!</v>
      </c>
      <c r="P14" s="655"/>
      <c r="Q14" s="653" t="e">
        <f t="shared" si="6"/>
        <v>#DIV/0!</v>
      </c>
      <c r="R14" s="653"/>
      <c r="S14" s="653" t="e">
        <f t="shared" si="7"/>
        <v>#DIV/0!</v>
      </c>
      <c r="T14" s="649"/>
      <c r="U14" s="653" t="e">
        <f t="shared" si="8"/>
        <v>#DIV/0!</v>
      </c>
      <c r="V14" s="653"/>
      <c r="W14" s="653" t="e">
        <f t="shared" si="9"/>
        <v>#DIV/0!</v>
      </c>
      <c r="X14" s="649">
        <f t="shared" si="10"/>
        <v>0</v>
      </c>
      <c r="Y14" s="653" t="e">
        <f t="shared" si="11"/>
        <v>#DIV/0!</v>
      </c>
    </row>
    <row r="15" spans="1:25" ht="17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649">
        <f>'21'!D15</f>
        <v>0</v>
      </c>
      <c r="E15" s="649">
        <f>'21'!G15</f>
        <v>0</v>
      </c>
      <c r="F15" s="649">
        <f t="shared" si="0"/>
        <v>0</v>
      </c>
      <c r="G15" s="649">
        <f t="shared" si="1"/>
        <v>0</v>
      </c>
      <c r="H15" s="649">
        <f t="shared" si="2"/>
        <v>0</v>
      </c>
      <c r="I15" s="649">
        <f t="shared" si="3"/>
        <v>0</v>
      </c>
      <c r="J15" s="649"/>
      <c r="K15" s="653" t="e">
        <f>J15/$I15*100</f>
        <v>#DIV/0!</v>
      </c>
      <c r="L15" s="654"/>
      <c r="M15" s="653" t="e">
        <f t="shared" si="4"/>
        <v>#DIV/0!</v>
      </c>
      <c r="N15" s="654"/>
      <c r="O15" s="653" t="e">
        <f t="shared" si="5"/>
        <v>#DIV/0!</v>
      </c>
      <c r="P15" s="655"/>
      <c r="Q15" s="653" t="e">
        <f t="shared" si="6"/>
        <v>#DIV/0!</v>
      </c>
      <c r="R15" s="653"/>
      <c r="S15" s="653" t="e">
        <f t="shared" si="7"/>
        <v>#DIV/0!</v>
      </c>
      <c r="T15" s="649"/>
      <c r="U15" s="653" t="e">
        <f t="shared" si="8"/>
        <v>#DIV/0!</v>
      </c>
      <c r="V15" s="653"/>
      <c r="W15" s="653" t="e">
        <f t="shared" si="9"/>
        <v>#DIV/0!</v>
      </c>
      <c r="X15" s="649">
        <f t="shared" si="10"/>
        <v>0</v>
      </c>
      <c r="Y15" s="653" t="e">
        <f t="shared" si="11"/>
        <v>#DIV/0!</v>
      </c>
    </row>
    <row r="16" spans="1:25" ht="17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649">
        <f>'21'!D16</f>
        <v>0</v>
      </c>
      <c r="E16" s="649">
        <f>'21'!G16</f>
        <v>0</v>
      </c>
      <c r="F16" s="649">
        <f t="shared" si="0"/>
        <v>0</v>
      </c>
      <c r="G16" s="649">
        <f t="shared" si="1"/>
        <v>0</v>
      </c>
      <c r="H16" s="649">
        <f t="shared" si="2"/>
        <v>0</v>
      </c>
      <c r="I16" s="649">
        <f t="shared" si="3"/>
        <v>0</v>
      </c>
      <c r="J16" s="649"/>
      <c r="K16" s="653" t="e">
        <f t="shared" si="4"/>
        <v>#DIV/0!</v>
      </c>
      <c r="L16" s="654"/>
      <c r="M16" s="653" t="e">
        <f t="shared" si="4"/>
        <v>#DIV/0!</v>
      </c>
      <c r="N16" s="654"/>
      <c r="O16" s="653" t="e">
        <f t="shared" si="5"/>
        <v>#DIV/0!</v>
      </c>
      <c r="P16" s="655"/>
      <c r="Q16" s="653" t="e">
        <f t="shared" si="6"/>
        <v>#DIV/0!</v>
      </c>
      <c r="R16" s="653"/>
      <c r="S16" s="653" t="e">
        <f t="shared" si="7"/>
        <v>#DIV/0!</v>
      </c>
      <c r="T16" s="649"/>
      <c r="U16" s="653" t="e">
        <f t="shared" si="8"/>
        <v>#DIV/0!</v>
      </c>
      <c r="V16" s="653"/>
      <c r="W16" s="653" t="e">
        <f t="shared" si="9"/>
        <v>#DIV/0!</v>
      </c>
      <c r="X16" s="649">
        <f t="shared" si="10"/>
        <v>0</v>
      </c>
      <c r="Y16" s="653" t="e">
        <f t="shared" si="11"/>
        <v>#DIV/0!</v>
      </c>
    </row>
    <row r="17" spans="1:25" ht="17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649">
        <f>'21'!D17</f>
        <v>0</v>
      </c>
      <c r="E17" s="649">
        <f>'21'!G17</f>
        <v>0</v>
      </c>
      <c r="F17" s="649">
        <f t="shared" si="0"/>
        <v>0</v>
      </c>
      <c r="G17" s="649">
        <f t="shared" si="1"/>
        <v>0</v>
      </c>
      <c r="H17" s="649">
        <f t="shared" si="2"/>
        <v>0</v>
      </c>
      <c r="I17" s="649">
        <f t="shared" si="3"/>
        <v>0</v>
      </c>
      <c r="J17" s="649"/>
      <c r="K17" s="653" t="e">
        <f t="shared" si="4"/>
        <v>#DIV/0!</v>
      </c>
      <c r="L17" s="654"/>
      <c r="M17" s="653" t="e">
        <f t="shared" si="4"/>
        <v>#DIV/0!</v>
      </c>
      <c r="N17" s="654"/>
      <c r="O17" s="653" t="e">
        <f t="shared" si="5"/>
        <v>#DIV/0!</v>
      </c>
      <c r="P17" s="655"/>
      <c r="Q17" s="653" t="e">
        <f t="shared" si="6"/>
        <v>#DIV/0!</v>
      </c>
      <c r="R17" s="653"/>
      <c r="S17" s="653" t="e">
        <f t="shared" si="7"/>
        <v>#DIV/0!</v>
      </c>
      <c r="T17" s="649"/>
      <c r="U17" s="653" t="e">
        <f t="shared" si="8"/>
        <v>#DIV/0!</v>
      </c>
      <c r="V17" s="653"/>
      <c r="W17" s="653" t="e">
        <f t="shared" si="9"/>
        <v>#DIV/0!</v>
      </c>
      <c r="X17" s="649">
        <f t="shared" si="10"/>
        <v>0</v>
      </c>
      <c r="Y17" s="653" t="e">
        <f t="shared" si="11"/>
        <v>#DIV/0!</v>
      </c>
    </row>
    <row r="18" spans="1:25" ht="17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649">
        <f>'21'!D18</f>
        <v>0</v>
      </c>
      <c r="E18" s="649">
        <f>'21'!G18</f>
        <v>0</v>
      </c>
      <c r="F18" s="649">
        <f t="shared" si="0"/>
        <v>0</v>
      </c>
      <c r="G18" s="649">
        <f t="shared" si="1"/>
        <v>0</v>
      </c>
      <c r="H18" s="649">
        <f t="shared" si="2"/>
        <v>0</v>
      </c>
      <c r="I18" s="649">
        <f t="shared" si="3"/>
        <v>0</v>
      </c>
      <c r="J18" s="649"/>
      <c r="K18" s="653" t="e">
        <f t="shared" si="4"/>
        <v>#DIV/0!</v>
      </c>
      <c r="L18" s="654"/>
      <c r="M18" s="653" t="e">
        <f t="shared" si="4"/>
        <v>#DIV/0!</v>
      </c>
      <c r="N18" s="654"/>
      <c r="O18" s="653" t="e">
        <f t="shared" si="5"/>
        <v>#DIV/0!</v>
      </c>
      <c r="P18" s="655"/>
      <c r="Q18" s="653" t="e">
        <f t="shared" si="6"/>
        <v>#DIV/0!</v>
      </c>
      <c r="R18" s="653"/>
      <c r="S18" s="653" t="e">
        <f t="shared" si="7"/>
        <v>#DIV/0!</v>
      </c>
      <c r="T18" s="649"/>
      <c r="U18" s="653" t="e">
        <f t="shared" si="8"/>
        <v>#DIV/0!</v>
      </c>
      <c r="V18" s="653"/>
      <c r="W18" s="653" t="e">
        <f t="shared" si="9"/>
        <v>#DIV/0!</v>
      </c>
      <c r="X18" s="649">
        <f t="shared" si="10"/>
        <v>0</v>
      </c>
      <c r="Y18" s="653" t="e">
        <f t="shared" si="11"/>
        <v>#DIV/0!</v>
      </c>
    </row>
    <row r="19" spans="1:25" ht="17.100000000000001" customHeight="1" x14ac:dyDescent="0.25">
      <c r="A19" s="557"/>
      <c r="B19" s="128"/>
      <c r="C19" s="128" t="str">
        <f>'9'!C16</f>
        <v>Kemranjen II</v>
      </c>
      <c r="D19" s="649">
        <f>'21'!D19</f>
        <v>0</v>
      </c>
      <c r="E19" s="649">
        <f>'21'!G19</f>
        <v>0</v>
      </c>
      <c r="F19" s="649">
        <f t="shared" si="0"/>
        <v>0</v>
      </c>
      <c r="G19" s="649">
        <f t="shared" si="1"/>
        <v>0</v>
      </c>
      <c r="H19" s="649">
        <f t="shared" si="2"/>
        <v>0</v>
      </c>
      <c r="I19" s="649">
        <f>SUM(G19:H19)</f>
        <v>0</v>
      </c>
      <c r="J19" s="649"/>
      <c r="K19" s="653" t="e">
        <f t="shared" si="4"/>
        <v>#DIV/0!</v>
      </c>
      <c r="L19" s="654"/>
      <c r="M19" s="653" t="e">
        <f t="shared" si="4"/>
        <v>#DIV/0!</v>
      </c>
      <c r="N19" s="654"/>
      <c r="O19" s="653" t="e">
        <f t="shared" si="5"/>
        <v>#DIV/0!</v>
      </c>
      <c r="P19" s="655"/>
      <c r="Q19" s="653" t="e">
        <f t="shared" si="6"/>
        <v>#DIV/0!</v>
      </c>
      <c r="R19" s="653"/>
      <c r="S19" s="653" t="e">
        <f t="shared" si="7"/>
        <v>#DIV/0!</v>
      </c>
      <c r="T19" s="649"/>
      <c r="U19" s="653" t="e">
        <f t="shared" si="8"/>
        <v>#DIV/0!</v>
      </c>
      <c r="V19" s="653"/>
      <c r="W19" s="653" t="e">
        <f t="shared" si="9"/>
        <v>#DIV/0!</v>
      </c>
      <c r="X19" s="649">
        <f t="shared" si="10"/>
        <v>0</v>
      </c>
      <c r="Y19" s="653" t="e">
        <f t="shared" si="11"/>
        <v>#DIV/0!</v>
      </c>
    </row>
    <row r="20" spans="1:25" ht="17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649">
        <f>'21'!D20</f>
        <v>0</v>
      </c>
      <c r="E20" s="649">
        <f>'21'!G20</f>
        <v>0</v>
      </c>
      <c r="F20" s="649">
        <f t="shared" si="0"/>
        <v>0</v>
      </c>
      <c r="G20" s="649">
        <f t="shared" si="1"/>
        <v>0</v>
      </c>
      <c r="H20" s="649">
        <f t="shared" si="2"/>
        <v>0</v>
      </c>
      <c r="I20" s="649">
        <f t="shared" si="3"/>
        <v>0</v>
      </c>
      <c r="J20" s="649"/>
      <c r="K20" s="653" t="e">
        <f t="shared" si="4"/>
        <v>#DIV/0!</v>
      </c>
      <c r="L20" s="654"/>
      <c r="M20" s="653" t="e">
        <f t="shared" si="4"/>
        <v>#DIV/0!</v>
      </c>
      <c r="N20" s="654"/>
      <c r="O20" s="653" t="e">
        <f t="shared" si="5"/>
        <v>#DIV/0!</v>
      </c>
      <c r="P20" s="655"/>
      <c r="Q20" s="653" t="e">
        <f t="shared" si="6"/>
        <v>#DIV/0!</v>
      </c>
      <c r="R20" s="653"/>
      <c r="S20" s="653" t="e">
        <f t="shared" si="7"/>
        <v>#DIV/0!</v>
      </c>
      <c r="T20" s="649"/>
      <c r="U20" s="653" t="e">
        <f t="shared" si="8"/>
        <v>#DIV/0!</v>
      </c>
      <c r="V20" s="653"/>
      <c r="W20" s="653" t="e">
        <f t="shared" si="9"/>
        <v>#DIV/0!</v>
      </c>
      <c r="X20" s="649">
        <f t="shared" si="10"/>
        <v>0</v>
      </c>
      <c r="Y20" s="653" t="e">
        <f t="shared" si="11"/>
        <v>#DIV/0!</v>
      </c>
    </row>
    <row r="21" spans="1:25" ht="17.100000000000001" customHeight="1" x14ac:dyDescent="0.25">
      <c r="A21" s="557"/>
      <c r="B21" s="128"/>
      <c r="C21" s="128" t="str">
        <f>'9'!C18</f>
        <v>Sumpiuh II</v>
      </c>
      <c r="D21" s="649">
        <f>'21'!D21</f>
        <v>0</v>
      </c>
      <c r="E21" s="649">
        <f>'21'!G21</f>
        <v>0</v>
      </c>
      <c r="F21" s="649">
        <f t="shared" si="0"/>
        <v>0</v>
      </c>
      <c r="G21" s="649">
        <f t="shared" si="1"/>
        <v>0</v>
      </c>
      <c r="H21" s="649">
        <f t="shared" si="2"/>
        <v>0</v>
      </c>
      <c r="I21" s="649">
        <f>SUM(G21:H21)</f>
        <v>0</v>
      </c>
      <c r="J21" s="649"/>
      <c r="K21" s="653" t="e">
        <f t="shared" si="4"/>
        <v>#DIV/0!</v>
      </c>
      <c r="L21" s="654"/>
      <c r="M21" s="653" t="e">
        <f t="shared" si="4"/>
        <v>#DIV/0!</v>
      </c>
      <c r="N21" s="654"/>
      <c r="O21" s="653" t="e">
        <f t="shared" si="5"/>
        <v>#DIV/0!</v>
      </c>
      <c r="P21" s="655"/>
      <c r="Q21" s="653" t="e">
        <f t="shared" si="6"/>
        <v>#DIV/0!</v>
      </c>
      <c r="R21" s="653"/>
      <c r="S21" s="653" t="e">
        <f t="shared" si="7"/>
        <v>#DIV/0!</v>
      </c>
      <c r="T21" s="649"/>
      <c r="U21" s="653" t="e">
        <f t="shared" si="8"/>
        <v>#DIV/0!</v>
      </c>
      <c r="V21" s="653"/>
      <c r="W21" s="653" t="e">
        <f t="shared" si="9"/>
        <v>#DIV/0!</v>
      </c>
      <c r="X21" s="649">
        <f t="shared" si="10"/>
        <v>0</v>
      </c>
      <c r="Y21" s="653" t="e">
        <f t="shared" si="11"/>
        <v>#DIV/0!</v>
      </c>
    </row>
    <row r="22" spans="1:25" ht="17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649">
        <f>'21'!D22</f>
        <v>0</v>
      </c>
      <c r="E22" s="649">
        <f>'21'!G22</f>
        <v>0</v>
      </c>
      <c r="F22" s="649">
        <f t="shared" si="0"/>
        <v>0</v>
      </c>
      <c r="G22" s="649">
        <f t="shared" si="1"/>
        <v>0</v>
      </c>
      <c r="H22" s="649">
        <f t="shared" si="2"/>
        <v>0</v>
      </c>
      <c r="I22" s="649">
        <f>SUM(G22:H22)</f>
        <v>0</v>
      </c>
      <c r="J22" s="649"/>
      <c r="K22" s="653" t="e">
        <f t="shared" si="4"/>
        <v>#DIV/0!</v>
      </c>
      <c r="L22" s="654"/>
      <c r="M22" s="653" t="e">
        <f t="shared" si="4"/>
        <v>#DIV/0!</v>
      </c>
      <c r="N22" s="654"/>
      <c r="O22" s="653" t="e">
        <f t="shared" si="5"/>
        <v>#DIV/0!</v>
      </c>
      <c r="P22" s="655"/>
      <c r="Q22" s="653" t="e">
        <f t="shared" si="6"/>
        <v>#DIV/0!</v>
      </c>
      <c r="R22" s="653"/>
      <c r="S22" s="653" t="e">
        <f t="shared" si="7"/>
        <v>#DIV/0!</v>
      </c>
      <c r="T22" s="649"/>
      <c r="U22" s="653" t="e">
        <f t="shared" si="8"/>
        <v>#DIV/0!</v>
      </c>
      <c r="V22" s="653"/>
      <c r="W22" s="653" t="e">
        <f t="shared" si="9"/>
        <v>#DIV/0!</v>
      </c>
      <c r="X22" s="649">
        <f t="shared" si="10"/>
        <v>0</v>
      </c>
      <c r="Y22" s="653" t="e">
        <f t="shared" si="11"/>
        <v>#DIV/0!</v>
      </c>
    </row>
    <row r="23" spans="1:25" ht="17.100000000000001" customHeight="1" x14ac:dyDescent="0.25">
      <c r="A23" s="557"/>
      <c r="B23" s="128"/>
      <c r="C23" s="128" t="str">
        <f>'9'!C20</f>
        <v>Tambak II</v>
      </c>
      <c r="D23" s="649">
        <f>'21'!D23</f>
        <v>0</v>
      </c>
      <c r="E23" s="649">
        <f>'21'!G23</f>
        <v>0</v>
      </c>
      <c r="F23" s="649">
        <f t="shared" si="0"/>
        <v>0</v>
      </c>
      <c r="G23" s="649">
        <f t="shared" si="1"/>
        <v>0</v>
      </c>
      <c r="H23" s="649">
        <f t="shared" si="2"/>
        <v>0</v>
      </c>
      <c r="I23" s="649">
        <f t="shared" ref="I23:I31" si="12">SUM(G23:H23)</f>
        <v>0</v>
      </c>
      <c r="J23" s="649"/>
      <c r="K23" s="653" t="e">
        <f t="shared" si="4"/>
        <v>#DIV/0!</v>
      </c>
      <c r="L23" s="654"/>
      <c r="M23" s="653" t="e">
        <f t="shared" si="4"/>
        <v>#DIV/0!</v>
      </c>
      <c r="N23" s="654"/>
      <c r="O23" s="653" t="e">
        <f t="shared" si="5"/>
        <v>#DIV/0!</v>
      </c>
      <c r="P23" s="655"/>
      <c r="Q23" s="653" t="e">
        <f t="shared" si="6"/>
        <v>#DIV/0!</v>
      </c>
      <c r="R23" s="653"/>
      <c r="S23" s="653" t="e">
        <f t="shared" si="7"/>
        <v>#DIV/0!</v>
      </c>
      <c r="T23" s="649"/>
      <c r="U23" s="653" t="e">
        <f t="shared" si="8"/>
        <v>#DIV/0!</v>
      </c>
      <c r="V23" s="653"/>
      <c r="W23" s="653" t="e">
        <f t="shared" si="9"/>
        <v>#DIV/0!</v>
      </c>
      <c r="X23" s="649">
        <f t="shared" si="10"/>
        <v>0</v>
      </c>
      <c r="Y23" s="653" t="e">
        <f t="shared" si="11"/>
        <v>#DIV/0!</v>
      </c>
    </row>
    <row r="24" spans="1:25" ht="17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649">
        <f>'21'!D24</f>
        <v>0</v>
      </c>
      <c r="E24" s="649">
        <f>'21'!G24</f>
        <v>0</v>
      </c>
      <c r="F24" s="649">
        <f t="shared" si="0"/>
        <v>0</v>
      </c>
      <c r="G24" s="649">
        <f t="shared" si="1"/>
        <v>0</v>
      </c>
      <c r="H24" s="649">
        <f t="shared" si="2"/>
        <v>0</v>
      </c>
      <c r="I24" s="649">
        <f t="shared" si="12"/>
        <v>0</v>
      </c>
      <c r="J24" s="649"/>
      <c r="K24" s="653" t="e">
        <f t="shared" si="4"/>
        <v>#DIV/0!</v>
      </c>
      <c r="L24" s="654"/>
      <c r="M24" s="653" t="e">
        <f t="shared" si="4"/>
        <v>#DIV/0!</v>
      </c>
      <c r="N24" s="654"/>
      <c r="O24" s="653" t="e">
        <f t="shared" si="5"/>
        <v>#DIV/0!</v>
      </c>
      <c r="P24" s="655"/>
      <c r="Q24" s="653" t="e">
        <f t="shared" si="6"/>
        <v>#DIV/0!</v>
      </c>
      <c r="R24" s="653"/>
      <c r="S24" s="653" t="e">
        <f t="shared" si="7"/>
        <v>#DIV/0!</v>
      </c>
      <c r="T24" s="649"/>
      <c r="U24" s="653" t="e">
        <f t="shared" si="8"/>
        <v>#DIV/0!</v>
      </c>
      <c r="V24" s="653"/>
      <c r="W24" s="653" t="e">
        <f t="shared" si="9"/>
        <v>#DIV/0!</v>
      </c>
      <c r="X24" s="649">
        <f t="shared" si="10"/>
        <v>0</v>
      </c>
      <c r="Y24" s="653" t="e">
        <f t="shared" si="11"/>
        <v>#DIV/0!</v>
      </c>
    </row>
    <row r="25" spans="1:25" ht="17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649">
        <f>'21'!D25</f>
        <v>0</v>
      </c>
      <c r="E25" s="649">
        <f>'21'!G25</f>
        <v>0</v>
      </c>
      <c r="F25" s="649">
        <f t="shared" si="0"/>
        <v>0</v>
      </c>
      <c r="G25" s="649">
        <f t="shared" si="1"/>
        <v>0</v>
      </c>
      <c r="H25" s="649">
        <f t="shared" si="2"/>
        <v>0</v>
      </c>
      <c r="I25" s="649">
        <f t="shared" si="12"/>
        <v>0</v>
      </c>
      <c r="J25" s="649"/>
      <c r="K25" s="653" t="e">
        <f t="shared" si="4"/>
        <v>#DIV/0!</v>
      </c>
      <c r="L25" s="654"/>
      <c r="M25" s="653" t="e">
        <f t="shared" si="4"/>
        <v>#DIV/0!</v>
      </c>
      <c r="N25" s="654"/>
      <c r="O25" s="653" t="e">
        <f t="shared" si="5"/>
        <v>#DIV/0!</v>
      </c>
      <c r="P25" s="655"/>
      <c r="Q25" s="653" t="e">
        <f t="shared" si="6"/>
        <v>#DIV/0!</v>
      </c>
      <c r="R25" s="653"/>
      <c r="S25" s="653" t="e">
        <f t="shared" si="7"/>
        <v>#DIV/0!</v>
      </c>
      <c r="T25" s="649"/>
      <c r="U25" s="653" t="e">
        <f t="shared" si="8"/>
        <v>#DIV/0!</v>
      </c>
      <c r="V25" s="653"/>
      <c r="W25" s="653" t="e">
        <f t="shared" si="9"/>
        <v>#DIV/0!</v>
      </c>
      <c r="X25" s="649">
        <f t="shared" si="10"/>
        <v>0</v>
      </c>
      <c r="Y25" s="653" t="e">
        <f t="shared" si="11"/>
        <v>#DIV/0!</v>
      </c>
    </row>
    <row r="26" spans="1:25" ht="17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649">
        <f>'21'!D26</f>
        <v>0</v>
      </c>
      <c r="E26" s="649">
        <f>'21'!G26</f>
        <v>0</v>
      </c>
      <c r="F26" s="649">
        <f t="shared" si="0"/>
        <v>0</v>
      </c>
      <c r="G26" s="649">
        <f t="shared" si="1"/>
        <v>0</v>
      </c>
      <c r="H26" s="649">
        <f t="shared" si="2"/>
        <v>0</v>
      </c>
      <c r="I26" s="649">
        <f t="shared" si="12"/>
        <v>0</v>
      </c>
      <c r="J26" s="649"/>
      <c r="K26" s="653" t="e">
        <f t="shared" si="4"/>
        <v>#DIV/0!</v>
      </c>
      <c r="L26" s="654"/>
      <c r="M26" s="653" t="e">
        <f t="shared" si="4"/>
        <v>#DIV/0!</v>
      </c>
      <c r="N26" s="654"/>
      <c r="O26" s="653" t="e">
        <f t="shared" si="5"/>
        <v>#DIV/0!</v>
      </c>
      <c r="P26" s="655"/>
      <c r="Q26" s="653" t="e">
        <f t="shared" si="6"/>
        <v>#DIV/0!</v>
      </c>
      <c r="R26" s="653"/>
      <c r="S26" s="653" t="e">
        <f t="shared" si="7"/>
        <v>#DIV/0!</v>
      </c>
      <c r="T26" s="649"/>
      <c r="U26" s="653" t="e">
        <f t="shared" si="8"/>
        <v>#DIV/0!</v>
      </c>
      <c r="V26" s="653"/>
      <c r="W26" s="653" t="e">
        <f t="shared" si="9"/>
        <v>#DIV/0!</v>
      </c>
      <c r="X26" s="649">
        <f t="shared" si="10"/>
        <v>0</v>
      </c>
      <c r="Y26" s="653" t="e">
        <f t="shared" si="11"/>
        <v>#DIV/0!</v>
      </c>
    </row>
    <row r="27" spans="1:25" ht="17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649">
        <f>'21'!D27</f>
        <v>0</v>
      </c>
      <c r="E27" s="649">
        <f>'21'!G27</f>
        <v>0</v>
      </c>
      <c r="F27" s="649">
        <f t="shared" si="0"/>
        <v>0</v>
      </c>
      <c r="G27" s="649">
        <f t="shared" si="1"/>
        <v>0</v>
      </c>
      <c r="H27" s="649">
        <f t="shared" si="2"/>
        <v>0</v>
      </c>
      <c r="I27" s="649">
        <f t="shared" si="12"/>
        <v>0</v>
      </c>
      <c r="J27" s="649"/>
      <c r="K27" s="653" t="e">
        <f t="shared" si="4"/>
        <v>#DIV/0!</v>
      </c>
      <c r="L27" s="654"/>
      <c r="M27" s="653" t="e">
        <f t="shared" si="4"/>
        <v>#DIV/0!</v>
      </c>
      <c r="N27" s="654"/>
      <c r="O27" s="653" t="e">
        <f t="shared" si="5"/>
        <v>#DIV/0!</v>
      </c>
      <c r="P27" s="655"/>
      <c r="Q27" s="653" t="e">
        <f t="shared" si="6"/>
        <v>#DIV/0!</v>
      </c>
      <c r="R27" s="653"/>
      <c r="S27" s="653" t="e">
        <f t="shared" si="7"/>
        <v>#DIV/0!</v>
      </c>
      <c r="T27" s="649"/>
      <c r="U27" s="653" t="e">
        <f t="shared" si="8"/>
        <v>#DIV/0!</v>
      </c>
      <c r="V27" s="653"/>
      <c r="W27" s="653" t="e">
        <f t="shared" si="9"/>
        <v>#DIV/0!</v>
      </c>
      <c r="X27" s="649">
        <f t="shared" si="10"/>
        <v>0</v>
      </c>
      <c r="Y27" s="653" t="e">
        <f t="shared" si="11"/>
        <v>#DIV/0!</v>
      </c>
    </row>
    <row r="28" spans="1:25" ht="17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649">
        <f>'21'!D28</f>
        <v>0</v>
      </c>
      <c r="E28" s="649">
        <f>'21'!G28</f>
        <v>0</v>
      </c>
      <c r="F28" s="649">
        <f t="shared" si="0"/>
        <v>0</v>
      </c>
      <c r="G28" s="649">
        <f t="shared" si="1"/>
        <v>0</v>
      </c>
      <c r="H28" s="649">
        <f t="shared" si="2"/>
        <v>0</v>
      </c>
      <c r="I28" s="649">
        <f t="shared" si="12"/>
        <v>0</v>
      </c>
      <c r="J28" s="649"/>
      <c r="K28" s="653" t="e">
        <f t="shared" si="4"/>
        <v>#DIV/0!</v>
      </c>
      <c r="L28" s="654"/>
      <c r="M28" s="653" t="e">
        <f t="shared" si="4"/>
        <v>#DIV/0!</v>
      </c>
      <c r="N28" s="654"/>
      <c r="O28" s="653" t="e">
        <f t="shared" si="5"/>
        <v>#DIV/0!</v>
      </c>
      <c r="P28" s="655"/>
      <c r="Q28" s="653" t="e">
        <f t="shared" si="6"/>
        <v>#DIV/0!</v>
      </c>
      <c r="R28" s="653"/>
      <c r="S28" s="653" t="e">
        <f t="shared" si="7"/>
        <v>#DIV/0!</v>
      </c>
      <c r="T28" s="649"/>
      <c r="U28" s="653" t="e">
        <f t="shared" si="8"/>
        <v>#DIV/0!</v>
      </c>
      <c r="V28" s="653"/>
      <c r="W28" s="653" t="e">
        <f t="shared" si="9"/>
        <v>#DIV/0!</v>
      </c>
      <c r="X28" s="649">
        <f t="shared" si="10"/>
        <v>0</v>
      </c>
      <c r="Y28" s="653" t="e">
        <f t="shared" si="11"/>
        <v>#DIV/0!</v>
      </c>
    </row>
    <row r="29" spans="1:25" ht="17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649">
        <f>'21'!D29</f>
        <v>0</v>
      </c>
      <c r="E29" s="649">
        <f>'21'!G29</f>
        <v>0</v>
      </c>
      <c r="F29" s="649">
        <f t="shared" si="0"/>
        <v>0</v>
      </c>
      <c r="G29" s="649">
        <f t="shared" si="1"/>
        <v>0</v>
      </c>
      <c r="H29" s="649">
        <f t="shared" si="2"/>
        <v>0</v>
      </c>
      <c r="I29" s="649">
        <f t="shared" si="12"/>
        <v>0</v>
      </c>
      <c r="J29" s="649"/>
      <c r="K29" s="653" t="e">
        <f t="shared" ref="K29:M31" si="13">J29/$I29*100</f>
        <v>#DIV/0!</v>
      </c>
      <c r="L29" s="654"/>
      <c r="M29" s="653" t="e">
        <f t="shared" si="13"/>
        <v>#DIV/0!</v>
      </c>
      <c r="N29" s="654"/>
      <c r="O29" s="653" t="e">
        <f t="shared" si="5"/>
        <v>#DIV/0!</v>
      </c>
      <c r="P29" s="655"/>
      <c r="Q29" s="653" t="e">
        <f t="shared" si="6"/>
        <v>#DIV/0!</v>
      </c>
      <c r="R29" s="653"/>
      <c r="S29" s="653" t="e">
        <f t="shared" si="7"/>
        <v>#DIV/0!</v>
      </c>
      <c r="T29" s="649"/>
      <c r="U29" s="653" t="e">
        <f t="shared" si="8"/>
        <v>#DIV/0!</v>
      </c>
      <c r="V29" s="653"/>
      <c r="W29" s="653" t="e">
        <f t="shared" si="9"/>
        <v>#DIV/0!</v>
      </c>
      <c r="X29" s="649">
        <f t="shared" si="10"/>
        <v>0</v>
      </c>
      <c r="Y29" s="653" t="e">
        <f t="shared" si="11"/>
        <v>#DIV/0!</v>
      </c>
    </row>
    <row r="30" spans="1:25" ht="17.100000000000001" customHeight="1" x14ac:dyDescent="0.25">
      <c r="A30" s="557"/>
      <c r="B30" s="128"/>
      <c r="C30" s="128" t="str">
        <f>'9'!C27</f>
        <v>Ajibarang II</v>
      </c>
      <c r="D30" s="649">
        <f>'21'!D30</f>
        <v>0</v>
      </c>
      <c r="E30" s="649">
        <f>'21'!G30</f>
        <v>0</v>
      </c>
      <c r="F30" s="649">
        <f t="shared" si="0"/>
        <v>0</v>
      </c>
      <c r="G30" s="649">
        <f t="shared" si="1"/>
        <v>0</v>
      </c>
      <c r="H30" s="649">
        <f t="shared" si="2"/>
        <v>0</v>
      </c>
      <c r="I30" s="649">
        <f t="shared" si="12"/>
        <v>0</v>
      </c>
      <c r="J30" s="649"/>
      <c r="K30" s="653" t="e">
        <f t="shared" si="13"/>
        <v>#DIV/0!</v>
      </c>
      <c r="L30" s="654"/>
      <c r="M30" s="653" t="e">
        <f t="shared" si="13"/>
        <v>#DIV/0!</v>
      </c>
      <c r="N30" s="654"/>
      <c r="O30" s="653" t="e">
        <f t="shared" si="5"/>
        <v>#DIV/0!</v>
      </c>
      <c r="P30" s="655"/>
      <c r="Q30" s="653" t="e">
        <f t="shared" si="6"/>
        <v>#DIV/0!</v>
      </c>
      <c r="R30" s="653"/>
      <c r="S30" s="653" t="e">
        <f t="shared" si="7"/>
        <v>#DIV/0!</v>
      </c>
      <c r="T30" s="649"/>
      <c r="U30" s="653" t="e">
        <f t="shared" si="8"/>
        <v>#DIV/0!</v>
      </c>
      <c r="V30" s="653"/>
      <c r="W30" s="653" t="e">
        <f t="shared" si="9"/>
        <v>#DIV/0!</v>
      </c>
      <c r="X30" s="649">
        <f t="shared" si="10"/>
        <v>0</v>
      </c>
      <c r="Y30" s="653" t="e">
        <f t="shared" si="11"/>
        <v>#DIV/0!</v>
      </c>
    </row>
    <row r="31" spans="1:25" ht="17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649">
        <f>'21'!D31</f>
        <v>0</v>
      </c>
      <c r="E31" s="649">
        <f>'21'!G31</f>
        <v>0</v>
      </c>
      <c r="F31" s="649">
        <f t="shared" si="0"/>
        <v>0</v>
      </c>
      <c r="G31" s="649">
        <f t="shared" si="1"/>
        <v>0</v>
      </c>
      <c r="H31" s="649">
        <f t="shared" si="2"/>
        <v>0</v>
      </c>
      <c r="I31" s="649">
        <f t="shared" si="12"/>
        <v>0</v>
      </c>
      <c r="J31" s="649"/>
      <c r="K31" s="653" t="e">
        <f t="shared" si="13"/>
        <v>#DIV/0!</v>
      </c>
      <c r="L31" s="654"/>
      <c r="M31" s="653" t="e">
        <f t="shared" si="13"/>
        <v>#DIV/0!</v>
      </c>
      <c r="N31" s="654"/>
      <c r="O31" s="653" t="e">
        <f t="shared" si="5"/>
        <v>#DIV/0!</v>
      </c>
      <c r="P31" s="655"/>
      <c r="Q31" s="653" t="e">
        <f t="shared" si="6"/>
        <v>#DIV/0!</v>
      </c>
      <c r="R31" s="653"/>
      <c r="S31" s="653" t="e">
        <f t="shared" si="7"/>
        <v>#DIV/0!</v>
      </c>
      <c r="T31" s="649"/>
      <c r="U31" s="653" t="e">
        <f t="shared" si="8"/>
        <v>#DIV/0!</v>
      </c>
      <c r="V31" s="653"/>
      <c r="W31" s="653" t="e">
        <f t="shared" si="9"/>
        <v>#DIV/0!</v>
      </c>
      <c r="X31" s="649">
        <f t="shared" si="10"/>
        <v>0</v>
      </c>
      <c r="Y31" s="653" t="e">
        <f t="shared" si="11"/>
        <v>#DIV/0!</v>
      </c>
    </row>
    <row r="32" spans="1:25" ht="17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649">
        <f>'21'!D32</f>
        <v>0</v>
      </c>
      <c r="E32" s="649">
        <f>'21'!G32</f>
        <v>0</v>
      </c>
      <c r="F32" s="649">
        <f t="shared" ref="F32:F51" si="14">SUM(D32:E32)</f>
        <v>0</v>
      </c>
      <c r="G32" s="649">
        <f t="shared" ref="G32:G51" si="15">15%*D32</f>
        <v>0</v>
      </c>
      <c r="H32" s="649">
        <f t="shared" ref="H32:H51" si="16">15%*E32</f>
        <v>0</v>
      </c>
      <c r="I32" s="649">
        <f t="shared" ref="I32:I51" si="17">SUM(G32:H32)</f>
        <v>0</v>
      </c>
      <c r="J32" s="649"/>
      <c r="K32" s="653" t="e">
        <f t="shared" ref="K32:K51" si="18">J32/$I32*100</f>
        <v>#DIV/0!</v>
      </c>
      <c r="L32" s="654"/>
      <c r="M32" s="653" t="e">
        <f t="shared" ref="M32:M51" si="19">L32/$I32*100</f>
        <v>#DIV/0!</v>
      </c>
      <c r="N32" s="654"/>
      <c r="O32" s="653" t="e">
        <f t="shared" ref="O32:O51" si="20">N32/$I32*100</f>
        <v>#DIV/0!</v>
      </c>
      <c r="P32" s="655"/>
      <c r="Q32" s="653" t="e">
        <f t="shared" ref="Q32:Q51" si="21">P32/$I32*100</f>
        <v>#DIV/0!</v>
      </c>
      <c r="R32" s="653"/>
      <c r="S32" s="653" t="e">
        <f t="shared" ref="S32:S51" si="22">R32/$I32*100</f>
        <v>#DIV/0!</v>
      </c>
      <c r="T32" s="649"/>
      <c r="U32" s="653" t="e">
        <f t="shared" ref="U32:U51" si="23">T32/$I32*100</f>
        <v>#DIV/0!</v>
      </c>
      <c r="V32" s="653"/>
      <c r="W32" s="653" t="e">
        <f t="shared" ref="W32:W51" si="24">V32/$I32*100</f>
        <v>#DIV/0!</v>
      </c>
      <c r="X32" s="649">
        <f t="shared" ref="X32:X51" si="25">J32+L32+N32+P32+R32+T32+V32</f>
        <v>0</v>
      </c>
      <c r="Y32" s="653" t="e">
        <f t="shared" ref="Y32:Y51" si="26">X32/$I32*100</f>
        <v>#DIV/0!</v>
      </c>
    </row>
    <row r="33" spans="1:25" ht="17.100000000000001" customHeight="1" x14ac:dyDescent="0.25">
      <c r="A33" s="557"/>
      <c r="B33" s="128"/>
      <c r="C33" s="128" t="str">
        <f>'9'!C30</f>
        <v>Pekuncen II</v>
      </c>
      <c r="D33" s="649">
        <f>'21'!D33</f>
        <v>0</v>
      </c>
      <c r="E33" s="649">
        <f>'21'!G33</f>
        <v>0</v>
      </c>
      <c r="F33" s="649">
        <f t="shared" si="14"/>
        <v>0</v>
      </c>
      <c r="G33" s="649">
        <f t="shared" si="15"/>
        <v>0</v>
      </c>
      <c r="H33" s="649">
        <f t="shared" si="16"/>
        <v>0</v>
      </c>
      <c r="I33" s="649">
        <f t="shared" si="17"/>
        <v>0</v>
      </c>
      <c r="J33" s="649"/>
      <c r="K33" s="653" t="e">
        <f t="shared" si="18"/>
        <v>#DIV/0!</v>
      </c>
      <c r="L33" s="654"/>
      <c r="M33" s="653" t="e">
        <f t="shared" si="19"/>
        <v>#DIV/0!</v>
      </c>
      <c r="N33" s="654"/>
      <c r="O33" s="653" t="e">
        <f t="shared" si="20"/>
        <v>#DIV/0!</v>
      </c>
      <c r="P33" s="655"/>
      <c r="Q33" s="653" t="e">
        <f t="shared" si="21"/>
        <v>#DIV/0!</v>
      </c>
      <c r="R33" s="653"/>
      <c r="S33" s="653" t="e">
        <f t="shared" si="22"/>
        <v>#DIV/0!</v>
      </c>
      <c r="T33" s="649"/>
      <c r="U33" s="653" t="e">
        <f t="shared" si="23"/>
        <v>#DIV/0!</v>
      </c>
      <c r="V33" s="653"/>
      <c r="W33" s="653" t="e">
        <f t="shared" si="24"/>
        <v>#DIV/0!</v>
      </c>
      <c r="X33" s="649">
        <f t="shared" si="25"/>
        <v>0</v>
      </c>
      <c r="Y33" s="653" t="e">
        <f t="shared" si="26"/>
        <v>#DIV/0!</v>
      </c>
    </row>
    <row r="34" spans="1:25" ht="17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649">
        <f>'21'!D34</f>
        <v>0</v>
      </c>
      <c r="E34" s="649">
        <f>'21'!G34</f>
        <v>0</v>
      </c>
      <c r="F34" s="649">
        <f t="shared" si="14"/>
        <v>0</v>
      </c>
      <c r="G34" s="649">
        <f t="shared" si="15"/>
        <v>0</v>
      </c>
      <c r="H34" s="649">
        <f t="shared" si="16"/>
        <v>0</v>
      </c>
      <c r="I34" s="649">
        <f t="shared" si="17"/>
        <v>0</v>
      </c>
      <c r="J34" s="649"/>
      <c r="K34" s="653" t="e">
        <f t="shared" si="18"/>
        <v>#DIV/0!</v>
      </c>
      <c r="L34" s="654"/>
      <c r="M34" s="653" t="e">
        <f t="shared" si="19"/>
        <v>#DIV/0!</v>
      </c>
      <c r="N34" s="654"/>
      <c r="O34" s="653" t="e">
        <f t="shared" si="20"/>
        <v>#DIV/0!</v>
      </c>
      <c r="P34" s="655"/>
      <c r="Q34" s="653" t="e">
        <f t="shared" si="21"/>
        <v>#DIV/0!</v>
      </c>
      <c r="R34" s="653"/>
      <c r="S34" s="653" t="e">
        <f t="shared" si="22"/>
        <v>#DIV/0!</v>
      </c>
      <c r="T34" s="649"/>
      <c r="U34" s="653" t="e">
        <f t="shared" si="23"/>
        <v>#DIV/0!</v>
      </c>
      <c r="V34" s="653"/>
      <c r="W34" s="653" t="e">
        <f t="shared" si="24"/>
        <v>#DIV/0!</v>
      </c>
      <c r="X34" s="649">
        <f t="shared" si="25"/>
        <v>0</v>
      </c>
      <c r="Y34" s="653" t="e">
        <f t="shared" si="26"/>
        <v>#DIV/0!</v>
      </c>
    </row>
    <row r="35" spans="1:25" ht="17.100000000000001" customHeight="1" x14ac:dyDescent="0.25">
      <c r="A35" s="557"/>
      <c r="B35" s="128"/>
      <c r="C35" s="128" t="str">
        <f>'9'!C32</f>
        <v>Cilongok II</v>
      </c>
      <c r="D35" s="649">
        <f>'21'!D35</f>
        <v>0</v>
      </c>
      <c r="E35" s="649">
        <f>'21'!G35</f>
        <v>0</v>
      </c>
      <c r="F35" s="649">
        <f t="shared" si="14"/>
        <v>0</v>
      </c>
      <c r="G35" s="649">
        <f t="shared" si="15"/>
        <v>0</v>
      </c>
      <c r="H35" s="649">
        <f t="shared" si="16"/>
        <v>0</v>
      </c>
      <c r="I35" s="649">
        <f t="shared" si="17"/>
        <v>0</v>
      </c>
      <c r="J35" s="649"/>
      <c r="K35" s="653" t="e">
        <f t="shared" si="18"/>
        <v>#DIV/0!</v>
      </c>
      <c r="L35" s="654"/>
      <c r="M35" s="653" t="e">
        <f t="shared" si="19"/>
        <v>#DIV/0!</v>
      </c>
      <c r="N35" s="654"/>
      <c r="O35" s="653" t="e">
        <f t="shared" si="20"/>
        <v>#DIV/0!</v>
      </c>
      <c r="P35" s="655"/>
      <c r="Q35" s="653" t="e">
        <f t="shared" si="21"/>
        <v>#DIV/0!</v>
      </c>
      <c r="R35" s="653"/>
      <c r="S35" s="653" t="e">
        <f t="shared" si="22"/>
        <v>#DIV/0!</v>
      </c>
      <c r="T35" s="649"/>
      <c r="U35" s="653" t="e">
        <f t="shared" si="23"/>
        <v>#DIV/0!</v>
      </c>
      <c r="V35" s="653"/>
      <c r="W35" s="653" t="e">
        <f t="shared" si="24"/>
        <v>#DIV/0!</v>
      </c>
      <c r="X35" s="649">
        <f t="shared" si="25"/>
        <v>0</v>
      </c>
      <c r="Y35" s="653" t="e">
        <f t="shared" si="26"/>
        <v>#DIV/0!</v>
      </c>
    </row>
    <row r="36" spans="1:25" ht="17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649">
        <f>'21'!D36</f>
        <v>0</v>
      </c>
      <c r="E36" s="649">
        <f>'21'!G36</f>
        <v>0</v>
      </c>
      <c r="F36" s="649">
        <f t="shared" si="14"/>
        <v>0</v>
      </c>
      <c r="G36" s="649">
        <f t="shared" si="15"/>
        <v>0</v>
      </c>
      <c r="H36" s="649">
        <f t="shared" si="16"/>
        <v>0</v>
      </c>
      <c r="I36" s="649">
        <f t="shared" si="17"/>
        <v>0</v>
      </c>
      <c r="J36" s="649"/>
      <c r="K36" s="653" t="e">
        <f t="shared" si="18"/>
        <v>#DIV/0!</v>
      </c>
      <c r="L36" s="654"/>
      <c r="M36" s="653" t="e">
        <f t="shared" si="19"/>
        <v>#DIV/0!</v>
      </c>
      <c r="N36" s="654"/>
      <c r="O36" s="653" t="e">
        <f t="shared" si="20"/>
        <v>#DIV/0!</v>
      </c>
      <c r="P36" s="655"/>
      <c r="Q36" s="653" t="e">
        <f t="shared" si="21"/>
        <v>#DIV/0!</v>
      </c>
      <c r="R36" s="653"/>
      <c r="S36" s="653" t="e">
        <f t="shared" si="22"/>
        <v>#DIV/0!</v>
      </c>
      <c r="T36" s="649"/>
      <c r="U36" s="653" t="e">
        <f t="shared" si="23"/>
        <v>#DIV/0!</v>
      </c>
      <c r="V36" s="653"/>
      <c r="W36" s="653" t="e">
        <f t="shared" si="24"/>
        <v>#DIV/0!</v>
      </c>
      <c r="X36" s="649">
        <f t="shared" si="25"/>
        <v>0</v>
      </c>
      <c r="Y36" s="653" t="e">
        <f t="shared" si="26"/>
        <v>#DIV/0!</v>
      </c>
    </row>
    <row r="37" spans="1:25" ht="17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649">
        <f>'21'!D37</f>
        <v>0</v>
      </c>
      <c r="E37" s="649">
        <f>'21'!G37</f>
        <v>0</v>
      </c>
      <c r="F37" s="649">
        <f t="shared" si="14"/>
        <v>0</v>
      </c>
      <c r="G37" s="649">
        <f t="shared" si="15"/>
        <v>0</v>
      </c>
      <c r="H37" s="649">
        <f t="shared" si="16"/>
        <v>0</v>
      </c>
      <c r="I37" s="649">
        <f t="shared" si="17"/>
        <v>0</v>
      </c>
      <c r="J37" s="649"/>
      <c r="K37" s="653" t="e">
        <f t="shared" si="18"/>
        <v>#DIV/0!</v>
      </c>
      <c r="L37" s="654"/>
      <c r="M37" s="653" t="e">
        <f t="shared" si="19"/>
        <v>#DIV/0!</v>
      </c>
      <c r="N37" s="654"/>
      <c r="O37" s="653" t="e">
        <f t="shared" si="20"/>
        <v>#DIV/0!</v>
      </c>
      <c r="P37" s="655"/>
      <c r="Q37" s="653" t="e">
        <f t="shared" si="21"/>
        <v>#DIV/0!</v>
      </c>
      <c r="R37" s="653"/>
      <c r="S37" s="653" t="e">
        <f t="shared" si="22"/>
        <v>#DIV/0!</v>
      </c>
      <c r="T37" s="649"/>
      <c r="U37" s="653" t="e">
        <f t="shared" si="23"/>
        <v>#DIV/0!</v>
      </c>
      <c r="V37" s="653"/>
      <c r="W37" s="653" t="e">
        <f t="shared" si="24"/>
        <v>#DIV/0!</v>
      </c>
      <c r="X37" s="649">
        <f t="shared" si="25"/>
        <v>0</v>
      </c>
      <c r="Y37" s="653" t="e">
        <f t="shared" si="26"/>
        <v>#DIV/0!</v>
      </c>
    </row>
    <row r="38" spans="1:25" ht="17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649">
        <f>'21'!D38</f>
        <v>0</v>
      </c>
      <c r="E38" s="649">
        <f>'21'!G38</f>
        <v>0</v>
      </c>
      <c r="F38" s="649">
        <f t="shared" si="14"/>
        <v>0</v>
      </c>
      <c r="G38" s="649">
        <f t="shared" si="15"/>
        <v>0</v>
      </c>
      <c r="H38" s="649">
        <f t="shared" si="16"/>
        <v>0</v>
      </c>
      <c r="I38" s="649">
        <f t="shared" si="17"/>
        <v>0</v>
      </c>
      <c r="J38" s="649"/>
      <c r="K38" s="653" t="e">
        <f t="shared" si="18"/>
        <v>#DIV/0!</v>
      </c>
      <c r="L38" s="654"/>
      <c r="M38" s="653" t="e">
        <f t="shared" si="19"/>
        <v>#DIV/0!</v>
      </c>
      <c r="N38" s="654"/>
      <c r="O38" s="653" t="e">
        <f t="shared" si="20"/>
        <v>#DIV/0!</v>
      </c>
      <c r="P38" s="655"/>
      <c r="Q38" s="653" t="e">
        <f t="shared" si="21"/>
        <v>#DIV/0!</v>
      </c>
      <c r="R38" s="653"/>
      <c r="S38" s="653" t="e">
        <f t="shared" si="22"/>
        <v>#DIV/0!</v>
      </c>
      <c r="T38" s="649"/>
      <c r="U38" s="653" t="e">
        <f t="shared" si="23"/>
        <v>#DIV/0!</v>
      </c>
      <c r="V38" s="653"/>
      <c r="W38" s="653" t="e">
        <f t="shared" si="24"/>
        <v>#DIV/0!</v>
      </c>
      <c r="X38" s="649">
        <f t="shared" si="25"/>
        <v>0</v>
      </c>
      <c r="Y38" s="653" t="e">
        <f t="shared" si="26"/>
        <v>#DIV/0!</v>
      </c>
    </row>
    <row r="39" spans="1:25" ht="17.100000000000001" customHeight="1" x14ac:dyDescent="0.25">
      <c r="A39" s="557"/>
      <c r="B39" s="128"/>
      <c r="C39" s="128" t="str">
        <f>'9'!C36</f>
        <v>Purwokerto Timur II</v>
      </c>
      <c r="D39" s="649">
        <f>'21'!D39</f>
        <v>0</v>
      </c>
      <c r="E39" s="649">
        <f>'21'!G39</f>
        <v>0</v>
      </c>
      <c r="F39" s="649">
        <f t="shared" si="14"/>
        <v>0</v>
      </c>
      <c r="G39" s="649">
        <f t="shared" si="15"/>
        <v>0</v>
      </c>
      <c r="H39" s="649">
        <f t="shared" si="16"/>
        <v>0</v>
      </c>
      <c r="I39" s="649">
        <f t="shared" si="17"/>
        <v>0</v>
      </c>
      <c r="J39" s="649"/>
      <c r="K39" s="653" t="e">
        <f t="shared" si="18"/>
        <v>#DIV/0!</v>
      </c>
      <c r="L39" s="654"/>
      <c r="M39" s="653" t="e">
        <f t="shared" si="19"/>
        <v>#DIV/0!</v>
      </c>
      <c r="N39" s="654"/>
      <c r="O39" s="653" t="e">
        <f t="shared" si="20"/>
        <v>#DIV/0!</v>
      </c>
      <c r="P39" s="655"/>
      <c r="Q39" s="653" t="e">
        <f t="shared" si="21"/>
        <v>#DIV/0!</v>
      </c>
      <c r="R39" s="653"/>
      <c r="S39" s="653" t="e">
        <f t="shared" si="22"/>
        <v>#DIV/0!</v>
      </c>
      <c r="T39" s="649"/>
      <c r="U39" s="653" t="e">
        <f t="shared" si="23"/>
        <v>#DIV/0!</v>
      </c>
      <c r="V39" s="653"/>
      <c r="W39" s="653" t="e">
        <f t="shared" si="24"/>
        <v>#DIV/0!</v>
      </c>
      <c r="X39" s="649">
        <f t="shared" si="25"/>
        <v>0</v>
      </c>
      <c r="Y39" s="653" t="e">
        <f t="shared" si="26"/>
        <v>#DIV/0!</v>
      </c>
    </row>
    <row r="40" spans="1:25" ht="17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649">
        <f>'21'!D40</f>
        <v>0</v>
      </c>
      <c r="E40" s="649">
        <f>'21'!G40</f>
        <v>0</v>
      </c>
      <c r="F40" s="649">
        <f t="shared" si="14"/>
        <v>0</v>
      </c>
      <c r="G40" s="649">
        <f t="shared" si="15"/>
        <v>0</v>
      </c>
      <c r="H40" s="649">
        <f t="shared" si="16"/>
        <v>0</v>
      </c>
      <c r="I40" s="649">
        <f t="shared" si="17"/>
        <v>0</v>
      </c>
      <c r="J40" s="649"/>
      <c r="K40" s="653" t="e">
        <f t="shared" si="18"/>
        <v>#DIV/0!</v>
      </c>
      <c r="L40" s="654"/>
      <c r="M40" s="653" t="e">
        <f t="shared" si="19"/>
        <v>#DIV/0!</v>
      </c>
      <c r="N40" s="654"/>
      <c r="O40" s="653" t="e">
        <f t="shared" si="20"/>
        <v>#DIV/0!</v>
      </c>
      <c r="P40" s="655"/>
      <c r="Q40" s="653" t="e">
        <f t="shared" si="21"/>
        <v>#DIV/0!</v>
      </c>
      <c r="R40" s="653"/>
      <c r="S40" s="653" t="e">
        <f t="shared" si="22"/>
        <v>#DIV/0!</v>
      </c>
      <c r="T40" s="649"/>
      <c r="U40" s="653" t="e">
        <f t="shared" si="23"/>
        <v>#DIV/0!</v>
      </c>
      <c r="V40" s="653"/>
      <c r="W40" s="653" t="e">
        <f t="shared" si="24"/>
        <v>#DIV/0!</v>
      </c>
      <c r="X40" s="649">
        <f t="shared" si="25"/>
        <v>0</v>
      </c>
      <c r="Y40" s="653" t="e">
        <f t="shared" si="26"/>
        <v>#DIV/0!</v>
      </c>
    </row>
    <row r="41" spans="1:25" ht="17.100000000000001" customHeight="1" x14ac:dyDescent="0.25">
      <c r="A41" s="557"/>
      <c r="B41" s="128"/>
      <c r="C41" s="128" t="str">
        <f>'9'!C38</f>
        <v>Purwokerto Utara II</v>
      </c>
      <c r="D41" s="649">
        <f>'21'!D41</f>
        <v>0</v>
      </c>
      <c r="E41" s="649">
        <f>'21'!G41</f>
        <v>0</v>
      </c>
      <c r="F41" s="649">
        <f t="shared" si="14"/>
        <v>0</v>
      </c>
      <c r="G41" s="649">
        <f t="shared" si="15"/>
        <v>0</v>
      </c>
      <c r="H41" s="649">
        <f t="shared" si="16"/>
        <v>0</v>
      </c>
      <c r="I41" s="649">
        <f t="shared" si="17"/>
        <v>0</v>
      </c>
      <c r="J41" s="649"/>
      <c r="K41" s="653" t="e">
        <f t="shared" si="18"/>
        <v>#DIV/0!</v>
      </c>
      <c r="L41" s="654"/>
      <c r="M41" s="653" t="e">
        <f t="shared" si="19"/>
        <v>#DIV/0!</v>
      </c>
      <c r="N41" s="654"/>
      <c r="O41" s="653" t="e">
        <f t="shared" si="20"/>
        <v>#DIV/0!</v>
      </c>
      <c r="P41" s="655"/>
      <c r="Q41" s="653" t="e">
        <f t="shared" si="21"/>
        <v>#DIV/0!</v>
      </c>
      <c r="R41" s="653"/>
      <c r="S41" s="653" t="e">
        <f t="shared" si="22"/>
        <v>#DIV/0!</v>
      </c>
      <c r="T41" s="649"/>
      <c r="U41" s="653" t="e">
        <f t="shared" si="23"/>
        <v>#DIV/0!</v>
      </c>
      <c r="V41" s="653"/>
      <c r="W41" s="653" t="e">
        <f t="shared" si="24"/>
        <v>#DIV/0!</v>
      </c>
      <c r="X41" s="649">
        <f t="shared" si="25"/>
        <v>0</v>
      </c>
      <c r="Y41" s="653" t="e">
        <f t="shared" si="26"/>
        <v>#DIV/0!</v>
      </c>
    </row>
    <row r="42" spans="1:25" ht="17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649">
        <f>'21'!D42</f>
        <v>0</v>
      </c>
      <c r="E42" s="649">
        <f>'21'!G42</f>
        <v>0</v>
      </c>
      <c r="F42" s="649">
        <f t="shared" si="14"/>
        <v>0</v>
      </c>
      <c r="G42" s="649">
        <f t="shared" si="15"/>
        <v>0</v>
      </c>
      <c r="H42" s="649">
        <f t="shared" si="16"/>
        <v>0</v>
      </c>
      <c r="I42" s="649">
        <f t="shared" si="17"/>
        <v>0</v>
      </c>
      <c r="J42" s="649"/>
      <c r="K42" s="653" t="e">
        <f t="shared" si="18"/>
        <v>#DIV/0!</v>
      </c>
      <c r="L42" s="654"/>
      <c r="M42" s="653" t="e">
        <f t="shared" si="19"/>
        <v>#DIV/0!</v>
      </c>
      <c r="N42" s="654"/>
      <c r="O42" s="653" t="e">
        <f t="shared" si="20"/>
        <v>#DIV/0!</v>
      </c>
      <c r="P42" s="655"/>
      <c r="Q42" s="653" t="e">
        <f t="shared" si="21"/>
        <v>#DIV/0!</v>
      </c>
      <c r="R42" s="653"/>
      <c r="S42" s="653" t="e">
        <f t="shared" si="22"/>
        <v>#DIV/0!</v>
      </c>
      <c r="T42" s="649"/>
      <c r="U42" s="653" t="e">
        <f t="shared" si="23"/>
        <v>#DIV/0!</v>
      </c>
      <c r="V42" s="653"/>
      <c r="W42" s="653" t="e">
        <f t="shared" si="24"/>
        <v>#DIV/0!</v>
      </c>
      <c r="X42" s="649">
        <f t="shared" si="25"/>
        <v>0</v>
      </c>
      <c r="Y42" s="653" t="e">
        <f t="shared" si="26"/>
        <v>#DIV/0!</v>
      </c>
    </row>
    <row r="43" spans="1:25" ht="17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649">
        <f>'21'!D43</f>
        <v>0</v>
      </c>
      <c r="E43" s="649">
        <f>'21'!G43</f>
        <v>0</v>
      </c>
      <c r="F43" s="649">
        <f t="shared" si="14"/>
        <v>0</v>
      </c>
      <c r="G43" s="649">
        <f t="shared" si="15"/>
        <v>0</v>
      </c>
      <c r="H43" s="649">
        <f t="shared" si="16"/>
        <v>0</v>
      </c>
      <c r="I43" s="649">
        <f t="shared" si="17"/>
        <v>0</v>
      </c>
      <c r="J43" s="649"/>
      <c r="K43" s="653" t="e">
        <f t="shared" si="18"/>
        <v>#DIV/0!</v>
      </c>
      <c r="L43" s="654"/>
      <c r="M43" s="653" t="e">
        <f t="shared" si="19"/>
        <v>#DIV/0!</v>
      </c>
      <c r="N43" s="654"/>
      <c r="O43" s="653" t="e">
        <f t="shared" si="20"/>
        <v>#DIV/0!</v>
      </c>
      <c r="P43" s="655"/>
      <c r="Q43" s="653" t="e">
        <f t="shared" si="21"/>
        <v>#DIV/0!</v>
      </c>
      <c r="R43" s="653"/>
      <c r="S43" s="653" t="e">
        <f t="shared" si="22"/>
        <v>#DIV/0!</v>
      </c>
      <c r="T43" s="649"/>
      <c r="U43" s="653" t="e">
        <f t="shared" si="23"/>
        <v>#DIV/0!</v>
      </c>
      <c r="V43" s="653"/>
      <c r="W43" s="653" t="e">
        <f t="shared" si="24"/>
        <v>#DIV/0!</v>
      </c>
      <c r="X43" s="649">
        <f t="shared" si="25"/>
        <v>0</v>
      </c>
      <c r="Y43" s="653" t="e">
        <f t="shared" si="26"/>
        <v>#DIV/0!</v>
      </c>
    </row>
    <row r="44" spans="1:25" ht="17.100000000000001" customHeight="1" x14ac:dyDescent="0.25">
      <c r="A44" s="557"/>
      <c r="B44" s="128"/>
      <c r="C44" s="128" t="str">
        <f>'9'!C41</f>
        <v>Sokaraja II</v>
      </c>
      <c r="D44" s="649">
        <f>'21'!D44</f>
        <v>0</v>
      </c>
      <c r="E44" s="649">
        <f>'21'!G44</f>
        <v>0</v>
      </c>
      <c r="F44" s="649">
        <f t="shared" si="14"/>
        <v>0</v>
      </c>
      <c r="G44" s="649">
        <f t="shared" si="15"/>
        <v>0</v>
      </c>
      <c r="H44" s="649">
        <f t="shared" si="16"/>
        <v>0</v>
      </c>
      <c r="I44" s="649">
        <f t="shared" si="17"/>
        <v>0</v>
      </c>
      <c r="J44" s="649"/>
      <c r="K44" s="653" t="e">
        <f t="shared" si="18"/>
        <v>#DIV/0!</v>
      </c>
      <c r="L44" s="654"/>
      <c r="M44" s="653" t="e">
        <f t="shared" si="19"/>
        <v>#DIV/0!</v>
      </c>
      <c r="N44" s="654"/>
      <c r="O44" s="653" t="e">
        <f t="shared" si="20"/>
        <v>#DIV/0!</v>
      </c>
      <c r="P44" s="655"/>
      <c r="Q44" s="653" t="e">
        <f t="shared" si="21"/>
        <v>#DIV/0!</v>
      </c>
      <c r="R44" s="653"/>
      <c r="S44" s="653" t="e">
        <f t="shared" si="22"/>
        <v>#DIV/0!</v>
      </c>
      <c r="T44" s="649"/>
      <c r="U44" s="653" t="e">
        <f t="shared" si="23"/>
        <v>#DIV/0!</v>
      </c>
      <c r="V44" s="653"/>
      <c r="W44" s="653" t="e">
        <f t="shared" si="24"/>
        <v>#DIV/0!</v>
      </c>
      <c r="X44" s="649">
        <f t="shared" si="25"/>
        <v>0</v>
      </c>
      <c r="Y44" s="653" t="e">
        <f t="shared" si="26"/>
        <v>#DIV/0!</v>
      </c>
    </row>
    <row r="45" spans="1:25" ht="17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649">
        <f>'21'!D45</f>
        <v>0</v>
      </c>
      <c r="E45" s="649">
        <f>'21'!G45</f>
        <v>0</v>
      </c>
      <c r="F45" s="649">
        <f t="shared" si="14"/>
        <v>0</v>
      </c>
      <c r="G45" s="649">
        <f t="shared" si="15"/>
        <v>0</v>
      </c>
      <c r="H45" s="649">
        <f t="shared" si="16"/>
        <v>0</v>
      </c>
      <c r="I45" s="649">
        <f t="shared" si="17"/>
        <v>0</v>
      </c>
      <c r="J45" s="649"/>
      <c r="K45" s="653" t="e">
        <f t="shared" si="18"/>
        <v>#DIV/0!</v>
      </c>
      <c r="L45" s="654"/>
      <c r="M45" s="653" t="e">
        <f t="shared" si="19"/>
        <v>#DIV/0!</v>
      </c>
      <c r="N45" s="654"/>
      <c r="O45" s="653" t="e">
        <f t="shared" si="20"/>
        <v>#DIV/0!</v>
      </c>
      <c r="P45" s="655"/>
      <c r="Q45" s="653" t="e">
        <f t="shared" si="21"/>
        <v>#DIV/0!</v>
      </c>
      <c r="R45" s="653"/>
      <c r="S45" s="653" t="e">
        <f t="shared" si="22"/>
        <v>#DIV/0!</v>
      </c>
      <c r="T45" s="649"/>
      <c r="U45" s="653" t="e">
        <f t="shared" si="23"/>
        <v>#DIV/0!</v>
      </c>
      <c r="V45" s="653"/>
      <c r="W45" s="653" t="e">
        <f t="shared" si="24"/>
        <v>#DIV/0!</v>
      </c>
      <c r="X45" s="649">
        <f t="shared" si="25"/>
        <v>0</v>
      </c>
      <c r="Y45" s="653" t="e">
        <f t="shared" si="26"/>
        <v>#DIV/0!</v>
      </c>
    </row>
    <row r="46" spans="1:25" ht="17.100000000000001" customHeight="1" x14ac:dyDescent="0.25">
      <c r="A46" s="557"/>
      <c r="B46" s="128"/>
      <c r="C46" s="128" t="str">
        <f>'9'!C43</f>
        <v>Kembaran II</v>
      </c>
      <c r="D46" s="649">
        <f>'21'!D46</f>
        <v>0</v>
      </c>
      <c r="E46" s="649">
        <f>'21'!G46</f>
        <v>0</v>
      </c>
      <c r="F46" s="649">
        <f t="shared" si="14"/>
        <v>0</v>
      </c>
      <c r="G46" s="649">
        <f t="shared" si="15"/>
        <v>0</v>
      </c>
      <c r="H46" s="649">
        <f t="shared" si="16"/>
        <v>0</v>
      </c>
      <c r="I46" s="649">
        <f t="shared" si="17"/>
        <v>0</v>
      </c>
      <c r="J46" s="649"/>
      <c r="K46" s="653" t="e">
        <f t="shared" si="18"/>
        <v>#DIV/0!</v>
      </c>
      <c r="L46" s="654"/>
      <c r="M46" s="653" t="e">
        <f t="shared" si="19"/>
        <v>#DIV/0!</v>
      </c>
      <c r="N46" s="654"/>
      <c r="O46" s="653" t="e">
        <f t="shared" si="20"/>
        <v>#DIV/0!</v>
      </c>
      <c r="P46" s="655"/>
      <c r="Q46" s="653" t="e">
        <f t="shared" si="21"/>
        <v>#DIV/0!</v>
      </c>
      <c r="R46" s="653"/>
      <c r="S46" s="653" t="e">
        <f t="shared" si="22"/>
        <v>#DIV/0!</v>
      </c>
      <c r="T46" s="649"/>
      <c r="U46" s="653" t="e">
        <f t="shared" si="23"/>
        <v>#DIV/0!</v>
      </c>
      <c r="V46" s="653"/>
      <c r="W46" s="653" t="e">
        <f t="shared" si="24"/>
        <v>#DIV/0!</v>
      </c>
      <c r="X46" s="649">
        <f t="shared" si="25"/>
        <v>0</v>
      </c>
      <c r="Y46" s="653" t="e">
        <f t="shared" si="26"/>
        <v>#DIV/0!</v>
      </c>
    </row>
    <row r="47" spans="1:25" ht="17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649">
        <f>'21'!D47</f>
        <v>0</v>
      </c>
      <c r="E47" s="649">
        <f>'21'!G47</f>
        <v>0</v>
      </c>
      <c r="F47" s="649">
        <f t="shared" si="14"/>
        <v>0</v>
      </c>
      <c r="G47" s="649">
        <f t="shared" si="15"/>
        <v>0</v>
      </c>
      <c r="H47" s="649">
        <f t="shared" si="16"/>
        <v>0</v>
      </c>
      <c r="I47" s="649">
        <f t="shared" si="17"/>
        <v>0</v>
      </c>
      <c r="J47" s="649"/>
      <c r="K47" s="653" t="e">
        <f t="shared" si="18"/>
        <v>#DIV/0!</v>
      </c>
      <c r="L47" s="654"/>
      <c r="M47" s="653" t="e">
        <f t="shared" si="19"/>
        <v>#DIV/0!</v>
      </c>
      <c r="N47" s="654"/>
      <c r="O47" s="653" t="e">
        <f t="shared" si="20"/>
        <v>#DIV/0!</v>
      </c>
      <c r="P47" s="655"/>
      <c r="Q47" s="653" t="e">
        <f t="shared" si="21"/>
        <v>#DIV/0!</v>
      </c>
      <c r="R47" s="653"/>
      <c r="S47" s="653" t="e">
        <f t="shared" si="22"/>
        <v>#DIV/0!</v>
      </c>
      <c r="T47" s="649"/>
      <c r="U47" s="653" t="e">
        <f t="shared" si="23"/>
        <v>#DIV/0!</v>
      </c>
      <c r="V47" s="653"/>
      <c r="W47" s="653" t="e">
        <f t="shared" si="24"/>
        <v>#DIV/0!</v>
      </c>
      <c r="X47" s="649">
        <f t="shared" si="25"/>
        <v>0</v>
      </c>
      <c r="Y47" s="653" t="e">
        <f t="shared" si="26"/>
        <v>#DIV/0!</v>
      </c>
    </row>
    <row r="48" spans="1:25" ht="17.100000000000001" customHeight="1" x14ac:dyDescent="0.25">
      <c r="A48" s="557"/>
      <c r="B48" s="128"/>
      <c r="C48" s="128" t="str">
        <f>'9'!C45</f>
        <v>Sumbang II</v>
      </c>
      <c r="D48" s="649">
        <f>'21'!D48</f>
        <v>0</v>
      </c>
      <c r="E48" s="649">
        <f>'21'!G48</f>
        <v>0</v>
      </c>
      <c r="F48" s="649">
        <f t="shared" si="14"/>
        <v>0</v>
      </c>
      <c r="G48" s="649">
        <f t="shared" si="15"/>
        <v>0</v>
      </c>
      <c r="H48" s="649">
        <f t="shared" si="16"/>
        <v>0</v>
      </c>
      <c r="I48" s="649">
        <f t="shared" si="17"/>
        <v>0</v>
      </c>
      <c r="J48" s="649"/>
      <c r="K48" s="653" t="e">
        <f t="shared" si="18"/>
        <v>#DIV/0!</v>
      </c>
      <c r="L48" s="654"/>
      <c r="M48" s="653" t="e">
        <f t="shared" si="19"/>
        <v>#DIV/0!</v>
      </c>
      <c r="N48" s="654"/>
      <c r="O48" s="653" t="e">
        <f t="shared" si="20"/>
        <v>#DIV/0!</v>
      </c>
      <c r="P48" s="655"/>
      <c r="Q48" s="653" t="e">
        <f t="shared" si="21"/>
        <v>#DIV/0!</v>
      </c>
      <c r="R48" s="653"/>
      <c r="S48" s="653" t="e">
        <f t="shared" si="22"/>
        <v>#DIV/0!</v>
      </c>
      <c r="T48" s="649"/>
      <c r="U48" s="653" t="e">
        <f t="shared" si="23"/>
        <v>#DIV/0!</v>
      </c>
      <c r="V48" s="653"/>
      <c r="W48" s="653" t="e">
        <f t="shared" si="24"/>
        <v>#DIV/0!</v>
      </c>
      <c r="X48" s="649">
        <f t="shared" si="25"/>
        <v>0</v>
      </c>
      <c r="Y48" s="653" t="e">
        <f t="shared" si="26"/>
        <v>#DIV/0!</v>
      </c>
    </row>
    <row r="49" spans="1:25" ht="17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649">
        <f>'21'!D49</f>
        <v>0</v>
      </c>
      <c r="E49" s="649">
        <f>'21'!G49</f>
        <v>0</v>
      </c>
      <c r="F49" s="649">
        <f t="shared" si="14"/>
        <v>0</v>
      </c>
      <c r="G49" s="649">
        <f t="shared" si="15"/>
        <v>0</v>
      </c>
      <c r="H49" s="649">
        <f t="shared" si="16"/>
        <v>0</v>
      </c>
      <c r="I49" s="649">
        <f t="shared" si="17"/>
        <v>0</v>
      </c>
      <c r="J49" s="649"/>
      <c r="K49" s="653" t="e">
        <f t="shared" si="18"/>
        <v>#DIV/0!</v>
      </c>
      <c r="L49" s="654"/>
      <c r="M49" s="653" t="e">
        <f t="shared" si="19"/>
        <v>#DIV/0!</v>
      </c>
      <c r="N49" s="654"/>
      <c r="O49" s="653" t="e">
        <f t="shared" si="20"/>
        <v>#DIV/0!</v>
      </c>
      <c r="P49" s="655"/>
      <c r="Q49" s="653" t="e">
        <f t="shared" si="21"/>
        <v>#DIV/0!</v>
      </c>
      <c r="R49" s="653"/>
      <c r="S49" s="653" t="e">
        <f t="shared" si="22"/>
        <v>#DIV/0!</v>
      </c>
      <c r="T49" s="649"/>
      <c r="U49" s="653" t="e">
        <f t="shared" si="23"/>
        <v>#DIV/0!</v>
      </c>
      <c r="V49" s="653"/>
      <c r="W49" s="653" t="e">
        <f t="shared" si="24"/>
        <v>#DIV/0!</v>
      </c>
      <c r="X49" s="649">
        <f t="shared" si="25"/>
        <v>0</v>
      </c>
      <c r="Y49" s="653" t="e">
        <f t="shared" si="26"/>
        <v>#DIV/0!</v>
      </c>
    </row>
    <row r="50" spans="1:25" ht="17.100000000000001" customHeight="1" x14ac:dyDescent="0.25">
      <c r="A50" s="557"/>
      <c r="B50" s="128"/>
      <c r="C50" s="128" t="str">
        <f>'9'!C47</f>
        <v>Baturraden II</v>
      </c>
      <c r="D50" s="649">
        <f>'21'!D50</f>
        <v>0</v>
      </c>
      <c r="E50" s="649">
        <f>'21'!G50</f>
        <v>0</v>
      </c>
      <c r="F50" s="649">
        <f t="shared" si="14"/>
        <v>0</v>
      </c>
      <c r="G50" s="649">
        <f t="shared" si="15"/>
        <v>0</v>
      </c>
      <c r="H50" s="649">
        <f t="shared" si="16"/>
        <v>0</v>
      </c>
      <c r="I50" s="649">
        <f t="shared" si="17"/>
        <v>0</v>
      </c>
      <c r="J50" s="649"/>
      <c r="K50" s="653" t="e">
        <f t="shared" si="18"/>
        <v>#DIV/0!</v>
      </c>
      <c r="L50" s="654"/>
      <c r="M50" s="653" t="e">
        <f t="shared" si="19"/>
        <v>#DIV/0!</v>
      </c>
      <c r="N50" s="654"/>
      <c r="O50" s="653" t="e">
        <f t="shared" si="20"/>
        <v>#DIV/0!</v>
      </c>
      <c r="P50" s="655"/>
      <c r="Q50" s="653" t="e">
        <f t="shared" si="21"/>
        <v>#DIV/0!</v>
      </c>
      <c r="R50" s="653"/>
      <c r="S50" s="653" t="e">
        <f t="shared" si="22"/>
        <v>#DIV/0!</v>
      </c>
      <c r="T50" s="649"/>
      <c r="U50" s="653" t="e">
        <f t="shared" si="23"/>
        <v>#DIV/0!</v>
      </c>
      <c r="V50" s="653"/>
      <c r="W50" s="653" t="e">
        <f t="shared" si="24"/>
        <v>#DIV/0!</v>
      </c>
      <c r="X50" s="649">
        <f t="shared" si="25"/>
        <v>0</v>
      </c>
      <c r="Y50" s="653" t="e">
        <f t="shared" si="26"/>
        <v>#DIV/0!</v>
      </c>
    </row>
    <row r="51" spans="1:25" ht="17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649">
        <f>'21'!D51</f>
        <v>0</v>
      </c>
      <c r="E51" s="649">
        <f>'21'!G51</f>
        <v>0</v>
      </c>
      <c r="F51" s="649">
        <f t="shared" si="14"/>
        <v>0</v>
      </c>
      <c r="G51" s="649">
        <f t="shared" si="15"/>
        <v>0</v>
      </c>
      <c r="H51" s="649">
        <f t="shared" si="16"/>
        <v>0</v>
      </c>
      <c r="I51" s="649">
        <f t="shared" si="17"/>
        <v>0</v>
      </c>
      <c r="J51" s="649"/>
      <c r="K51" s="653" t="e">
        <f t="shared" si="18"/>
        <v>#DIV/0!</v>
      </c>
      <c r="L51" s="654"/>
      <c r="M51" s="653" t="e">
        <f t="shared" si="19"/>
        <v>#DIV/0!</v>
      </c>
      <c r="N51" s="654"/>
      <c r="O51" s="653" t="e">
        <f t="shared" si="20"/>
        <v>#DIV/0!</v>
      </c>
      <c r="P51" s="655"/>
      <c r="Q51" s="653" t="e">
        <f t="shared" si="21"/>
        <v>#DIV/0!</v>
      </c>
      <c r="R51" s="653"/>
      <c r="S51" s="653" t="e">
        <f t="shared" si="22"/>
        <v>#DIV/0!</v>
      </c>
      <c r="T51" s="649"/>
      <c r="U51" s="653" t="e">
        <f t="shared" si="23"/>
        <v>#DIV/0!</v>
      </c>
      <c r="V51" s="653"/>
      <c r="W51" s="653" t="e">
        <f t="shared" si="24"/>
        <v>#DIV/0!</v>
      </c>
      <c r="X51" s="649">
        <f t="shared" si="25"/>
        <v>0</v>
      </c>
      <c r="Y51" s="653" t="e">
        <f t="shared" si="26"/>
        <v>#DIV/0!</v>
      </c>
    </row>
    <row r="52" spans="1:25" ht="17.100000000000001" customHeight="1" x14ac:dyDescent="0.25">
      <c r="A52" s="557"/>
      <c r="B52" s="139"/>
      <c r="C52" s="139"/>
      <c r="D52" s="649"/>
      <c r="E52" s="649"/>
      <c r="F52" s="649"/>
      <c r="G52" s="649"/>
      <c r="H52" s="649"/>
      <c r="I52" s="649"/>
      <c r="J52" s="649"/>
      <c r="K52" s="653"/>
      <c r="L52" s="654"/>
      <c r="M52" s="654"/>
      <c r="N52" s="654"/>
      <c r="O52" s="654"/>
      <c r="P52" s="655"/>
      <c r="Q52" s="653"/>
      <c r="R52" s="653"/>
      <c r="S52" s="653"/>
      <c r="T52" s="649"/>
      <c r="U52" s="653"/>
      <c r="V52" s="653"/>
      <c r="W52" s="653"/>
      <c r="X52" s="649"/>
      <c r="Y52" s="653"/>
    </row>
    <row r="53" spans="1:25" ht="17.100000000000001" customHeight="1" x14ac:dyDescent="0.25">
      <c r="A53" s="147"/>
      <c r="B53" s="640"/>
      <c r="C53" s="640"/>
      <c r="D53" s="649"/>
      <c r="E53" s="649"/>
      <c r="F53" s="649"/>
      <c r="G53" s="649"/>
      <c r="H53" s="649"/>
      <c r="I53" s="649"/>
      <c r="J53" s="649"/>
      <c r="K53" s="653"/>
      <c r="L53" s="654"/>
      <c r="M53" s="654"/>
      <c r="N53" s="654"/>
      <c r="O53" s="654"/>
      <c r="P53" s="655"/>
      <c r="Q53" s="653"/>
      <c r="R53" s="653"/>
      <c r="S53" s="653"/>
      <c r="T53" s="649"/>
      <c r="U53" s="653"/>
      <c r="V53" s="653"/>
      <c r="W53" s="653"/>
      <c r="X53" s="649"/>
      <c r="Y53" s="653"/>
    </row>
    <row r="54" spans="1:25" ht="17.100000000000001" customHeight="1" x14ac:dyDescent="0.25">
      <c r="A54" s="147"/>
      <c r="B54" s="640"/>
      <c r="C54" s="640"/>
      <c r="D54" s="649"/>
      <c r="E54" s="649"/>
      <c r="F54" s="649"/>
      <c r="G54" s="649"/>
      <c r="H54" s="649"/>
      <c r="I54" s="649"/>
      <c r="J54" s="649"/>
      <c r="K54" s="653"/>
      <c r="L54" s="654"/>
      <c r="M54" s="654"/>
      <c r="N54" s="654"/>
      <c r="O54" s="654"/>
      <c r="P54" s="655"/>
      <c r="Q54" s="653"/>
      <c r="R54" s="653"/>
      <c r="S54" s="653"/>
      <c r="T54" s="649"/>
      <c r="U54" s="653"/>
      <c r="V54" s="653"/>
      <c r="W54" s="653"/>
      <c r="X54" s="649"/>
      <c r="Y54" s="653"/>
    </row>
    <row r="55" spans="1:25" ht="17.100000000000001" customHeight="1" x14ac:dyDescent="0.25">
      <c r="A55" s="147"/>
      <c r="B55" s="640"/>
      <c r="C55" s="640"/>
      <c r="D55" s="649"/>
      <c r="E55" s="649"/>
      <c r="F55" s="649"/>
      <c r="G55" s="649"/>
      <c r="H55" s="649"/>
      <c r="I55" s="649"/>
      <c r="J55" s="649"/>
      <c r="K55" s="653"/>
      <c r="L55" s="654"/>
      <c r="M55" s="654"/>
      <c r="N55" s="654"/>
      <c r="O55" s="654"/>
      <c r="P55" s="655"/>
      <c r="Q55" s="653"/>
      <c r="R55" s="653"/>
      <c r="S55" s="653"/>
      <c r="T55" s="649"/>
      <c r="U55" s="653"/>
      <c r="V55" s="653"/>
      <c r="W55" s="653"/>
      <c r="X55" s="649"/>
      <c r="Y55" s="653"/>
    </row>
    <row r="56" spans="1:25" ht="17.100000000000001" customHeight="1" x14ac:dyDescent="0.25">
      <c r="A56" s="147"/>
      <c r="B56" s="640"/>
      <c r="C56" s="640"/>
      <c r="D56" s="649"/>
      <c r="E56" s="649"/>
      <c r="F56" s="649"/>
      <c r="G56" s="649"/>
      <c r="H56" s="649"/>
      <c r="I56" s="649"/>
      <c r="J56" s="649"/>
      <c r="K56" s="653"/>
      <c r="L56" s="654"/>
      <c r="M56" s="654"/>
      <c r="N56" s="654"/>
      <c r="O56" s="654"/>
      <c r="P56" s="655"/>
      <c r="Q56" s="653"/>
      <c r="R56" s="653"/>
      <c r="S56" s="653"/>
      <c r="T56" s="649"/>
      <c r="U56" s="653"/>
      <c r="V56" s="653"/>
      <c r="W56" s="653"/>
      <c r="X56" s="649"/>
      <c r="Y56" s="653"/>
    </row>
    <row r="57" spans="1:25" ht="17.100000000000001" customHeight="1" thickBot="1" x14ac:dyDescent="0.3">
      <c r="A57" s="372" t="s">
        <v>488</v>
      </c>
      <c r="B57" s="153"/>
      <c r="C57" s="641"/>
      <c r="D57" s="651">
        <f t="shared" ref="D57:T57" si="27">SUM(D12:D56)</f>
        <v>0</v>
      </c>
      <c r="E57" s="651">
        <f t="shared" si="27"/>
        <v>0</v>
      </c>
      <c r="F57" s="651">
        <f t="shared" si="27"/>
        <v>0</v>
      </c>
      <c r="G57" s="651">
        <f t="shared" si="27"/>
        <v>0</v>
      </c>
      <c r="H57" s="651">
        <f t="shared" si="27"/>
        <v>0</v>
      </c>
      <c r="I57" s="651">
        <f t="shared" si="27"/>
        <v>0</v>
      </c>
      <c r="J57" s="651">
        <f t="shared" si="27"/>
        <v>0</v>
      </c>
      <c r="K57" s="656" t="e">
        <f>J57/$I57*100</f>
        <v>#DIV/0!</v>
      </c>
      <c r="L57" s="651">
        <f t="shared" si="27"/>
        <v>0</v>
      </c>
      <c r="M57" s="656" t="e">
        <f>L57/$I57*100</f>
        <v>#DIV/0!</v>
      </c>
      <c r="N57" s="651">
        <f t="shared" si="27"/>
        <v>0</v>
      </c>
      <c r="O57" s="656" t="e">
        <f>N57/$I57*100</f>
        <v>#DIV/0!</v>
      </c>
      <c r="P57" s="651">
        <f t="shared" si="27"/>
        <v>0</v>
      </c>
      <c r="Q57" s="656" t="e">
        <f>P57/$I57*100</f>
        <v>#DIV/0!</v>
      </c>
      <c r="R57" s="651">
        <f t="shared" si="27"/>
        <v>0</v>
      </c>
      <c r="S57" s="656" t="e">
        <f>R57/$I57*100</f>
        <v>#DIV/0!</v>
      </c>
      <c r="T57" s="651">
        <f t="shared" si="27"/>
        <v>0</v>
      </c>
      <c r="U57" s="656" t="e">
        <f>T57/$I57*100</f>
        <v>#DIV/0!</v>
      </c>
      <c r="V57" s="651">
        <f>SUM(V12:V56)</f>
        <v>0</v>
      </c>
      <c r="W57" s="656" t="e">
        <f>V57/$I57*100</f>
        <v>#DIV/0!</v>
      </c>
      <c r="X57" s="651">
        <f>SUM(X12:X56)</f>
        <v>0</v>
      </c>
      <c r="Y57" s="656" t="e">
        <f>X57/$I57*100</f>
        <v>#DIV/0!</v>
      </c>
    </row>
    <row r="59" spans="1:25" x14ac:dyDescent="0.25">
      <c r="A59" s="642" t="s">
        <v>388</v>
      </c>
    </row>
  </sheetData>
  <mergeCells count="16">
    <mergeCell ref="X9:Y9"/>
    <mergeCell ref="A3:Y3"/>
    <mergeCell ref="A4:Y4"/>
    <mergeCell ref="A8:A10"/>
    <mergeCell ref="B8:B10"/>
    <mergeCell ref="C8:C10"/>
    <mergeCell ref="D8:F9"/>
    <mergeCell ref="G8:I9"/>
    <mergeCell ref="J8:Y8"/>
    <mergeCell ref="J9:K9"/>
    <mergeCell ref="L9:M9"/>
    <mergeCell ref="N9:O9"/>
    <mergeCell ref="P9:Q9"/>
    <mergeCell ref="R9:S9"/>
    <mergeCell ref="T9:U9"/>
    <mergeCell ref="V9:W9"/>
  </mergeCells>
  <printOptions horizontalCentered="1"/>
  <pageMargins left="1.1100000000000001" right="0.9" top="1.1499999999999999" bottom="0.9" header="0" footer="0"/>
  <pageSetup paperSize="9" scale="47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3B00-6178-4F27-873D-4A2D81BF39CC}">
  <sheetPr codeName="Sheet31">
    <tabColor rgb="FF002060"/>
    <pageSetUpPr fitToPage="1"/>
  </sheetPr>
  <dimension ref="A1:S64"/>
  <sheetViews>
    <sheetView topLeftCell="A3" zoomScale="70" zoomScaleNormal="70" workbookViewId="0">
      <selection activeCell="V4" sqref="V4"/>
    </sheetView>
  </sheetViews>
  <sheetFormatPr defaultColWidth="9.28515625" defaultRowHeight="15" x14ac:dyDescent="0.25"/>
  <cols>
    <col min="1" max="1" width="5.5703125" style="146" customWidth="1"/>
    <col min="2" max="2" width="21.5703125" style="146" customWidth="1"/>
    <col min="3" max="3" width="21.7109375" style="146" customWidth="1"/>
    <col min="4" max="18" width="13.7109375" style="146" customWidth="1"/>
    <col min="19" max="259" width="9.28515625" style="146"/>
    <col min="260" max="260" width="5.5703125" style="146" customWidth="1"/>
    <col min="261" max="261" width="21.5703125" style="146" customWidth="1"/>
    <col min="262" max="262" width="19.7109375" style="146" customWidth="1"/>
    <col min="263" max="263" width="13.42578125" style="146" customWidth="1"/>
    <col min="264" max="274" width="12.5703125" style="146" customWidth="1"/>
    <col min="275" max="515" width="9.28515625" style="146"/>
    <col min="516" max="516" width="5.5703125" style="146" customWidth="1"/>
    <col min="517" max="517" width="21.5703125" style="146" customWidth="1"/>
    <col min="518" max="518" width="19.7109375" style="146" customWidth="1"/>
    <col min="519" max="519" width="13.42578125" style="146" customWidth="1"/>
    <col min="520" max="530" width="12.5703125" style="146" customWidth="1"/>
    <col min="531" max="771" width="9.28515625" style="146"/>
    <col min="772" max="772" width="5.5703125" style="146" customWidth="1"/>
    <col min="773" max="773" width="21.5703125" style="146" customWidth="1"/>
    <col min="774" max="774" width="19.7109375" style="146" customWidth="1"/>
    <col min="775" max="775" width="13.42578125" style="146" customWidth="1"/>
    <col min="776" max="786" width="12.5703125" style="146" customWidth="1"/>
    <col min="787" max="1027" width="9.28515625" style="146"/>
    <col min="1028" max="1028" width="5.5703125" style="146" customWidth="1"/>
    <col min="1029" max="1029" width="21.5703125" style="146" customWidth="1"/>
    <col min="1030" max="1030" width="19.7109375" style="146" customWidth="1"/>
    <col min="1031" max="1031" width="13.42578125" style="146" customWidth="1"/>
    <col min="1032" max="1042" width="12.5703125" style="146" customWidth="1"/>
    <col min="1043" max="1283" width="9.28515625" style="146"/>
    <col min="1284" max="1284" width="5.5703125" style="146" customWidth="1"/>
    <col min="1285" max="1285" width="21.5703125" style="146" customWidth="1"/>
    <col min="1286" max="1286" width="19.7109375" style="146" customWidth="1"/>
    <col min="1287" max="1287" width="13.42578125" style="146" customWidth="1"/>
    <col min="1288" max="1298" width="12.5703125" style="146" customWidth="1"/>
    <col min="1299" max="1539" width="9.28515625" style="146"/>
    <col min="1540" max="1540" width="5.5703125" style="146" customWidth="1"/>
    <col min="1541" max="1541" width="21.5703125" style="146" customWidth="1"/>
    <col min="1542" max="1542" width="19.7109375" style="146" customWidth="1"/>
    <col min="1543" max="1543" width="13.42578125" style="146" customWidth="1"/>
    <col min="1544" max="1554" width="12.5703125" style="146" customWidth="1"/>
    <col min="1555" max="1795" width="9.28515625" style="146"/>
    <col min="1796" max="1796" width="5.5703125" style="146" customWidth="1"/>
    <col min="1797" max="1797" width="21.5703125" style="146" customWidth="1"/>
    <col min="1798" max="1798" width="19.7109375" style="146" customWidth="1"/>
    <col min="1799" max="1799" width="13.42578125" style="146" customWidth="1"/>
    <col min="1800" max="1810" width="12.5703125" style="146" customWidth="1"/>
    <col min="1811" max="2051" width="9.28515625" style="146"/>
    <col min="2052" max="2052" width="5.5703125" style="146" customWidth="1"/>
    <col min="2053" max="2053" width="21.5703125" style="146" customWidth="1"/>
    <col min="2054" max="2054" width="19.7109375" style="146" customWidth="1"/>
    <col min="2055" max="2055" width="13.42578125" style="146" customWidth="1"/>
    <col min="2056" max="2066" width="12.5703125" style="146" customWidth="1"/>
    <col min="2067" max="2307" width="9.28515625" style="146"/>
    <col min="2308" max="2308" width="5.5703125" style="146" customWidth="1"/>
    <col min="2309" max="2309" width="21.5703125" style="146" customWidth="1"/>
    <col min="2310" max="2310" width="19.7109375" style="146" customWidth="1"/>
    <col min="2311" max="2311" width="13.42578125" style="146" customWidth="1"/>
    <col min="2312" max="2322" width="12.5703125" style="146" customWidth="1"/>
    <col min="2323" max="2563" width="9.28515625" style="146"/>
    <col min="2564" max="2564" width="5.5703125" style="146" customWidth="1"/>
    <col min="2565" max="2565" width="21.5703125" style="146" customWidth="1"/>
    <col min="2566" max="2566" width="19.7109375" style="146" customWidth="1"/>
    <col min="2567" max="2567" width="13.42578125" style="146" customWidth="1"/>
    <col min="2568" max="2578" width="12.5703125" style="146" customWidth="1"/>
    <col min="2579" max="2819" width="9.28515625" style="146"/>
    <col min="2820" max="2820" width="5.5703125" style="146" customWidth="1"/>
    <col min="2821" max="2821" width="21.5703125" style="146" customWidth="1"/>
    <col min="2822" max="2822" width="19.7109375" style="146" customWidth="1"/>
    <col min="2823" max="2823" width="13.42578125" style="146" customWidth="1"/>
    <col min="2824" max="2834" width="12.5703125" style="146" customWidth="1"/>
    <col min="2835" max="3075" width="9.28515625" style="146"/>
    <col min="3076" max="3076" width="5.5703125" style="146" customWidth="1"/>
    <col min="3077" max="3077" width="21.5703125" style="146" customWidth="1"/>
    <col min="3078" max="3078" width="19.7109375" style="146" customWidth="1"/>
    <col min="3079" max="3079" width="13.42578125" style="146" customWidth="1"/>
    <col min="3080" max="3090" width="12.5703125" style="146" customWidth="1"/>
    <col min="3091" max="3331" width="9.28515625" style="146"/>
    <col min="3332" max="3332" width="5.5703125" style="146" customWidth="1"/>
    <col min="3333" max="3333" width="21.5703125" style="146" customWidth="1"/>
    <col min="3334" max="3334" width="19.7109375" style="146" customWidth="1"/>
    <col min="3335" max="3335" width="13.42578125" style="146" customWidth="1"/>
    <col min="3336" max="3346" width="12.5703125" style="146" customWidth="1"/>
    <col min="3347" max="3587" width="9.28515625" style="146"/>
    <col min="3588" max="3588" width="5.5703125" style="146" customWidth="1"/>
    <col min="3589" max="3589" width="21.5703125" style="146" customWidth="1"/>
    <col min="3590" max="3590" width="19.7109375" style="146" customWidth="1"/>
    <col min="3591" max="3591" width="13.42578125" style="146" customWidth="1"/>
    <col min="3592" max="3602" width="12.5703125" style="146" customWidth="1"/>
    <col min="3603" max="3843" width="9.28515625" style="146"/>
    <col min="3844" max="3844" width="5.5703125" style="146" customWidth="1"/>
    <col min="3845" max="3845" width="21.5703125" style="146" customWidth="1"/>
    <col min="3846" max="3846" width="19.7109375" style="146" customWidth="1"/>
    <col min="3847" max="3847" width="13.42578125" style="146" customWidth="1"/>
    <col min="3848" max="3858" width="12.5703125" style="146" customWidth="1"/>
    <col min="3859" max="4099" width="9.28515625" style="146"/>
    <col min="4100" max="4100" width="5.5703125" style="146" customWidth="1"/>
    <col min="4101" max="4101" width="21.5703125" style="146" customWidth="1"/>
    <col min="4102" max="4102" width="19.7109375" style="146" customWidth="1"/>
    <col min="4103" max="4103" width="13.42578125" style="146" customWidth="1"/>
    <col min="4104" max="4114" width="12.5703125" style="146" customWidth="1"/>
    <col min="4115" max="4355" width="9.28515625" style="146"/>
    <col min="4356" max="4356" width="5.5703125" style="146" customWidth="1"/>
    <col min="4357" max="4357" width="21.5703125" style="146" customWidth="1"/>
    <col min="4358" max="4358" width="19.7109375" style="146" customWidth="1"/>
    <col min="4359" max="4359" width="13.42578125" style="146" customWidth="1"/>
    <col min="4360" max="4370" width="12.5703125" style="146" customWidth="1"/>
    <col min="4371" max="4611" width="9.28515625" style="146"/>
    <col min="4612" max="4612" width="5.5703125" style="146" customWidth="1"/>
    <col min="4613" max="4613" width="21.5703125" style="146" customWidth="1"/>
    <col min="4614" max="4614" width="19.7109375" style="146" customWidth="1"/>
    <col min="4615" max="4615" width="13.42578125" style="146" customWidth="1"/>
    <col min="4616" max="4626" width="12.5703125" style="146" customWidth="1"/>
    <col min="4627" max="4867" width="9.28515625" style="146"/>
    <col min="4868" max="4868" width="5.5703125" style="146" customWidth="1"/>
    <col min="4869" max="4869" width="21.5703125" style="146" customWidth="1"/>
    <col min="4870" max="4870" width="19.7109375" style="146" customWidth="1"/>
    <col min="4871" max="4871" width="13.42578125" style="146" customWidth="1"/>
    <col min="4872" max="4882" width="12.5703125" style="146" customWidth="1"/>
    <col min="4883" max="5123" width="9.28515625" style="146"/>
    <col min="5124" max="5124" width="5.5703125" style="146" customWidth="1"/>
    <col min="5125" max="5125" width="21.5703125" style="146" customWidth="1"/>
    <col min="5126" max="5126" width="19.7109375" style="146" customWidth="1"/>
    <col min="5127" max="5127" width="13.42578125" style="146" customWidth="1"/>
    <col min="5128" max="5138" width="12.5703125" style="146" customWidth="1"/>
    <col min="5139" max="5379" width="9.28515625" style="146"/>
    <col min="5380" max="5380" width="5.5703125" style="146" customWidth="1"/>
    <col min="5381" max="5381" width="21.5703125" style="146" customWidth="1"/>
    <col min="5382" max="5382" width="19.7109375" style="146" customWidth="1"/>
    <col min="5383" max="5383" width="13.42578125" style="146" customWidth="1"/>
    <col min="5384" max="5394" width="12.5703125" style="146" customWidth="1"/>
    <col min="5395" max="5635" width="9.28515625" style="146"/>
    <col min="5636" max="5636" width="5.5703125" style="146" customWidth="1"/>
    <col min="5637" max="5637" width="21.5703125" style="146" customWidth="1"/>
    <col min="5638" max="5638" width="19.7109375" style="146" customWidth="1"/>
    <col min="5639" max="5639" width="13.42578125" style="146" customWidth="1"/>
    <col min="5640" max="5650" width="12.5703125" style="146" customWidth="1"/>
    <col min="5651" max="5891" width="9.28515625" style="146"/>
    <col min="5892" max="5892" width="5.5703125" style="146" customWidth="1"/>
    <col min="5893" max="5893" width="21.5703125" style="146" customWidth="1"/>
    <col min="5894" max="5894" width="19.7109375" style="146" customWidth="1"/>
    <col min="5895" max="5895" width="13.42578125" style="146" customWidth="1"/>
    <col min="5896" max="5906" width="12.5703125" style="146" customWidth="1"/>
    <col min="5907" max="6147" width="9.28515625" style="146"/>
    <col min="6148" max="6148" width="5.5703125" style="146" customWidth="1"/>
    <col min="6149" max="6149" width="21.5703125" style="146" customWidth="1"/>
    <col min="6150" max="6150" width="19.7109375" style="146" customWidth="1"/>
    <col min="6151" max="6151" width="13.42578125" style="146" customWidth="1"/>
    <col min="6152" max="6162" width="12.5703125" style="146" customWidth="1"/>
    <col min="6163" max="6403" width="9.28515625" style="146"/>
    <col min="6404" max="6404" width="5.5703125" style="146" customWidth="1"/>
    <col min="6405" max="6405" width="21.5703125" style="146" customWidth="1"/>
    <col min="6406" max="6406" width="19.7109375" style="146" customWidth="1"/>
    <col min="6407" max="6407" width="13.42578125" style="146" customWidth="1"/>
    <col min="6408" max="6418" width="12.5703125" style="146" customWidth="1"/>
    <col min="6419" max="6659" width="9.28515625" style="146"/>
    <col min="6660" max="6660" width="5.5703125" style="146" customWidth="1"/>
    <col min="6661" max="6661" width="21.5703125" style="146" customWidth="1"/>
    <col min="6662" max="6662" width="19.7109375" style="146" customWidth="1"/>
    <col min="6663" max="6663" width="13.42578125" style="146" customWidth="1"/>
    <col min="6664" max="6674" width="12.5703125" style="146" customWidth="1"/>
    <col min="6675" max="6915" width="9.28515625" style="146"/>
    <col min="6916" max="6916" width="5.5703125" style="146" customWidth="1"/>
    <col min="6917" max="6917" width="21.5703125" style="146" customWidth="1"/>
    <col min="6918" max="6918" width="19.7109375" style="146" customWidth="1"/>
    <col min="6919" max="6919" width="13.42578125" style="146" customWidth="1"/>
    <col min="6920" max="6930" width="12.5703125" style="146" customWidth="1"/>
    <col min="6931" max="7171" width="9.28515625" style="146"/>
    <col min="7172" max="7172" width="5.5703125" style="146" customWidth="1"/>
    <col min="7173" max="7173" width="21.5703125" style="146" customWidth="1"/>
    <col min="7174" max="7174" width="19.7109375" style="146" customWidth="1"/>
    <col min="7175" max="7175" width="13.42578125" style="146" customWidth="1"/>
    <col min="7176" max="7186" width="12.5703125" style="146" customWidth="1"/>
    <col min="7187" max="7427" width="9.28515625" style="146"/>
    <col min="7428" max="7428" width="5.5703125" style="146" customWidth="1"/>
    <col min="7429" max="7429" width="21.5703125" style="146" customWidth="1"/>
    <col min="7430" max="7430" width="19.7109375" style="146" customWidth="1"/>
    <col min="7431" max="7431" width="13.42578125" style="146" customWidth="1"/>
    <col min="7432" max="7442" width="12.5703125" style="146" customWidth="1"/>
    <col min="7443" max="7683" width="9.28515625" style="146"/>
    <col min="7684" max="7684" width="5.5703125" style="146" customWidth="1"/>
    <col min="7685" max="7685" width="21.5703125" style="146" customWidth="1"/>
    <col min="7686" max="7686" width="19.7109375" style="146" customWidth="1"/>
    <col min="7687" max="7687" width="13.42578125" style="146" customWidth="1"/>
    <col min="7688" max="7698" width="12.5703125" style="146" customWidth="1"/>
    <col min="7699" max="7939" width="9.28515625" style="146"/>
    <col min="7940" max="7940" width="5.5703125" style="146" customWidth="1"/>
    <col min="7941" max="7941" width="21.5703125" style="146" customWidth="1"/>
    <col min="7942" max="7942" width="19.7109375" style="146" customWidth="1"/>
    <col min="7943" max="7943" width="13.42578125" style="146" customWidth="1"/>
    <col min="7944" max="7954" width="12.5703125" style="146" customWidth="1"/>
    <col min="7955" max="8195" width="9.28515625" style="146"/>
    <col min="8196" max="8196" width="5.5703125" style="146" customWidth="1"/>
    <col min="8197" max="8197" width="21.5703125" style="146" customWidth="1"/>
    <col min="8198" max="8198" width="19.7109375" style="146" customWidth="1"/>
    <col min="8199" max="8199" width="13.42578125" style="146" customWidth="1"/>
    <col min="8200" max="8210" width="12.5703125" style="146" customWidth="1"/>
    <col min="8211" max="8451" width="9.28515625" style="146"/>
    <col min="8452" max="8452" width="5.5703125" style="146" customWidth="1"/>
    <col min="8453" max="8453" width="21.5703125" style="146" customWidth="1"/>
    <col min="8454" max="8454" width="19.7109375" style="146" customWidth="1"/>
    <col min="8455" max="8455" width="13.42578125" style="146" customWidth="1"/>
    <col min="8456" max="8466" width="12.5703125" style="146" customWidth="1"/>
    <col min="8467" max="8707" width="9.28515625" style="146"/>
    <col min="8708" max="8708" width="5.5703125" style="146" customWidth="1"/>
    <col min="8709" max="8709" width="21.5703125" style="146" customWidth="1"/>
    <col min="8710" max="8710" width="19.7109375" style="146" customWidth="1"/>
    <col min="8711" max="8711" width="13.42578125" style="146" customWidth="1"/>
    <col min="8712" max="8722" width="12.5703125" style="146" customWidth="1"/>
    <col min="8723" max="8963" width="9.28515625" style="146"/>
    <col min="8964" max="8964" width="5.5703125" style="146" customWidth="1"/>
    <col min="8965" max="8965" width="21.5703125" style="146" customWidth="1"/>
    <col min="8966" max="8966" width="19.7109375" style="146" customWidth="1"/>
    <col min="8967" max="8967" width="13.42578125" style="146" customWidth="1"/>
    <col min="8968" max="8978" width="12.5703125" style="146" customWidth="1"/>
    <col min="8979" max="9219" width="9.28515625" style="146"/>
    <col min="9220" max="9220" width="5.5703125" style="146" customWidth="1"/>
    <col min="9221" max="9221" width="21.5703125" style="146" customWidth="1"/>
    <col min="9222" max="9222" width="19.7109375" style="146" customWidth="1"/>
    <col min="9223" max="9223" width="13.42578125" style="146" customWidth="1"/>
    <col min="9224" max="9234" width="12.5703125" style="146" customWidth="1"/>
    <col min="9235" max="9475" width="9.28515625" style="146"/>
    <col min="9476" max="9476" width="5.5703125" style="146" customWidth="1"/>
    <col min="9477" max="9477" width="21.5703125" style="146" customWidth="1"/>
    <col min="9478" max="9478" width="19.7109375" style="146" customWidth="1"/>
    <col min="9479" max="9479" width="13.42578125" style="146" customWidth="1"/>
    <col min="9480" max="9490" width="12.5703125" style="146" customWidth="1"/>
    <col min="9491" max="9731" width="9.28515625" style="146"/>
    <col min="9732" max="9732" width="5.5703125" style="146" customWidth="1"/>
    <col min="9733" max="9733" width="21.5703125" style="146" customWidth="1"/>
    <col min="9734" max="9734" width="19.7109375" style="146" customWidth="1"/>
    <col min="9735" max="9735" width="13.42578125" style="146" customWidth="1"/>
    <col min="9736" max="9746" width="12.5703125" style="146" customWidth="1"/>
    <col min="9747" max="9987" width="9.28515625" style="146"/>
    <col min="9988" max="9988" width="5.5703125" style="146" customWidth="1"/>
    <col min="9989" max="9989" width="21.5703125" style="146" customWidth="1"/>
    <col min="9990" max="9990" width="19.7109375" style="146" customWidth="1"/>
    <col min="9991" max="9991" width="13.42578125" style="146" customWidth="1"/>
    <col min="9992" max="10002" width="12.5703125" style="146" customWidth="1"/>
    <col min="10003" max="10243" width="9.28515625" style="146"/>
    <col min="10244" max="10244" width="5.5703125" style="146" customWidth="1"/>
    <col min="10245" max="10245" width="21.5703125" style="146" customWidth="1"/>
    <col min="10246" max="10246" width="19.7109375" style="146" customWidth="1"/>
    <col min="10247" max="10247" width="13.42578125" style="146" customWidth="1"/>
    <col min="10248" max="10258" width="12.5703125" style="146" customWidth="1"/>
    <col min="10259" max="10499" width="9.28515625" style="146"/>
    <col min="10500" max="10500" width="5.5703125" style="146" customWidth="1"/>
    <col min="10501" max="10501" width="21.5703125" style="146" customWidth="1"/>
    <col min="10502" max="10502" width="19.7109375" style="146" customWidth="1"/>
    <col min="10503" max="10503" width="13.42578125" style="146" customWidth="1"/>
    <col min="10504" max="10514" width="12.5703125" style="146" customWidth="1"/>
    <col min="10515" max="10755" width="9.28515625" style="146"/>
    <col min="10756" max="10756" width="5.5703125" style="146" customWidth="1"/>
    <col min="10757" max="10757" width="21.5703125" style="146" customWidth="1"/>
    <col min="10758" max="10758" width="19.7109375" style="146" customWidth="1"/>
    <col min="10759" max="10759" width="13.42578125" style="146" customWidth="1"/>
    <col min="10760" max="10770" width="12.5703125" style="146" customWidth="1"/>
    <col min="10771" max="11011" width="9.28515625" style="146"/>
    <col min="11012" max="11012" width="5.5703125" style="146" customWidth="1"/>
    <col min="11013" max="11013" width="21.5703125" style="146" customWidth="1"/>
    <col min="11014" max="11014" width="19.7109375" style="146" customWidth="1"/>
    <col min="11015" max="11015" width="13.42578125" style="146" customWidth="1"/>
    <col min="11016" max="11026" width="12.5703125" style="146" customWidth="1"/>
    <col min="11027" max="11267" width="9.28515625" style="146"/>
    <col min="11268" max="11268" width="5.5703125" style="146" customWidth="1"/>
    <col min="11269" max="11269" width="21.5703125" style="146" customWidth="1"/>
    <col min="11270" max="11270" width="19.7109375" style="146" customWidth="1"/>
    <col min="11271" max="11271" width="13.42578125" style="146" customWidth="1"/>
    <col min="11272" max="11282" width="12.5703125" style="146" customWidth="1"/>
    <col min="11283" max="11523" width="9.28515625" style="146"/>
    <col min="11524" max="11524" width="5.5703125" style="146" customWidth="1"/>
    <col min="11525" max="11525" width="21.5703125" style="146" customWidth="1"/>
    <col min="11526" max="11526" width="19.7109375" style="146" customWidth="1"/>
    <col min="11527" max="11527" width="13.42578125" style="146" customWidth="1"/>
    <col min="11528" max="11538" width="12.5703125" style="146" customWidth="1"/>
    <col min="11539" max="11779" width="9.28515625" style="146"/>
    <col min="11780" max="11780" width="5.5703125" style="146" customWidth="1"/>
    <col min="11781" max="11781" width="21.5703125" style="146" customWidth="1"/>
    <col min="11782" max="11782" width="19.7109375" style="146" customWidth="1"/>
    <col min="11783" max="11783" width="13.42578125" style="146" customWidth="1"/>
    <col min="11784" max="11794" width="12.5703125" style="146" customWidth="1"/>
    <col min="11795" max="12035" width="9.28515625" style="146"/>
    <col min="12036" max="12036" width="5.5703125" style="146" customWidth="1"/>
    <col min="12037" max="12037" width="21.5703125" style="146" customWidth="1"/>
    <col min="12038" max="12038" width="19.7109375" style="146" customWidth="1"/>
    <col min="12039" max="12039" width="13.42578125" style="146" customWidth="1"/>
    <col min="12040" max="12050" width="12.5703125" style="146" customWidth="1"/>
    <col min="12051" max="12291" width="9.28515625" style="146"/>
    <col min="12292" max="12292" width="5.5703125" style="146" customWidth="1"/>
    <col min="12293" max="12293" width="21.5703125" style="146" customWidth="1"/>
    <col min="12294" max="12294" width="19.7109375" style="146" customWidth="1"/>
    <col min="12295" max="12295" width="13.42578125" style="146" customWidth="1"/>
    <col min="12296" max="12306" width="12.5703125" style="146" customWidth="1"/>
    <col min="12307" max="12547" width="9.28515625" style="146"/>
    <col min="12548" max="12548" width="5.5703125" style="146" customWidth="1"/>
    <col min="12549" max="12549" width="21.5703125" style="146" customWidth="1"/>
    <col min="12550" max="12550" width="19.7109375" style="146" customWidth="1"/>
    <col min="12551" max="12551" width="13.42578125" style="146" customWidth="1"/>
    <col min="12552" max="12562" width="12.5703125" style="146" customWidth="1"/>
    <col min="12563" max="12803" width="9.28515625" style="146"/>
    <col min="12804" max="12804" width="5.5703125" style="146" customWidth="1"/>
    <col min="12805" max="12805" width="21.5703125" style="146" customWidth="1"/>
    <col min="12806" max="12806" width="19.7109375" style="146" customWidth="1"/>
    <col min="12807" max="12807" width="13.42578125" style="146" customWidth="1"/>
    <col min="12808" max="12818" width="12.5703125" style="146" customWidth="1"/>
    <col min="12819" max="13059" width="9.28515625" style="146"/>
    <col min="13060" max="13060" width="5.5703125" style="146" customWidth="1"/>
    <col min="13061" max="13061" width="21.5703125" style="146" customWidth="1"/>
    <col min="13062" max="13062" width="19.7109375" style="146" customWidth="1"/>
    <col min="13063" max="13063" width="13.42578125" style="146" customWidth="1"/>
    <col min="13064" max="13074" width="12.5703125" style="146" customWidth="1"/>
    <col min="13075" max="13315" width="9.28515625" style="146"/>
    <col min="13316" max="13316" width="5.5703125" style="146" customWidth="1"/>
    <col min="13317" max="13317" width="21.5703125" style="146" customWidth="1"/>
    <col min="13318" max="13318" width="19.7109375" style="146" customWidth="1"/>
    <col min="13319" max="13319" width="13.42578125" style="146" customWidth="1"/>
    <col min="13320" max="13330" width="12.5703125" style="146" customWidth="1"/>
    <col min="13331" max="13571" width="9.28515625" style="146"/>
    <col min="13572" max="13572" width="5.5703125" style="146" customWidth="1"/>
    <col min="13573" max="13573" width="21.5703125" style="146" customWidth="1"/>
    <col min="13574" max="13574" width="19.7109375" style="146" customWidth="1"/>
    <col min="13575" max="13575" width="13.42578125" style="146" customWidth="1"/>
    <col min="13576" max="13586" width="12.5703125" style="146" customWidth="1"/>
    <col min="13587" max="13827" width="9.28515625" style="146"/>
    <col min="13828" max="13828" width="5.5703125" style="146" customWidth="1"/>
    <col min="13829" max="13829" width="21.5703125" style="146" customWidth="1"/>
    <col min="13830" max="13830" width="19.7109375" style="146" customWidth="1"/>
    <col min="13831" max="13831" width="13.42578125" style="146" customWidth="1"/>
    <col min="13832" max="13842" width="12.5703125" style="146" customWidth="1"/>
    <col min="13843" max="14083" width="9.28515625" style="146"/>
    <col min="14084" max="14084" width="5.5703125" style="146" customWidth="1"/>
    <col min="14085" max="14085" width="21.5703125" style="146" customWidth="1"/>
    <col min="14086" max="14086" width="19.7109375" style="146" customWidth="1"/>
    <col min="14087" max="14087" width="13.42578125" style="146" customWidth="1"/>
    <col min="14088" max="14098" width="12.5703125" style="146" customWidth="1"/>
    <col min="14099" max="14339" width="9.28515625" style="146"/>
    <col min="14340" max="14340" width="5.5703125" style="146" customWidth="1"/>
    <col min="14341" max="14341" width="21.5703125" style="146" customWidth="1"/>
    <col min="14342" max="14342" width="19.7109375" style="146" customWidth="1"/>
    <col min="14343" max="14343" width="13.42578125" style="146" customWidth="1"/>
    <col min="14344" max="14354" width="12.5703125" style="146" customWidth="1"/>
    <col min="14355" max="14595" width="9.28515625" style="146"/>
    <col min="14596" max="14596" width="5.5703125" style="146" customWidth="1"/>
    <col min="14597" max="14597" width="21.5703125" style="146" customWidth="1"/>
    <col min="14598" max="14598" width="19.7109375" style="146" customWidth="1"/>
    <col min="14599" max="14599" width="13.42578125" style="146" customWidth="1"/>
    <col min="14600" max="14610" width="12.5703125" style="146" customWidth="1"/>
    <col min="14611" max="14851" width="9.28515625" style="146"/>
    <col min="14852" max="14852" width="5.5703125" style="146" customWidth="1"/>
    <col min="14853" max="14853" width="21.5703125" style="146" customWidth="1"/>
    <col min="14854" max="14854" width="19.7109375" style="146" customWidth="1"/>
    <col min="14855" max="14855" width="13.42578125" style="146" customWidth="1"/>
    <col min="14856" max="14866" width="12.5703125" style="146" customWidth="1"/>
    <col min="14867" max="15107" width="9.28515625" style="146"/>
    <col min="15108" max="15108" width="5.5703125" style="146" customWidth="1"/>
    <col min="15109" max="15109" width="21.5703125" style="146" customWidth="1"/>
    <col min="15110" max="15110" width="19.7109375" style="146" customWidth="1"/>
    <col min="15111" max="15111" width="13.42578125" style="146" customWidth="1"/>
    <col min="15112" max="15122" width="12.5703125" style="146" customWidth="1"/>
    <col min="15123" max="15363" width="9.28515625" style="146"/>
    <col min="15364" max="15364" width="5.5703125" style="146" customWidth="1"/>
    <col min="15365" max="15365" width="21.5703125" style="146" customWidth="1"/>
    <col min="15366" max="15366" width="19.7109375" style="146" customWidth="1"/>
    <col min="15367" max="15367" width="13.42578125" style="146" customWidth="1"/>
    <col min="15368" max="15378" width="12.5703125" style="146" customWidth="1"/>
    <col min="15379" max="15619" width="9.28515625" style="146"/>
    <col min="15620" max="15620" width="5.5703125" style="146" customWidth="1"/>
    <col min="15621" max="15621" width="21.5703125" style="146" customWidth="1"/>
    <col min="15622" max="15622" width="19.7109375" style="146" customWidth="1"/>
    <col min="15623" max="15623" width="13.42578125" style="146" customWidth="1"/>
    <col min="15624" max="15634" width="12.5703125" style="146" customWidth="1"/>
    <col min="15635" max="15875" width="9.28515625" style="146"/>
    <col min="15876" max="15876" width="5.5703125" style="146" customWidth="1"/>
    <col min="15877" max="15877" width="21.5703125" style="146" customWidth="1"/>
    <col min="15878" max="15878" width="19.7109375" style="146" customWidth="1"/>
    <col min="15879" max="15879" width="13.42578125" style="146" customWidth="1"/>
    <col min="15880" max="15890" width="12.5703125" style="146" customWidth="1"/>
    <col min="15891" max="16131" width="9.28515625" style="146"/>
    <col min="16132" max="16132" width="5.5703125" style="146" customWidth="1"/>
    <col min="16133" max="16133" width="21.5703125" style="146" customWidth="1"/>
    <col min="16134" max="16134" width="19.7109375" style="146" customWidth="1"/>
    <col min="16135" max="16135" width="13.42578125" style="146" customWidth="1"/>
    <col min="16136" max="16146" width="12.5703125" style="146" customWidth="1"/>
    <col min="16147" max="16384" width="9.28515625" style="146"/>
  </cols>
  <sheetData>
    <row r="1" spans="1:19" ht="15.75" x14ac:dyDescent="0.25">
      <c r="A1" s="382" t="s">
        <v>673</v>
      </c>
    </row>
    <row r="2" spans="1:19" x14ac:dyDescent="0.25">
      <c r="A2" s="146" t="s">
        <v>316</v>
      </c>
    </row>
    <row r="3" spans="1:19" ht="15.75" x14ac:dyDescent="0.25">
      <c r="A3" s="584" t="s">
        <v>1274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</row>
    <row r="4" spans="1:19" ht="15.75" x14ac:dyDescent="0.25">
      <c r="A4" s="382"/>
      <c r="B4" s="382"/>
      <c r="C4" s="382"/>
      <c r="D4" s="382"/>
      <c r="E4" s="382"/>
      <c r="F4" s="382"/>
      <c r="G4" s="382"/>
      <c r="H4" s="589" t="str">
        <f>'1'!E5</f>
        <v>KABUPATEN/KOTA</v>
      </c>
      <c r="I4" s="590">
        <f>'1'!$F$5</f>
        <v>2022</v>
      </c>
      <c r="J4" s="382"/>
      <c r="K4" s="584"/>
      <c r="L4" s="584"/>
      <c r="M4" s="584"/>
      <c r="N4" s="382"/>
      <c r="O4" s="382"/>
      <c r="P4" s="584"/>
      <c r="Q4" s="584"/>
      <c r="R4" s="584"/>
    </row>
    <row r="5" spans="1:19" ht="15.75" x14ac:dyDescent="0.25">
      <c r="A5" s="382"/>
      <c r="B5" s="382"/>
      <c r="C5" s="382"/>
      <c r="D5" s="584"/>
      <c r="E5" s="584"/>
      <c r="F5" s="584"/>
      <c r="G5" s="382"/>
      <c r="H5" s="589" t="str">
        <f>'1'!E6</f>
        <v>TAHUN</v>
      </c>
      <c r="I5" s="590" t="str">
        <f>'1'!$F$6</f>
        <v>BANYUMAS</v>
      </c>
      <c r="J5" s="584"/>
      <c r="K5" s="584"/>
      <c r="L5" s="584"/>
      <c r="M5" s="584"/>
      <c r="N5" s="584"/>
      <c r="O5" s="584"/>
      <c r="P5" s="584"/>
      <c r="Q5" s="584"/>
      <c r="R5" s="584"/>
    </row>
    <row r="6" spans="1:19" ht="15.75" thickBot="1" x14ac:dyDescent="0.3">
      <c r="A6" s="369"/>
      <c r="B6" s="369"/>
      <c r="C6" s="369"/>
      <c r="D6" s="369"/>
      <c r="E6" s="369"/>
      <c r="F6" s="369"/>
      <c r="G6" s="369"/>
      <c r="H6" s="658"/>
      <c r="I6" s="369"/>
      <c r="J6" s="369"/>
      <c r="K6" s="369"/>
      <c r="L6" s="369"/>
      <c r="M6" s="369"/>
      <c r="N6" s="369"/>
      <c r="O6" s="369"/>
      <c r="P6" s="369"/>
      <c r="Q6" s="369"/>
      <c r="R6" s="369"/>
    </row>
    <row r="7" spans="1:19" ht="20.100000000000001" customHeight="1" x14ac:dyDescent="0.25">
      <c r="A7" s="1159" t="s">
        <v>2</v>
      </c>
      <c r="B7" s="1159" t="s">
        <v>254</v>
      </c>
      <c r="C7" s="1159" t="s">
        <v>409</v>
      </c>
      <c r="D7" s="1207" t="s">
        <v>647</v>
      </c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9"/>
      <c r="S7" s="640"/>
    </row>
    <row r="8" spans="1:19" ht="21" customHeight="1" x14ac:dyDescent="0.25">
      <c r="A8" s="1159"/>
      <c r="B8" s="1159"/>
      <c r="C8" s="1159"/>
      <c r="D8" s="1160" t="s">
        <v>648</v>
      </c>
      <c r="E8" s="1160"/>
      <c r="F8" s="1160"/>
      <c r="G8" s="1160"/>
      <c r="H8" s="1160"/>
      <c r="I8" s="1210" t="s">
        <v>563</v>
      </c>
      <c r="J8" s="1211"/>
      <c r="K8" s="1211"/>
      <c r="L8" s="1211"/>
      <c r="M8" s="1212"/>
      <c r="N8" s="1210" t="s">
        <v>649</v>
      </c>
      <c r="O8" s="1211"/>
      <c r="P8" s="1211"/>
      <c r="Q8" s="1211"/>
      <c r="R8" s="1212"/>
      <c r="S8" s="640"/>
    </row>
    <row r="9" spans="1:19" ht="23.25" customHeight="1" x14ac:dyDescent="0.25">
      <c r="A9" s="1159"/>
      <c r="B9" s="1159"/>
      <c r="C9" s="1159"/>
      <c r="D9" s="1206" t="s">
        <v>650</v>
      </c>
      <c r="E9" s="1206" t="s">
        <v>1071</v>
      </c>
      <c r="F9" s="1188" t="s">
        <v>651</v>
      </c>
      <c r="G9" s="1203"/>
      <c r="H9" s="1189"/>
      <c r="I9" s="1206" t="s">
        <v>650</v>
      </c>
      <c r="J9" s="1206" t="s">
        <v>1071</v>
      </c>
      <c r="K9" s="1188" t="s">
        <v>651</v>
      </c>
      <c r="L9" s="1203"/>
      <c r="M9" s="1189"/>
      <c r="N9" s="1206" t="s">
        <v>650</v>
      </c>
      <c r="O9" s="1206" t="s">
        <v>1071</v>
      </c>
      <c r="P9" s="1188" t="s">
        <v>651</v>
      </c>
      <c r="Q9" s="1203"/>
      <c r="R9" s="1189"/>
      <c r="S9" s="640"/>
    </row>
    <row r="10" spans="1:19" ht="34.5" customHeight="1" x14ac:dyDescent="0.25">
      <c r="A10" s="1072"/>
      <c r="B10" s="1072"/>
      <c r="C10" s="1072"/>
      <c r="D10" s="1161"/>
      <c r="E10" s="1161"/>
      <c r="F10" s="823" t="s">
        <v>1072</v>
      </c>
      <c r="G10" s="823" t="s">
        <v>652</v>
      </c>
      <c r="H10" s="823" t="s">
        <v>653</v>
      </c>
      <c r="I10" s="1161"/>
      <c r="J10" s="1161"/>
      <c r="K10" s="823" t="s">
        <v>1072</v>
      </c>
      <c r="L10" s="823" t="s">
        <v>652</v>
      </c>
      <c r="M10" s="823" t="s">
        <v>653</v>
      </c>
      <c r="N10" s="1161"/>
      <c r="O10" s="1161"/>
      <c r="P10" s="823" t="s">
        <v>1073</v>
      </c>
      <c r="Q10" s="823" t="s">
        <v>652</v>
      </c>
      <c r="R10" s="823" t="s">
        <v>653</v>
      </c>
      <c r="S10" s="640"/>
    </row>
    <row r="11" spans="1:19" x14ac:dyDescent="0.25">
      <c r="A11" s="820">
        <v>1</v>
      </c>
      <c r="B11" s="820">
        <v>2</v>
      </c>
      <c r="C11" s="820">
        <v>3</v>
      </c>
      <c r="D11" s="946">
        <v>4</v>
      </c>
      <c r="E11" s="820">
        <v>5</v>
      </c>
      <c r="F11" s="820">
        <v>6</v>
      </c>
      <c r="G11" s="820">
        <v>7</v>
      </c>
      <c r="H11" s="820">
        <v>8</v>
      </c>
      <c r="I11" s="820">
        <v>9</v>
      </c>
      <c r="J11" s="820">
        <v>10</v>
      </c>
      <c r="K11" s="820">
        <v>11</v>
      </c>
      <c r="L11" s="820">
        <v>14</v>
      </c>
      <c r="M11" s="820">
        <v>15</v>
      </c>
      <c r="N11" s="820">
        <v>16</v>
      </c>
      <c r="O11" s="820">
        <v>17</v>
      </c>
      <c r="P11" s="820">
        <v>18</v>
      </c>
      <c r="Q11" s="820">
        <v>21</v>
      </c>
      <c r="R11" s="820">
        <v>22</v>
      </c>
      <c r="S11" s="640"/>
    </row>
    <row r="12" spans="1:19" x14ac:dyDescent="0.25">
      <c r="A12" s="561">
        <v>1</v>
      </c>
      <c r="B12" s="128" t="str">
        <f>'9'!B9</f>
        <v>Lumbir</v>
      </c>
      <c r="C12" s="128" t="str">
        <f>'9'!C9</f>
        <v>Lumbir</v>
      </c>
      <c r="D12" s="659"/>
      <c r="E12" s="660"/>
      <c r="F12" s="659">
        <f>D12+E12</f>
        <v>0</v>
      </c>
      <c r="G12" s="659"/>
      <c r="H12" s="660">
        <f>SUM(F12:G12)</f>
        <v>0</v>
      </c>
      <c r="I12" s="659"/>
      <c r="J12" s="660"/>
      <c r="K12" s="659">
        <f>I12+J12</f>
        <v>0</v>
      </c>
      <c r="L12" s="660"/>
      <c r="M12" s="660">
        <f>SUM(K12:L12)</f>
        <v>0</v>
      </c>
      <c r="N12" s="659">
        <f>D12+I12</f>
        <v>0</v>
      </c>
      <c r="O12" s="660">
        <f>E12+J12</f>
        <v>0</v>
      </c>
      <c r="P12" s="660">
        <f t="shared" ref="P12:P31" si="0">+F12+K12</f>
        <v>0</v>
      </c>
      <c r="Q12" s="660">
        <f t="shared" ref="Q12:Q31" si="1">+G12+L12</f>
        <v>0</v>
      </c>
      <c r="R12" s="660">
        <f t="shared" ref="R12:R31" si="2">+H12+M12</f>
        <v>0</v>
      </c>
      <c r="S12" s="640"/>
    </row>
    <row r="13" spans="1:19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661"/>
      <c r="E13" s="660"/>
      <c r="F13" s="659">
        <f t="shared" ref="F13:F31" si="3">D13+E13</f>
        <v>0</v>
      </c>
      <c r="G13" s="661"/>
      <c r="H13" s="660">
        <f t="shared" ref="H13:H31" si="4">SUM(F13:G13)</f>
        <v>0</v>
      </c>
      <c r="I13" s="661"/>
      <c r="J13" s="660"/>
      <c r="K13" s="659">
        <f t="shared" ref="K13:K31" si="5">I13+J13</f>
        <v>0</v>
      </c>
      <c r="L13" s="660"/>
      <c r="M13" s="660">
        <f t="shared" ref="M13:M31" si="6">SUM(K13:L13)</f>
        <v>0</v>
      </c>
      <c r="N13" s="659">
        <f t="shared" ref="N13:N31" si="7">D13+I13</f>
        <v>0</v>
      </c>
      <c r="O13" s="660">
        <f t="shared" ref="O13:O31" si="8">E13+J13</f>
        <v>0</v>
      </c>
      <c r="P13" s="660">
        <f t="shared" si="0"/>
        <v>0</v>
      </c>
      <c r="Q13" s="660">
        <f t="shared" si="1"/>
        <v>0</v>
      </c>
      <c r="R13" s="660">
        <f t="shared" si="2"/>
        <v>0</v>
      </c>
      <c r="S13" s="640"/>
    </row>
    <row r="14" spans="1:19" x14ac:dyDescent="0.25">
      <c r="A14" s="557"/>
      <c r="B14" s="128"/>
      <c r="C14" s="128" t="str">
        <f>'9'!C11</f>
        <v>Wangon II</v>
      </c>
      <c r="D14" s="661"/>
      <c r="E14" s="660"/>
      <c r="F14" s="659">
        <f t="shared" si="3"/>
        <v>0</v>
      </c>
      <c r="G14" s="661"/>
      <c r="H14" s="660">
        <f t="shared" si="4"/>
        <v>0</v>
      </c>
      <c r="I14" s="661"/>
      <c r="J14" s="660"/>
      <c r="K14" s="659">
        <f t="shared" si="5"/>
        <v>0</v>
      </c>
      <c r="L14" s="660"/>
      <c r="M14" s="660">
        <f>SUM(K14:L14)</f>
        <v>0</v>
      </c>
      <c r="N14" s="659">
        <f t="shared" si="7"/>
        <v>0</v>
      </c>
      <c r="O14" s="660">
        <f t="shared" si="8"/>
        <v>0</v>
      </c>
      <c r="P14" s="660">
        <f t="shared" si="0"/>
        <v>0</v>
      </c>
      <c r="Q14" s="660">
        <f t="shared" si="1"/>
        <v>0</v>
      </c>
      <c r="R14" s="660">
        <f t="shared" si="2"/>
        <v>0</v>
      </c>
      <c r="S14" s="640"/>
    </row>
    <row r="15" spans="1:19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661"/>
      <c r="E15" s="660"/>
      <c r="F15" s="659">
        <f t="shared" si="3"/>
        <v>0</v>
      </c>
      <c r="G15" s="661"/>
      <c r="H15" s="660">
        <f t="shared" si="4"/>
        <v>0</v>
      </c>
      <c r="I15" s="661"/>
      <c r="J15" s="660"/>
      <c r="K15" s="659">
        <f t="shared" si="5"/>
        <v>0</v>
      </c>
      <c r="L15" s="660"/>
      <c r="M15" s="660">
        <f t="shared" si="6"/>
        <v>0</v>
      </c>
      <c r="N15" s="659">
        <f t="shared" si="7"/>
        <v>0</v>
      </c>
      <c r="O15" s="660">
        <f t="shared" si="8"/>
        <v>0</v>
      </c>
      <c r="P15" s="660">
        <f t="shared" si="0"/>
        <v>0</v>
      </c>
      <c r="Q15" s="660">
        <f t="shared" si="1"/>
        <v>0</v>
      </c>
      <c r="R15" s="660">
        <f t="shared" si="2"/>
        <v>0</v>
      </c>
      <c r="S15" s="640"/>
    </row>
    <row r="16" spans="1:19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661"/>
      <c r="E16" s="660"/>
      <c r="F16" s="659">
        <f t="shared" si="3"/>
        <v>0</v>
      </c>
      <c r="G16" s="661"/>
      <c r="H16" s="660">
        <f t="shared" si="4"/>
        <v>0</v>
      </c>
      <c r="I16" s="661"/>
      <c r="J16" s="660"/>
      <c r="K16" s="659">
        <f t="shared" si="5"/>
        <v>0</v>
      </c>
      <c r="L16" s="660"/>
      <c r="M16" s="660">
        <f t="shared" si="6"/>
        <v>0</v>
      </c>
      <c r="N16" s="659">
        <f t="shared" si="7"/>
        <v>0</v>
      </c>
      <c r="O16" s="660">
        <f t="shared" si="8"/>
        <v>0</v>
      </c>
      <c r="P16" s="660">
        <f t="shared" si="0"/>
        <v>0</v>
      </c>
      <c r="Q16" s="660">
        <f t="shared" si="1"/>
        <v>0</v>
      </c>
      <c r="R16" s="660">
        <f t="shared" si="2"/>
        <v>0</v>
      </c>
      <c r="S16" s="640"/>
    </row>
    <row r="17" spans="1:19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661"/>
      <c r="E17" s="660"/>
      <c r="F17" s="659">
        <f t="shared" si="3"/>
        <v>0</v>
      </c>
      <c r="G17" s="661"/>
      <c r="H17" s="660">
        <f t="shared" si="4"/>
        <v>0</v>
      </c>
      <c r="I17" s="661"/>
      <c r="J17" s="660"/>
      <c r="K17" s="659">
        <f t="shared" si="5"/>
        <v>0</v>
      </c>
      <c r="L17" s="660"/>
      <c r="M17" s="660">
        <f t="shared" si="6"/>
        <v>0</v>
      </c>
      <c r="N17" s="659">
        <f t="shared" si="7"/>
        <v>0</v>
      </c>
      <c r="O17" s="660">
        <f t="shared" si="8"/>
        <v>0</v>
      </c>
      <c r="P17" s="660">
        <f t="shared" si="0"/>
        <v>0</v>
      </c>
      <c r="Q17" s="660">
        <f t="shared" si="1"/>
        <v>0</v>
      </c>
      <c r="R17" s="660">
        <f t="shared" si="2"/>
        <v>0</v>
      </c>
      <c r="S17" s="640"/>
    </row>
    <row r="18" spans="1:19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661"/>
      <c r="E18" s="660"/>
      <c r="F18" s="659">
        <f t="shared" si="3"/>
        <v>0</v>
      </c>
      <c r="G18" s="661"/>
      <c r="H18" s="660">
        <f t="shared" si="4"/>
        <v>0</v>
      </c>
      <c r="I18" s="661"/>
      <c r="J18" s="660"/>
      <c r="K18" s="659">
        <f t="shared" si="5"/>
        <v>0</v>
      </c>
      <c r="L18" s="660"/>
      <c r="M18" s="660">
        <f t="shared" si="6"/>
        <v>0</v>
      </c>
      <c r="N18" s="659">
        <f t="shared" si="7"/>
        <v>0</v>
      </c>
      <c r="O18" s="660">
        <f t="shared" si="8"/>
        <v>0</v>
      </c>
      <c r="P18" s="660">
        <f t="shared" si="0"/>
        <v>0</v>
      </c>
      <c r="Q18" s="660">
        <f t="shared" si="1"/>
        <v>0</v>
      </c>
      <c r="R18" s="660">
        <f t="shared" si="2"/>
        <v>0</v>
      </c>
      <c r="S18" s="640"/>
    </row>
    <row r="19" spans="1:19" x14ac:dyDescent="0.25">
      <c r="A19" s="557"/>
      <c r="B19" s="128"/>
      <c r="C19" s="128" t="str">
        <f>'9'!C16</f>
        <v>Kemranjen II</v>
      </c>
      <c r="D19" s="661"/>
      <c r="E19" s="660"/>
      <c r="F19" s="659">
        <f t="shared" si="3"/>
        <v>0</v>
      </c>
      <c r="G19" s="661"/>
      <c r="H19" s="660">
        <f t="shared" si="4"/>
        <v>0</v>
      </c>
      <c r="I19" s="661"/>
      <c r="J19" s="660"/>
      <c r="K19" s="659">
        <f t="shared" si="5"/>
        <v>0</v>
      </c>
      <c r="L19" s="660"/>
      <c r="M19" s="660">
        <f t="shared" si="6"/>
        <v>0</v>
      </c>
      <c r="N19" s="659">
        <f t="shared" si="7"/>
        <v>0</v>
      </c>
      <c r="O19" s="660">
        <f t="shared" si="8"/>
        <v>0</v>
      </c>
      <c r="P19" s="660">
        <f t="shared" si="0"/>
        <v>0</v>
      </c>
      <c r="Q19" s="660">
        <f t="shared" si="1"/>
        <v>0</v>
      </c>
      <c r="R19" s="660">
        <f t="shared" si="2"/>
        <v>0</v>
      </c>
      <c r="S19" s="640"/>
    </row>
    <row r="20" spans="1:19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661"/>
      <c r="E20" s="660"/>
      <c r="F20" s="659">
        <f t="shared" si="3"/>
        <v>0</v>
      </c>
      <c r="G20" s="661"/>
      <c r="H20" s="660">
        <f t="shared" si="4"/>
        <v>0</v>
      </c>
      <c r="I20" s="661"/>
      <c r="J20" s="660"/>
      <c r="K20" s="659">
        <f t="shared" si="5"/>
        <v>0</v>
      </c>
      <c r="L20" s="660"/>
      <c r="M20" s="660">
        <f t="shared" si="6"/>
        <v>0</v>
      </c>
      <c r="N20" s="659">
        <f t="shared" si="7"/>
        <v>0</v>
      </c>
      <c r="O20" s="660">
        <f t="shared" si="8"/>
        <v>0</v>
      </c>
      <c r="P20" s="660">
        <f t="shared" si="0"/>
        <v>0</v>
      </c>
      <c r="Q20" s="660">
        <f t="shared" si="1"/>
        <v>0</v>
      </c>
      <c r="R20" s="660">
        <f t="shared" si="2"/>
        <v>0</v>
      </c>
      <c r="S20" s="640"/>
    </row>
    <row r="21" spans="1:19" x14ac:dyDescent="0.25">
      <c r="A21" s="557"/>
      <c r="B21" s="128"/>
      <c r="C21" s="128" t="str">
        <f>'9'!C18</f>
        <v>Sumpiuh II</v>
      </c>
      <c r="D21" s="662"/>
      <c r="E21" s="663"/>
      <c r="F21" s="659">
        <f t="shared" si="3"/>
        <v>0</v>
      </c>
      <c r="G21" s="662"/>
      <c r="H21" s="663">
        <f t="shared" si="4"/>
        <v>0</v>
      </c>
      <c r="I21" s="662"/>
      <c r="J21" s="663"/>
      <c r="K21" s="659">
        <f t="shared" si="5"/>
        <v>0</v>
      </c>
      <c r="L21" s="663"/>
      <c r="M21" s="663">
        <f t="shared" si="6"/>
        <v>0</v>
      </c>
      <c r="N21" s="659">
        <f t="shared" si="7"/>
        <v>0</v>
      </c>
      <c r="O21" s="660">
        <f t="shared" si="8"/>
        <v>0</v>
      </c>
      <c r="P21" s="663">
        <f t="shared" si="0"/>
        <v>0</v>
      </c>
      <c r="Q21" s="663">
        <f t="shared" si="1"/>
        <v>0</v>
      </c>
      <c r="R21" s="663">
        <f t="shared" si="2"/>
        <v>0</v>
      </c>
      <c r="S21" s="640"/>
    </row>
    <row r="22" spans="1:19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662"/>
      <c r="E22" s="663"/>
      <c r="F22" s="659">
        <f t="shared" si="3"/>
        <v>0</v>
      </c>
      <c r="G22" s="662"/>
      <c r="H22" s="663">
        <f t="shared" si="4"/>
        <v>0</v>
      </c>
      <c r="I22" s="662"/>
      <c r="J22" s="663"/>
      <c r="K22" s="659">
        <f t="shared" si="5"/>
        <v>0</v>
      </c>
      <c r="L22" s="663"/>
      <c r="M22" s="663">
        <f t="shared" si="6"/>
        <v>0</v>
      </c>
      <c r="N22" s="659">
        <f t="shared" si="7"/>
        <v>0</v>
      </c>
      <c r="O22" s="660">
        <f t="shared" si="8"/>
        <v>0</v>
      </c>
      <c r="P22" s="663">
        <f t="shared" si="0"/>
        <v>0</v>
      </c>
      <c r="Q22" s="663">
        <f t="shared" si="1"/>
        <v>0</v>
      </c>
      <c r="R22" s="663">
        <f t="shared" si="2"/>
        <v>0</v>
      </c>
      <c r="S22" s="640"/>
    </row>
    <row r="23" spans="1:19" x14ac:dyDescent="0.25">
      <c r="A23" s="557"/>
      <c r="B23" s="128"/>
      <c r="C23" s="128" t="str">
        <f>'9'!C20</f>
        <v>Tambak II</v>
      </c>
      <c r="D23" s="662"/>
      <c r="E23" s="663"/>
      <c r="F23" s="659">
        <f t="shared" si="3"/>
        <v>0</v>
      </c>
      <c r="G23" s="662"/>
      <c r="H23" s="663">
        <f t="shared" si="4"/>
        <v>0</v>
      </c>
      <c r="I23" s="662"/>
      <c r="J23" s="663"/>
      <c r="K23" s="659">
        <f t="shared" si="5"/>
        <v>0</v>
      </c>
      <c r="L23" s="663"/>
      <c r="M23" s="663">
        <f t="shared" si="6"/>
        <v>0</v>
      </c>
      <c r="N23" s="659">
        <f t="shared" si="7"/>
        <v>0</v>
      </c>
      <c r="O23" s="660">
        <f t="shared" si="8"/>
        <v>0</v>
      </c>
      <c r="P23" s="663">
        <f t="shared" si="0"/>
        <v>0</v>
      </c>
      <c r="Q23" s="663">
        <f t="shared" si="1"/>
        <v>0</v>
      </c>
      <c r="R23" s="663">
        <f t="shared" si="2"/>
        <v>0</v>
      </c>
      <c r="S23" s="640"/>
    </row>
    <row r="24" spans="1:19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662"/>
      <c r="E24" s="663"/>
      <c r="F24" s="659">
        <f t="shared" si="3"/>
        <v>0</v>
      </c>
      <c r="G24" s="662"/>
      <c r="H24" s="663">
        <f t="shared" si="4"/>
        <v>0</v>
      </c>
      <c r="I24" s="662"/>
      <c r="J24" s="663"/>
      <c r="K24" s="659">
        <f t="shared" si="5"/>
        <v>0</v>
      </c>
      <c r="L24" s="663"/>
      <c r="M24" s="663">
        <f t="shared" si="6"/>
        <v>0</v>
      </c>
      <c r="N24" s="659">
        <f t="shared" si="7"/>
        <v>0</v>
      </c>
      <c r="O24" s="660">
        <f t="shared" si="8"/>
        <v>0</v>
      </c>
      <c r="P24" s="663">
        <f t="shared" si="0"/>
        <v>0</v>
      </c>
      <c r="Q24" s="663">
        <f t="shared" si="1"/>
        <v>0</v>
      </c>
      <c r="R24" s="663">
        <f t="shared" si="2"/>
        <v>0</v>
      </c>
      <c r="S24" s="640"/>
    </row>
    <row r="25" spans="1:19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662"/>
      <c r="E25" s="663"/>
      <c r="F25" s="659">
        <f t="shared" si="3"/>
        <v>0</v>
      </c>
      <c r="G25" s="662"/>
      <c r="H25" s="663">
        <f t="shared" si="4"/>
        <v>0</v>
      </c>
      <c r="I25" s="662"/>
      <c r="J25" s="663"/>
      <c r="K25" s="659">
        <f t="shared" si="5"/>
        <v>0</v>
      </c>
      <c r="L25" s="663"/>
      <c r="M25" s="663">
        <f t="shared" si="6"/>
        <v>0</v>
      </c>
      <c r="N25" s="659">
        <f t="shared" si="7"/>
        <v>0</v>
      </c>
      <c r="O25" s="660">
        <f t="shared" si="8"/>
        <v>0</v>
      </c>
      <c r="P25" s="663">
        <f t="shared" si="0"/>
        <v>0</v>
      </c>
      <c r="Q25" s="663">
        <f t="shared" si="1"/>
        <v>0</v>
      </c>
      <c r="R25" s="663">
        <f t="shared" si="2"/>
        <v>0</v>
      </c>
      <c r="S25" s="640"/>
    </row>
    <row r="26" spans="1:19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662"/>
      <c r="E26" s="663"/>
      <c r="F26" s="659">
        <f t="shared" si="3"/>
        <v>0</v>
      </c>
      <c r="G26" s="662"/>
      <c r="H26" s="663">
        <f t="shared" si="4"/>
        <v>0</v>
      </c>
      <c r="I26" s="662"/>
      <c r="J26" s="663"/>
      <c r="K26" s="659">
        <f t="shared" si="5"/>
        <v>0</v>
      </c>
      <c r="L26" s="663"/>
      <c r="M26" s="663">
        <f t="shared" si="6"/>
        <v>0</v>
      </c>
      <c r="N26" s="659">
        <f t="shared" si="7"/>
        <v>0</v>
      </c>
      <c r="O26" s="660">
        <f t="shared" si="8"/>
        <v>0</v>
      </c>
      <c r="P26" s="663">
        <f t="shared" si="0"/>
        <v>0</v>
      </c>
      <c r="Q26" s="663">
        <f t="shared" si="1"/>
        <v>0</v>
      </c>
      <c r="R26" s="663">
        <f t="shared" si="2"/>
        <v>0</v>
      </c>
      <c r="S26" s="640"/>
    </row>
    <row r="27" spans="1:19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662"/>
      <c r="E27" s="663"/>
      <c r="F27" s="659">
        <f t="shared" si="3"/>
        <v>0</v>
      </c>
      <c r="G27" s="662"/>
      <c r="H27" s="663">
        <f t="shared" si="4"/>
        <v>0</v>
      </c>
      <c r="I27" s="662"/>
      <c r="J27" s="663"/>
      <c r="K27" s="659">
        <f t="shared" si="5"/>
        <v>0</v>
      </c>
      <c r="L27" s="663"/>
      <c r="M27" s="663">
        <f t="shared" si="6"/>
        <v>0</v>
      </c>
      <c r="N27" s="659">
        <f t="shared" si="7"/>
        <v>0</v>
      </c>
      <c r="O27" s="660">
        <f t="shared" si="8"/>
        <v>0</v>
      </c>
      <c r="P27" s="663">
        <f t="shared" si="0"/>
        <v>0</v>
      </c>
      <c r="Q27" s="663">
        <f t="shared" si="1"/>
        <v>0</v>
      </c>
      <c r="R27" s="663">
        <f t="shared" si="2"/>
        <v>0</v>
      </c>
      <c r="S27" s="640"/>
    </row>
    <row r="28" spans="1:19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662"/>
      <c r="E28" s="663"/>
      <c r="F28" s="659">
        <f t="shared" si="3"/>
        <v>0</v>
      </c>
      <c r="G28" s="662"/>
      <c r="H28" s="663">
        <f t="shared" si="4"/>
        <v>0</v>
      </c>
      <c r="I28" s="662"/>
      <c r="J28" s="663"/>
      <c r="K28" s="659">
        <f t="shared" si="5"/>
        <v>0</v>
      </c>
      <c r="L28" s="663"/>
      <c r="M28" s="663">
        <f t="shared" si="6"/>
        <v>0</v>
      </c>
      <c r="N28" s="659">
        <f t="shared" si="7"/>
        <v>0</v>
      </c>
      <c r="O28" s="660">
        <f t="shared" si="8"/>
        <v>0</v>
      </c>
      <c r="P28" s="663">
        <f t="shared" si="0"/>
        <v>0</v>
      </c>
      <c r="Q28" s="663">
        <f t="shared" si="1"/>
        <v>0</v>
      </c>
      <c r="R28" s="663">
        <f t="shared" si="2"/>
        <v>0</v>
      </c>
      <c r="S28" s="640"/>
    </row>
    <row r="29" spans="1:19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662"/>
      <c r="E29" s="663"/>
      <c r="F29" s="659">
        <f t="shared" si="3"/>
        <v>0</v>
      </c>
      <c r="G29" s="662"/>
      <c r="H29" s="663">
        <f t="shared" si="4"/>
        <v>0</v>
      </c>
      <c r="I29" s="662"/>
      <c r="J29" s="663"/>
      <c r="K29" s="659">
        <f t="shared" si="5"/>
        <v>0</v>
      </c>
      <c r="L29" s="663"/>
      <c r="M29" s="663">
        <f t="shared" si="6"/>
        <v>0</v>
      </c>
      <c r="N29" s="659">
        <f t="shared" si="7"/>
        <v>0</v>
      </c>
      <c r="O29" s="660">
        <f t="shared" si="8"/>
        <v>0</v>
      </c>
      <c r="P29" s="663">
        <f t="shared" si="0"/>
        <v>0</v>
      </c>
      <c r="Q29" s="663">
        <f t="shared" si="1"/>
        <v>0</v>
      </c>
      <c r="R29" s="663">
        <f t="shared" si="2"/>
        <v>0</v>
      </c>
      <c r="S29" s="640"/>
    </row>
    <row r="30" spans="1:19" x14ac:dyDescent="0.25">
      <c r="A30" s="557"/>
      <c r="B30" s="128"/>
      <c r="C30" s="128" t="str">
        <f>'9'!C27</f>
        <v>Ajibarang II</v>
      </c>
      <c r="D30" s="662"/>
      <c r="E30" s="663"/>
      <c r="F30" s="659">
        <f t="shared" si="3"/>
        <v>0</v>
      </c>
      <c r="G30" s="662"/>
      <c r="H30" s="663">
        <f t="shared" si="4"/>
        <v>0</v>
      </c>
      <c r="I30" s="662"/>
      <c r="J30" s="663"/>
      <c r="K30" s="659">
        <f t="shared" si="5"/>
        <v>0</v>
      </c>
      <c r="L30" s="663"/>
      <c r="M30" s="663">
        <f t="shared" si="6"/>
        <v>0</v>
      </c>
      <c r="N30" s="659">
        <f t="shared" si="7"/>
        <v>0</v>
      </c>
      <c r="O30" s="660">
        <f t="shared" si="8"/>
        <v>0</v>
      </c>
      <c r="P30" s="663">
        <f t="shared" si="0"/>
        <v>0</v>
      </c>
      <c r="Q30" s="663">
        <f t="shared" si="1"/>
        <v>0</v>
      </c>
      <c r="R30" s="663">
        <f t="shared" si="2"/>
        <v>0</v>
      </c>
      <c r="S30" s="640"/>
    </row>
    <row r="31" spans="1:19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662"/>
      <c r="E31" s="663"/>
      <c r="F31" s="659">
        <f t="shared" si="3"/>
        <v>0</v>
      </c>
      <c r="G31" s="662"/>
      <c r="H31" s="663">
        <f t="shared" si="4"/>
        <v>0</v>
      </c>
      <c r="I31" s="662"/>
      <c r="J31" s="663"/>
      <c r="K31" s="659">
        <f t="shared" si="5"/>
        <v>0</v>
      </c>
      <c r="L31" s="663"/>
      <c r="M31" s="663">
        <f t="shared" si="6"/>
        <v>0</v>
      </c>
      <c r="N31" s="659">
        <f t="shared" si="7"/>
        <v>0</v>
      </c>
      <c r="O31" s="660">
        <f t="shared" si="8"/>
        <v>0</v>
      </c>
      <c r="P31" s="663">
        <f t="shared" si="0"/>
        <v>0</v>
      </c>
      <c r="Q31" s="663">
        <f t="shared" si="1"/>
        <v>0</v>
      </c>
      <c r="R31" s="663">
        <f t="shared" si="2"/>
        <v>0</v>
      </c>
      <c r="S31" s="640"/>
    </row>
    <row r="32" spans="1:19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662"/>
      <c r="E32" s="663"/>
      <c r="F32" s="659">
        <f t="shared" ref="F32:F51" si="9">D32+E32</f>
        <v>0</v>
      </c>
      <c r="G32" s="662"/>
      <c r="H32" s="663">
        <f t="shared" ref="H32:H51" si="10">SUM(F32:G32)</f>
        <v>0</v>
      </c>
      <c r="I32" s="662"/>
      <c r="J32" s="663"/>
      <c r="K32" s="659">
        <f t="shared" ref="K32:K51" si="11">I32+J32</f>
        <v>0</v>
      </c>
      <c r="L32" s="663"/>
      <c r="M32" s="663">
        <f t="shared" ref="M32:M51" si="12">SUM(K32:L32)</f>
        <v>0</v>
      </c>
      <c r="N32" s="659">
        <f t="shared" ref="N32:N51" si="13">D32+I32</f>
        <v>0</v>
      </c>
      <c r="O32" s="660">
        <f t="shared" ref="O32:O51" si="14">E32+J32</f>
        <v>0</v>
      </c>
      <c r="P32" s="663">
        <f t="shared" ref="P32:P51" si="15">+F32+K32</f>
        <v>0</v>
      </c>
      <c r="Q32" s="663">
        <f t="shared" ref="Q32:Q51" si="16">+G32+L32</f>
        <v>0</v>
      </c>
      <c r="R32" s="663">
        <f t="shared" ref="R32:R51" si="17">+H32+M32</f>
        <v>0</v>
      </c>
      <c r="S32" s="640"/>
    </row>
    <row r="33" spans="1:19" x14ac:dyDescent="0.25">
      <c r="A33" s="557"/>
      <c r="B33" s="128"/>
      <c r="C33" s="128" t="str">
        <f>'9'!C30</f>
        <v>Pekuncen II</v>
      </c>
      <c r="D33" s="662"/>
      <c r="E33" s="663"/>
      <c r="F33" s="659">
        <f t="shared" si="9"/>
        <v>0</v>
      </c>
      <c r="G33" s="662"/>
      <c r="H33" s="663">
        <f t="shared" si="10"/>
        <v>0</v>
      </c>
      <c r="I33" s="662"/>
      <c r="J33" s="663"/>
      <c r="K33" s="659">
        <f t="shared" si="11"/>
        <v>0</v>
      </c>
      <c r="L33" s="663"/>
      <c r="M33" s="663">
        <f t="shared" si="12"/>
        <v>0</v>
      </c>
      <c r="N33" s="659">
        <f t="shared" si="13"/>
        <v>0</v>
      </c>
      <c r="O33" s="660">
        <f t="shared" si="14"/>
        <v>0</v>
      </c>
      <c r="P33" s="663">
        <f t="shared" si="15"/>
        <v>0</v>
      </c>
      <c r="Q33" s="663">
        <f t="shared" si="16"/>
        <v>0</v>
      </c>
      <c r="R33" s="663">
        <f t="shared" si="17"/>
        <v>0</v>
      </c>
      <c r="S33" s="640"/>
    </row>
    <row r="34" spans="1:19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662"/>
      <c r="E34" s="663"/>
      <c r="F34" s="659">
        <f t="shared" si="9"/>
        <v>0</v>
      </c>
      <c r="G34" s="662"/>
      <c r="H34" s="663">
        <f t="shared" si="10"/>
        <v>0</v>
      </c>
      <c r="I34" s="662"/>
      <c r="J34" s="663"/>
      <c r="K34" s="659">
        <f t="shared" si="11"/>
        <v>0</v>
      </c>
      <c r="L34" s="663"/>
      <c r="M34" s="663">
        <f t="shared" si="12"/>
        <v>0</v>
      </c>
      <c r="N34" s="659">
        <f t="shared" si="13"/>
        <v>0</v>
      </c>
      <c r="O34" s="660">
        <f t="shared" si="14"/>
        <v>0</v>
      </c>
      <c r="P34" s="663">
        <f t="shared" si="15"/>
        <v>0</v>
      </c>
      <c r="Q34" s="663">
        <f t="shared" si="16"/>
        <v>0</v>
      </c>
      <c r="R34" s="663">
        <f t="shared" si="17"/>
        <v>0</v>
      </c>
      <c r="S34" s="640"/>
    </row>
    <row r="35" spans="1:19" x14ac:dyDescent="0.25">
      <c r="A35" s="557"/>
      <c r="B35" s="128"/>
      <c r="C35" s="128" t="str">
        <f>'9'!C32</f>
        <v>Cilongok II</v>
      </c>
      <c r="D35" s="662"/>
      <c r="E35" s="663"/>
      <c r="F35" s="659">
        <f t="shared" si="9"/>
        <v>0</v>
      </c>
      <c r="G35" s="662"/>
      <c r="H35" s="663">
        <f t="shared" si="10"/>
        <v>0</v>
      </c>
      <c r="I35" s="662"/>
      <c r="J35" s="663"/>
      <c r="K35" s="659">
        <f t="shared" si="11"/>
        <v>0</v>
      </c>
      <c r="L35" s="663"/>
      <c r="M35" s="663">
        <f t="shared" si="12"/>
        <v>0</v>
      </c>
      <c r="N35" s="659">
        <f t="shared" si="13"/>
        <v>0</v>
      </c>
      <c r="O35" s="660">
        <f t="shared" si="14"/>
        <v>0</v>
      </c>
      <c r="P35" s="663">
        <f t="shared" si="15"/>
        <v>0</v>
      </c>
      <c r="Q35" s="663">
        <f t="shared" si="16"/>
        <v>0</v>
      </c>
      <c r="R35" s="663">
        <f t="shared" si="17"/>
        <v>0</v>
      </c>
      <c r="S35" s="640"/>
    </row>
    <row r="36" spans="1:19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662"/>
      <c r="E36" s="663"/>
      <c r="F36" s="659">
        <f t="shared" si="9"/>
        <v>0</v>
      </c>
      <c r="G36" s="662"/>
      <c r="H36" s="663">
        <f t="shared" si="10"/>
        <v>0</v>
      </c>
      <c r="I36" s="662"/>
      <c r="J36" s="663"/>
      <c r="K36" s="659">
        <f t="shared" si="11"/>
        <v>0</v>
      </c>
      <c r="L36" s="663"/>
      <c r="M36" s="663">
        <f t="shared" si="12"/>
        <v>0</v>
      </c>
      <c r="N36" s="659">
        <f t="shared" si="13"/>
        <v>0</v>
      </c>
      <c r="O36" s="660">
        <f t="shared" si="14"/>
        <v>0</v>
      </c>
      <c r="P36" s="663">
        <f t="shared" si="15"/>
        <v>0</v>
      </c>
      <c r="Q36" s="663">
        <f t="shared" si="16"/>
        <v>0</v>
      </c>
      <c r="R36" s="663">
        <f t="shared" si="17"/>
        <v>0</v>
      </c>
      <c r="S36" s="640"/>
    </row>
    <row r="37" spans="1:19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662"/>
      <c r="E37" s="663"/>
      <c r="F37" s="659">
        <f t="shared" si="9"/>
        <v>0</v>
      </c>
      <c r="G37" s="662"/>
      <c r="H37" s="663">
        <f t="shared" si="10"/>
        <v>0</v>
      </c>
      <c r="I37" s="662"/>
      <c r="J37" s="663"/>
      <c r="K37" s="659">
        <f t="shared" si="11"/>
        <v>0</v>
      </c>
      <c r="L37" s="663"/>
      <c r="M37" s="663">
        <f t="shared" si="12"/>
        <v>0</v>
      </c>
      <c r="N37" s="659">
        <f t="shared" si="13"/>
        <v>0</v>
      </c>
      <c r="O37" s="660">
        <f t="shared" si="14"/>
        <v>0</v>
      </c>
      <c r="P37" s="663">
        <f t="shared" si="15"/>
        <v>0</v>
      </c>
      <c r="Q37" s="663">
        <f t="shared" si="16"/>
        <v>0</v>
      </c>
      <c r="R37" s="663">
        <f t="shared" si="17"/>
        <v>0</v>
      </c>
      <c r="S37" s="640"/>
    </row>
    <row r="38" spans="1:19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662"/>
      <c r="E38" s="663"/>
      <c r="F38" s="659">
        <f t="shared" si="9"/>
        <v>0</v>
      </c>
      <c r="G38" s="662"/>
      <c r="H38" s="663">
        <f t="shared" si="10"/>
        <v>0</v>
      </c>
      <c r="I38" s="662"/>
      <c r="J38" s="663"/>
      <c r="K38" s="659">
        <f t="shared" si="11"/>
        <v>0</v>
      </c>
      <c r="L38" s="663"/>
      <c r="M38" s="663">
        <f t="shared" si="12"/>
        <v>0</v>
      </c>
      <c r="N38" s="659">
        <f t="shared" si="13"/>
        <v>0</v>
      </c>
      <c r="O38" s="660">
        <f t="shared" si="14"/>
        <v>0</v>
      </c>
      <c r="P38" s="663">
        <f t="shared" si="15"/>
        <v>0</v>
      </c>
      <c r="Q38" s="663">
        <f t="shared" si="16"/>
        <v>0</v>
      </c>
      <c r="R38" s="663">
        <f t="shared" si="17"/>
        <v>0</v>
      </c>
      <c r="S38" s="640"/>
    </row>
    <row r="39" spans="1:19" x14ac:dyDescent="0.25">
      <c r="A39" s="557"/>
      <c r="B39" s="128"/>
      <c r="C39" s="128" t="str">
        <f>'9'!C36</f>
        <v>Purwokerto Timur II</v>
      </c>
      <c r="D39" s="662"/>
      <c r="E39" s="663"/>
      <c r="F39" s="659">
        <f t="shared" si="9"/>
        <v>0</v>
      </c>
      <c r="G39" s="662"/>
      <c r="H39" s="663">
        <f t="shared" si="10"/>
        <v>0</v>
      </c>
      <c r="I39" s="662"/>
      <c r="J39" s="663"/>
      <c r="K39" s="659">
        <f t="shared" si="11"/>
        <v>0</v>
      </c>
      <c r="L39" s="663"/>
      <c r="M39" s="663">
        <f t="shared" si="12"/>
        <v>0</v>
      </c>
      <c r="N39" s="659">
        <f t="shared" si="13"/>
        <v>0</v>
      </c>
      <c r="O39" s="660">
        <f t="shared" si="14"/>
        <v>0</v>
      </c>
      <c r="P39" s="663">
        <f t="shared" si="15"/>
        <v>0</v>
      </c>
      <c r="Q39" s="663">
        <f t="shared" si="16"/>
        <v>0</v>
      </c>
      <c r="R39" s="663">
        <f t="shared" si="17"/>
        <v>0</v>
      </c>
      <c r="S39" s="640"/>
    </row>
    <row r="40" spans="1:19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662"/>
      <c r="E40" s="663"/>
      <c r="F40" s="659">
        <f t="shared" si="9"/>
        <v>0</v>
      </c>
      <c r="G40" s="662"/>
      <c r="H40" s="663">
        <f t="shared" si="10"/>
        <v>0</v>
      </c>
      <c r="I40" s="662"/>
      <c r="J40" s="663"/>
      <c r="K40" s="659">
        <f t="shared" si="11"/>
        <v>0</v>
      </c>
      <c r="L40" s="663"/>
      <c r="M40" s="663">
        <f t="shared" si="12"/>
        <v>0</v>
      </c>
      <c r="N40" s="659">
        <f t="shared" si="13"/>
        <v>0</v>
      </c>
      <c r="O40" s="660">
        <f t="shared" si="14"/>
        <v>0</v>
      </c>
      <c r="P40" s="663">
        <f t="shared" si="15"/>
        <v>0</v>
      </c>
      <c r="Q40" s="663">
        <f t="shared" si="16"/>
        <v>0</v>
      </c>
      <c r="R40" s="663">
        <f t="shared" si="17"/>
        <v>0</v>
      </c>
      <c r="S40" s="640"/>
    </row>
    <row r="41" spans="1:19" x14ac:dyDescent="0.25">
      <c r="A41" s="557"/>
      <c r="B41" s="128"/>
      <c r="C41" s="128" t="str">
        <f>'9'!C38</f>
        <v>Purwokerto Utara II</v>
      </c>
      <c r="D41" s="662"/>
      <c r="E41" s="663"/>
      <c r="F41" s="659">
        <f t="shared" si="9"/>
        <v>0</v>
      </c>
      <c r="G41" s="662"/>
      <c r="H41" s="663">
        <f t="shared" si="10"/>
        <v>0</v>
      </c>
      <c r="I41" s="662"/>
      <c r="J41" s="663"/>
      <c r="K41" s="659">
        <f t="shared" si="11"/>
        <v>0</v>
      </c>
      <c r="L41" s="663"/>
      <c r="M41" s="663">
        <f t="shared" si="12"/>
        <v>0</v>
      </c>
      <c r="N41" s="659">
        <f t="shared" si="13"/>
        <v>0</v>
      </c>
      <c r="O41" s="660">
        <f t="shared" si="14"/>
        <v>0</v>
      </c>
      <c r="P41" s="663">
        <f t="shared" si="15"/>
        <v>0</v>
      </c>
      <c r="Q41" s="663">
        <f t="shared" si="16"/>
        <v>0</v>
      </c>
      <c r="R41" s="663">
        <f t="shared" si="17"/>
        <v>0</v>
      </c>
      <c r="S41" s="640"/>
    </row>
    <row r="42" spans="1:19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662"/>
      <c r="E42" s="663"/>
      <c r="F42" s="659">
        <f t="shared" si="9"/>
        <v>0</v>
      </c>
      <c r="G42" s="662"/>
      <c r="H42" s="663">
        <f t="shared" si="10"/>
        <v>0</v>
      </c>
      <c r="I42" s="662"/>
      <c r="J42" s="663"/>
      <c r="K42" s="659">
        <f t="shared" si="11"/>
        <v>0</v>
      </c>
      <c r="L42" s="663"/>
      <c r="M42" s="663">
        <f t="shared" si="12"/>
        <v>0</v>
      </c>
      <c r="N42" s="659">
        <f t="shared" si="13"/>
        <v>0</v>
      </c>
      <c r="O42" s="660">
        <f t="shared" si="14"/>
        <v>0</v>
      </c>
      <c r="P42" s="663">
        <f t="shared" si="15"/>
        <v>0</v>
      </c>
      <c r="Q42" s="663">
        <f t="shared" si="16"/>
        <v>0</v>
      </c>
      <c r="R42" s="663">
        <f t="shared" si="17"/>
        <v>0</v>
      </c>
      <c r="S42" s="640"/>
    </row>
    <row r="43" spans="1:19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662"/>
      <c r="E43" s="663"/>
      <c r="F43" s="659">
        <f t="shared" si="9"/>
        <v>0</v>
      </c>
      <c r="G43" s="662"/>
      <c r="H43" s="663">
        <f t="shared" si="10"/>
        <v>0</v>
      </c>
      <c r="I43" s="662"/>
      <c r="J43" s="663"/>
      <c r="K43" s="659">
        <f t="shared" si="11"/>
        <v>0</v>
      </c>
      <c r="L43" s="663"/>
      <c r="M43" s="663">
        <f t="shared" si="12"/>
        <v>0</v>
      </c>
      <c r="N43" s="659">
        <f t="shared" si="13"/>
        <v>0</v>
      </c>
      <c r="O43" s="660">
        <f t="shared" si="14"/>
        <v>0</v>
      </c>
      <c r="P43" s="663">
        <f t="shared" si="15"/>
        <v>0</v>
      </c>
      <c r="Q43" s="663">
        <f t="shared" si="16"/>
        <v>0</v>
      </c>
      <c r="R43" s="663">
        <f t="shared" si="17"/>
        <v>0</v>
      </c>
      <c r="S43" s="640"/>
    </row>
    <row r="44" spans="1:19" x14ac:dyDescent="0.25">
      <c r="A44" s="557"/>
      <c r="B44" s="128"/>
      <c r="C44" s="128" t="str">
        <f>'9'!C41</f>
        <v>Sokaraja II</v>
      </c>
      <c r="D44" s="662"/>
      <c r="E44" s="663"/>
      <c r="F44" s="659">
        <f t="shared" si="9"/>
        <v>0</v>
      </c>
      <c r="G44" s="662"/>
      <c r="H44" s="663">
        <f t="shared" si="10"/>
        <v>0</v>
      </c>
      <c r="I44" s="662"/>
      <c r="J44" s="663"/>
      <c r="K44" s="659">
        <f t="shared" si="11"/>
        <v>0</v>
      </c>
      <c r="L44" s="663"/>
      <c r="M44" s="663">
        <f t="shared" si="12"/>
        <v>0</v>
      </c>
      <c r="N44" s="659">
        <f t="shared" si="13"/>
        <v>0</v>
      </c>
      <c r="O44" s="660">
        <f t="shared" si="14"/>
        <v>0</v>
      </c>
      <c r="P44" s="663">
        <f t="shared" si="15"/>
        <v>0</v>
      </c>
      <c r="Q44" s="663">
        <f t="shared" si="16"/>
        <v>0</v>
      </c>
      <c r="R44" s="663">
        <f t="shared" si="17"/>
        <v>0</v>
      </c>
      <c r="S44" s="640"/>
    </row>
    <row r="45" spans="1:19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662"/>
      <c r="E45" s="663"/>
      <c r="F45" s="659">
        <f t="shared" si="9"/>
        <v>0</v>
      </c>
      <c r="G45" s="662"/>
      <c r="H45" s="663">
        <f t="shared" si="10"/>
        <v>0</v>
      </c>
      <c r="I45" s="662"/>
      <c r="J45" s="663"/>
      <c r="K45" s="659">
        <f t="shared" si="11"/>
        <v>0</v>
      </c>
      <c r="L45" s="663"/>
      <c r="M45" s="663">
        <f t="shared" si="12"/>
        <v>0</v>
      </c>
      <c r="N45" s="659">
        <f t="shared" si="13"/>
        <v>0</v>
      </c>
      <c r="O45" s="660">
        <f t="shared" si="14"/>
        <v>0</v>
      </c>
      <c r="P45" s="663">
        <f t="shared" si="15"/>
        <v>0</v>
      </c>
      <c r="Q45" s="663">
        <f t="shared" si="16"/>
        <v>0</v>
      </c>
      <c r="R45" s="663">
        <f t="shared" si="17"/>
        <v>0</v>
      </c>
      <c r="S45" s="640"/>
    </row>
    <row r="46" spans="1:19" x14ac:dyDescent="0.25">
      <c r="A46" s="557"/>
      <c r="B46" s="128"/>
      <c r="C46" s="128" t="str">
        <f>'9'!C43</f>
        <v>Kembaran II</v>
      </c>
      <c r="D46" s="662"/>
      <c r="E46" s="663"/>
      <c r="F46" s="659">
        <f t="shared" si="9"/>
        <v>0</v>
      </c>
      <c r="G46" s="662"/>
      <c r="H46" s="663">
        <f t="shared" si="10"/>
        <v>0</v>
      </c>
      <c r="I46" s="662"/>
      <c r="J46" s="663"/>
      <c r="K46" s="659">
        <f t="shared" si="11"/>
        <v>0</v>
      </c>
      <c r="L46" s="663"/>
      <c r="M46" s="663">
        <f t="shared" si="12"/>
        <v>0</v>
      </c>
      <c r="N46" s="659">
        <f t="shared" si="13"/>
        <v>0</v>
      </c>
      <c r="O46" s="660">
        <f t="shared" si="14"/>
        <v>0</v>
      </c>
      <c r="P46" s="663">
        <f t="shared" si="15"/>
        <v>0</v>
      </c>
      <c r="Q46" s="663">
        <f t="shared" si="16"/>
        <v>0</v>
      </c>
      <c r="R46" s="663">
        <f t="shared" si="17"/>
        <v>0</v>
      </c>
      <c r="S46" s="640"/>
    </row>
    <row r="47" spans="1:19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662"/>
      <c r="E47" s="663"/>
      <c r="F47" s="659">
        <f t="shared" si="9"/>
        <v>0</v>
      </c>
      <c r="G47" s="662"/>
      <c r="H47" s="663">
        <f t="shared" si="10"/>
        <v>0</v>
      </c>
      <c r="I47" s="662"/>
      <c r="J47" s="663"/>
      <c r="K47" s="659">
        <f t="shared" si="11"/>
        <v>0</v>
      </c>
      <c r="L47" s="663"/>
      <c r="M47" s="663">
        <f t="shared" si="12"/>
        <v>0</v>
      </c>
      <c r="N47" s="659">
        <f t="shared" si="13"/>
        <v>0</v>
      </c>
      <c r="O47" s="660">
        <f t="shared" si="14"/>
        <v>0</v>
      </c>
      <c r="P47" s="663">
        <f t="shared" si="15"/>
        <v>0</v>
      </c>
      <c r="Q47" s="663">
        <f t="shared" si="16"/>
        <v>0</v>
      </c>
      <c r="R47" s="663">
        <f t="shared" si="17"/>
        <v>0</v>
      </c>
      <c r="S47" s="640"/>
    </row>
    <row r="48" spans="1:19" x14ac:dyDescent="0.25">
      <c r="A48" s="557"/>
      <c r="B48" s="128"/>
      <c r="C48" s="128" t="str">
        <f>'9'!C45</f>
        <v>Sumbang II</v>
      </c>
      <c r="D48" s="662"/>
      <c r="E48" s="663"/>
      <c r="F48" s="659">
        <f t="shared" si="9"/>
        <v>0</v>
      </c>
      <c r="G48" s="662"/>
      <c r="H48" s="663">
        <f t="shared" si="10"/>
        <v>0</v>
      </c>
      <c r="I48" s="662"/>
      <c r="J48" s="663"/>
      <c r="K48" s="659">
        <f t="shared" si="11"/>
        <v>0</v>
      </c>
      <c r="L48" s="663"/>
      <c r="M48" s="663">
        <f t="shared" si="12"/>
        <v>0</v>
      </c>
      <c r="N48" s="659">
        <f t="shared" si="13"/>
        <v>0</v>
      </c>
      <c r="O48" s="660">
        <f t="shared" si="14"/>
        <v>0</v>
      </c>
      <c r="P48" s="663">
        <f t="shared" si="15"/>
        <v>0</v>
      </c>
      <c r="Q48" s="663">
        <f t="shared" si="16"/>
        <v>0</v>
      </c>
      <c r="R48" s="663">
        <f t="shared" si="17"/>
        <v>0</v>
      </c>
      <c r="S48" s="640"/>
    </row>
    <row r="49" spans="1:19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662"/>
      <c r="E49" s="663"/>
      <c r="F49" s="659">
        <f t="shared" si="9"/>
        <v>0</v>
      </c>
      <c r="G49" s="662"/>
      <c r="H49" s="663">
        <f t="shared" si="10"/>
        <v>0</v>
      </c>
      <c r="I49" s="662"/>
      <c r="J49" s="663"/>
      <c r="K49" s="659">
        <f t="shared" si="11"/>
        <v>0</v>
      </c>
      <c r="L49" s="663"/>
      <c r="M49" s="663">
        <f t="shared" si="12"/>
        <v>0</v>
      </c>
      <c r="N49" s="659">
        <f t="shared" si="13"/>
        <v>0</v>
      </c>
      <c r="O49" s="660">
        <f t="shared" si="14"/>
        <v>0</v>
      </c>
      <c r="P49" s="663">
        <f t="shared" si="15"/>
        <v>0</v>
      </c>
      <c r="Q49" s="663">
        <f t="shared" si="16"/>
        <v>0</v>
      </c>
      <c r="R49" s="663">
        <f t="shared" si="17"/>
        <v>0</v>
      </c>
      <c r="S49" s="640"/>
    </row>
    <row r="50" spans="1:19" x14ac:dyDescent="0.25">
      <c r="A50" s="557"/>
      <c r="B50" s="128"/>
      <c r="C50" s="128" t="str">
        <f>'9'!C47</f>
        <v>Baturraden II</v>
      </c>
      <c r="D50" s="662"/>
      <c r="E50" s="663"/>
      <c r="F50" s="659">
        <f t="shared" si="9"/>
        <v>0</v>
      </c>
      <c r="G50" s="662"/>
      <c r="H50" s="663">
        <f t="shared" si="10"/>
        <v>0</v>
      </c>
      <c r="I50" s="662"/>
      <c r="J50" s="663"/>
      <c r="K50" s="659">
        <f t="shared" si="11"/>
        <v>0</v>
      </c>
      <c r="L50" s="663"/>
      <c r="M50" s="663">
        <f t="shared" si="12"/>
        <v>0</v>
      </c>
      <c r="N50" s="659">
        <f t="shared" si="13"/>
        <v>0</v>
      </c>
      <c r="O50" s="660">
        <f t="shared" si="14"/>
        <v>0</v>
      </c>
      <c r="P50" s="663">
        <f t="shared" si="15"/>
        <v>0</v>
      </c>
      <c r="Q50" s="663">
        <f t="shared" si="16"/>
        <v>0</v>
      </c>
      <c r="R50" s="663">
        <f t="shared" si="17"/>
        <v>0</v>
      </c>
      <c r="S50" s="640"/>
    </row>
    <row r="51" spans="1:19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662"/>
      <c r="E51" s="663"/>
      <c r="F51" s="659">
        <f t="shared" si="9"/>
        <v>0</v>
      </c>
      <c r="G51" s="662"/>
      <c r="H51" s="663">
        <f t="shared" si="10"/>
        <v>0</v>
      </c>
      <c r="I51" s="662"/>
      <c r="J51" s="663"/>
      <c r="K51" s="659">
        <f t="shared" si="11"/>
        <v>0</v>
      </c>
      <c r="L51" s="663"/>
      <c r="M51" s="663">
        <f t="shared" si="12"/>
        <v>0</v>
      </c>
      <c r="N51" s="659">
        <f t="shared" si="13"/>
        <v>0</v>
      </c>
      <c r="O51" s="660">
        <f t="shared" si="14"/>
        <v>0</v>
      </c>
      <c r="P51" s="663">
        <f t="shared" si="15"/>
        <v>0</v>
      </c>
      <c r="Q51" s="663">
        <f t="shared" si="16"/>
        <v>0</v>
      </c>
      <c r="R51" s="663">
        <f t="shared" si="17"/>
        <v>0</v>
      </c>
      <c r="S51" s="640"/>
    </row>
    <row r="52" spans="1:19" x14ac:dyDescent="0.25">
      <c r="A52" s="557"/>
      <c r="B52" s="128"/>
      <c r="C52" s="128"/>
      <c r="D52" s="662"/>
      <c r="E52" s="663"/>
      <c r="F52" s="659"/>
      <c r="G52" s="662"/>
      <c r="H52" s="663"/>
      <c r="I52" s="662"/>
      <c r="J52" s="663"/>
      <c r="K52" s="659"/>
      <c r="L52" s="663"/>
      <c r="M52" s="663"/>
      <c r="N52" s="659"/>
      <c r="O52" s="660"/>
      <c r="P52" s="663"/>
      <c r="Q52" s="663"/>
      <c r="R52" s="663"/>
      <c r="S52" s="640"/>
    </row>
    <row r="53" spans="1:19" x14ac:dyDescent="0.25">
      <c r="A53" s="557"/>
      <c r="B53" s="128"/>
      <c r="C53" s="128"/>
      <c r="D53" s="662"/>
      <c r="E53" s="663"/>
      <c r="F53" s="659"/>
      <c r="G53" s="662"/>
      <c r="H53" s="663"/>
      <c r="I53" s="662"/>
      <c r="J53" s="663"/>
      <c r="K53" s="659"/>
      <c r="L53" s="663"/>
      <c r="M53" s="663"/>
      <c r="N53" s="659"/>
      <c r="O53" s="660"/>
      <c r="P53" s="663"/>
      <c r="Q53" s="663"/>
      <c r="R53" s="663"/>
      <c r="S53" s="640"/>
    </row>
    <row r="54" spans="1:19" x14ac:dyDescent="0.25">
      <c r="A54" s="557"/>
      <c r="B54" s="128"/>
      <c r="C54" s="128"/>
      <c r="D54" s="662"/>
      <c r="E54" s="663"/>
      <c r="F54" s="659"/>
      <c r="G54" s="662"/>
      <c r="H54" s="663"/>
      <c r="I54" s="662"/>
      <c r="J54" s="663"/>
      <c r="K54" s="659"/>
      <c r="L54" s="663"/>
      <c r="M54" s="663"/>
      <c r="N54" s="659"/>
      <c r="O54" s="660"/>
      <c r="P54" s="663"/>
      <c r="Q54" s="663"/>
      <c r="R54" s="663"/>
      <c r="S54" s="640"/>
    </row>
    <row r="55" spans="1:19" x14ac:dyDescent="0.25">
      <c r="A55" s="557"/>
      <c r="B55" s="128"/>
      <c r="C55" s="128"/>
      <c r="D55" s="662"/>
      <c r="E55" s="663"/>
      <c r="F55" s="659"/>
      <c r="G55" s="662"/>
      <c r="H55" s="663"/>
      <c r="I55" s="662"/>
      <c r="J55" s="663"/>
      <c r="K55" s="659"/>
      <c r="L55" s="663"/>
      <c r="M55" s="663"/>
      <c r="N55" s="659"/>
      <c r="O55" s="660"/>
      <c r="P55" s="663"/>
      <c r="Q55" s="663"/>
      <c r="R55" s="663"/>
      <c r="S55" s="640"/>
    </row>
    <row r="56" spans="1:19" x14ac:dyDescent="0.25">
      <c r="A56" s="578"/>
      <c r="B56" s="147"/>
      <c r="C56" s="147"/>
      <c r="D56" s="662"/>
      <c r="E56" s="662"/>
      <c r="F56" s="662"/>
      <c r="G56" s="662"/>
      <c r="H56" s="663"/>
      <c r="I56" s="662"/>
      <c r="J56" s="662"/>
      <c r="K56" s="663"/>
      <c r="L56" s="663"/>
      <c r="M56" s="663"/>
      <c r="N56" s="662"/>
      <c r="O56" s="662"/>
      <c r="P56" s="663"/>
      <c r="Q56" s="663"/>
      <c r="R56" s="663"/>
      <c r="S56" s="640"/>
    </row>
    <row r="57" spans="1:19" x14ac:dyDescent="0.25">
      <c r="A57" s="578"/>
      <c r="B57" s="147"/>
      <c r="C57" s="147"/>
      <c r="D57" s="662"/>
      <c r="E57" s="662"/>
      <c r="F57" s="662"/>
      <c r="G57" s="662"/>
      <c r="H57" s="663"/>
      <c r="I57" s="662"/>
      <c r="J57" s="662"/>
      <c r="K57" s="663"/>
      <c r="L57" s="663"/>
      <c r="M57" s="663"/>
      <c r="N57" s="662"/>
      <c r="O57" s="662"/>
      <c r="P57" s="663"/>
      <c r="Q57" s="663"/>
      <c r="R57" s="663"/>
      <c r="S57" s="640"/>
    </row>
    <row r="58" spans="1:19" x14ac:dyDescent="0.25">
      <c r="A58" s="578"/>
      <c r="B58" s="147"/>
      <c r="C58" s="147"/>
      <c r="D58" s="662"/>
      <c r="E58" s="662"/>
      <c r="F58" s="662"/>
      <c r="G58" s="662"/>
      <c r="H58" s="663"/>
      <c r="I58" s="662"/>
      <c r="J58" s="662"/>
      <c r="K58" s="663"/>
      <c r="L58" s="663"/>
      <c r="M58" s="663"/>
      <c r="N58" s="662"/>
      <c r="O58" s="662"/>
      <c r="P58" s="663"/>
      <c r="Q58" s="663"/>
      <c r="R58" s="663"/>
      <c r="S58" s="640"/>
    </row>
    <row r="59" spans="1:19" ht="20.100000000000001" customHeight="1" x14ac:dyDescent="0.25">
      <c r="A59" s="537" t="s">
        <v>488</v>
      </c>
      <c r="B59" s="537"/>
      <c r="C59" s="537"/>
      <c r="D59" s="664">
        <f>SUM(D12:D58)</f>
        <v>0</v>
      </c>
      <c r="E59" s="664">
        <f>SUM(E12:E58)</f>
        <v>0</v>
      </c>
      <c r="F59" s="664">
        <f>SUM(F12:F58)</f>
        <v>0</v>
      </c>
      <c r="G59" s="664">
        <f t="shared" ref="G59:R59" si="18">SUM(G12:G58)</f>
        <v>0</v>
      </c>
      <c r="H59" s="664">
        <f t="shared" si="18"/>
        <v>0</v>
      </c>
      <c r="I59" s="664">
        <f t="shared" si="18"/>
        <v>0</v>
      </c>
      <c r="J59" s="664">
        <f t="shared" si="18"/>
        <v>0</v>
      </c>
      <c r="K59" s="664">
        <f t="shared" si="18"/>
        <v>0</v>
      </c>
      <c r="L59" s="664">
        <f t="shared" si="18"/>
        <v>0</v>
      </c>
      <c r="M59" s="664">
        <f t="shared" si="18"/>
        <v>0</v>
      </c>
      <c r="N59" s="664">
        <f t="shared" si="18"/>
        <v>0</v>
      </c>
      <c r="O59" s="664">
        <f t="shared" si="18"/>
        <v>0</v>
      </c>
      <c r="P59" s="664">
        <f t="shared" si="18"/>
        <v>0</v>
      </c>
      <c r="Q59" s="664">
        <f t="shared" si="18"/>
        <v>0</v>
      </c>
      <c r="R59" s="664">
        <f t="shared" si="18"/>
        <v>0</v>
      </c>
      <c r="S59" s="640"/>
    </row>
    <row r="60" spans="1:19" ht="20.100000000000001" customHeight="1" thickBot="1" x14ac:dyDescent="0.3">
      <c r="A60" s="1204" t="s">
        <v>654</v>
      </c>
      <c r="B60" s="1205"/>
      <c r="C60" s="1205"/>
      <c r="D60" s="666" t="e">
        <f>D59/'21'!$D$53*1000</f>
        <v>#DIV/0!</v>
      </c>
      <c r="E60" s="665"/>
      <c r="F60" s="666" t="e">
        <f>F59/'21'!$D$53*1000</f>
        <v>#DIV/0!</v>
      </c>
      <c r="G60" s="666" t="e">
        <f>G59/'21'!$D$53*1000</f>
        <v>#DIV/0!</v>
      </c>
      <c r="H60" s="666" t="e">
        <f>H59/'21'!$D$53*1000</f>
        <v>#DIV/0!</v>
      </c>
      <c r="I60" s="666" t="e">
        <f>I59/'21'!$G$53*1000</f>
        <v>#DIV/0!</v>
      </c>
      <c r="J60" s="665"/>
      <c r="K60" s="666" t="e">
        <f>K59/'21'!$G$53*1000</f>
        <v>#DIV/0!</v>
      </c>
      <c r="L60" s="666" t="e">
        <f>L59/'21'!$G$53*1000</f>
        <v>#DIV/0!</v>
      </c>
      <c r="M60" s="666" t="e">
        <f>M59/'21'!$G$53*1000</f>
        <v>#DIV/0!</v>
      </c>
      <c r="N60" s="666" t="e">
        <f>N59/'21'!$J$53*1000</f>
        <v>#DIV/0!</v>
      </c>
      <c r="O60" s="665"/>
      <c r="P60" s="666" t="e">
        <f>P59/'21'!$J$53*1000</f>
        <v>#DIV/0!</v>
      </c>
      <c r="Q60" s="666" t="e">
        <f>Q59/'21'!$J$53*1000</f>
        <v>#DIV/0!</v>
      </c>
      <c r="R60" s="666" t="e">
        <f>R59/'21'!$J$53*1000</f>
        <v>#DIV/0!</v>
      </c>
      <c r="S60" s="667"/>
    </row>
    <row r="62" spans="1:19" x14ac:dyDescent="0.25">
      <c r="A62" s="642" t="s">
        <v>569</v>
      </c>
      <c r="B62" s="642"/>
    </row>
    <row r="63" spans="1:19" x14ac:dyDescent="0.25">
      <c r="A63" s="642" t="s">
        <v>655</v>
      </c>
      <c r="B63" s="642"/>
    </row>
    <row r="64" spans="1:19" x14ac:dyDescent="0.25">
      <c r="A64" s="642"/>
      <c r="B64" s="642"/>
    </row>
  </sheetData>
  <mergeCells count="17">
    <mergeCell ref="O9:O10"/>
    <mergeCell ref="P9:R9"/>
    <mergeCell ref="A7:A10"/>
    <mergeCell ref="B7:B10"/>
    <mergeCell ref="C7:C10"/>
    <mergeCell ref="D7:R7"/>
    <mergeCell ref="D8:H8"/>
    <mergeCell ref="I8:M8"/>
    <mergeCell ref="N8:R8"/>
    <mergeCell ref="E9:E10"/>
    <mergeCell ref="F9:H9"/>
    <mergeCell ref="A60:C60"/>
    <mergeCell ref="D9:D10"/>
    <mergeCell ref="I9:I10"/>
    <mergeCell ref="N9:N10"/>
    <mergeCell ref="J9:J10"/>
    <mergeCell ref="K9:M9"/>
  </mergeCells>
  <conditionalFormatting sqref="F12:F55">
    <cfRule type="cellIs" dxfId="4" priority="4" stopIfTrue="1" operator="lessThan">
      <formula>$D12</formula>
    </cfRule>
  </conditionalFormatting>
  <conditionalFormatting sqref="P12:P55">
    <cfRule type="cellIs" dxfId="3" priority="2" stopIfTrue="1" operator="lessThan">
      <formula>#REF!</formula>
    </cfRule>
  </conditionalFormatting>
  <conditionalFormatting sqref="K12:K55">
    <cfRule type="cellIs" dxfId="2" priority="1" stopIfTrue="1" operator="lessThan">
      <formula>$D12</formula>
    </cfRule>
  </conditionalFormatting>
  <printOptions horizontalCentered="1"/>
  <pageMargins left="0.74803149606299202" right="0.74803149606299202" top="0.98425196850393704" bottom="0.98425196850393704" header="0.511811023622047" footer="0.511811023622047"/>
  <pageSetup paperSize="9" scale="51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35A-C817-41EE-8458-A518676F7483}">
  <sheetPr codeName="Sheet32">
    <tabColor rgb="FF002060"/>
    <pageSetUpPr fitToPage="1"/>
  </sheetPr>
  <dimension ref="A1:T59"/>
  <sheetViews>
    <sheetView topLeftCell="A22" zoomScale="70" zoomScaleNormal="70" workbookViewId="0">
      <selection activeCell="V4" sqref="V4"/>
    </sheetView>
  </sheetViews>
  <sheetFormatPr defaultColWidth="12.5703125" defaultRowHeight="15" x14ac:dyDescent="0.25"/>
  <cols>
    <col min="1" max="1" width="5.5703125" style="146" customWidth="1"/>
    <col min="2" max="2" width="21.5703125" style="146" customWidth="1"/>
    <col min="3" max="3" width="19.7109375" style="146" customWidth="1"/>
    <col min="4" max="4" width="16.7109375" style="146" customWidth="1"/>
    <col min="5" max="5" width="10.7109375" style="146" customWidth="1"/>
    <col min="6" max="6" width="16" style="146" customWidth="1"/>
    <col min="7" max="7" width="10.7109375" style="146" customWidth="1"/>
    <col min="8" max="8" width="13.42578125" style="146" customWidth="1"/>
    <col min="9" max="9" width="10.7109375" style="146" customWidth="1"/>
    <col min="10" max="10" width="19.7109375" style="146" customWidth="1"/>
    <col min="11" max="11" width="10.7109375" style="146" customWidth="1"/>
    <col min="12" max="12" width="12" style="146" customWidth="1"/>
    <col min="13" max="13" width="12.7109375" style="146" customWidth="1"/>
    <col min="14" max="14" width="10.7109375" style="146" customWidth="1"/>
    <col min="15" max="15" width="13.140625" style="146" customWidth="1"/>
    <col min="16" max="16" width="13.28515625" style="146" customWidth="1"/>
    <col min="17" max="17" width="14" style="146" customWidth="1"/>
    <col min="18" max="18" width="10.7109375" style="146" customWidth="1"/>
    <col min="19" max="19" width="12.7109375" style="146" customWidth="1"/>
    <col min="20" max="20" width="10.7109375" style="146" customWidth="1"/>
    <col min="21" max="247" width="9.28515625" style="146" customWidth="1"/>
    <col min="248" max="248" width="5.5703125" style="146" customWidth="1"/>
    <col min="249" max="249" width="21.5703125" style="146" customWidth="1"/>
    <col min="250" max="250" width="19.7109375" style="146" customWidth="1"/>
    <col min="251" max="253" width="12.5703125" style="146"/>
    <col min="254" max="254" width="5.5703125" style="146" customWidth="1"/>
    <col min="255" max="255" width="21.5703125" style="146" customWidth="1"/>
    <col min="256" max="256" width="19.7109375" style="146" customWidth="1"/>
    <col min="257" max="260" width="9.5703125" style="146" customWidth="1"/>
    <col min="261" max="261" width="10.42578125" style="146" customWidth="1"/>
    <col min="262" max="266" width="9.5703125" style="146" customWidth="1"/>
    <col min="267" max="268" width="10.7109375" style="146" customWidth="1"/>
    <col min="269" max="276" width="9.5703125" style="146" customWidth="1"/>
    <col min="277" max="503" width="9.28515625" style="146" customWidth="1"/>
    <col min="504" max="504" width="5.5703125" style="146" customWidth="1"/>
    <col min="505" max="505" width="21.5703125" style="146" customWidth="1"/>
    <col min="506" max="506" width="19.7109375" style="146" customWidth="1"/>
    <col min="507" max="509" width="12.5703125" style="146"/>
    <col min="510" max="510" width="5.5703125" style="146" customWidth="1"/>
    <col min="511" max="511" width="21.5703125" style="146" customWidth="1"/>
    <col min="512" max="512" width="19.7109375" style="146" customWidth="1"/>
    <col min="513" max="516" width="9.5703125" style="146" customWidth="1"/>
    <col min="517" max="517" width="10.42578125" style="146" customWidth="1"/>
    <col min="518" max="522" width="9.5703125" style="146" customWidth="1"/>
    <col min="523" max="524" width="10.7109375" style="146" customWidth="1"/>
    <col min="525" max="532" width="9.5703125" style="146" customWidth="1"/>
    <col min="533" max="759" width="9.28515625" style="146" customWidth="1"/>
    <col min="760" max="760" width="5.5703125" style="146" customWidth="1"/>
    <col min="761" max="761" width="21.5703125" style="146" customWidth="1"/>
    <col min="762" max="762" width="19.7109375" style="146" customWidth="1"/>
    <col min="763" max="765" width="12.5703125" style="146"/>
    <col min="766" max="766" width="5.5703125" style="146" customWidth="1"/>
    <col min="767" max="767" width="21.5703125" style="146" customWidth="1"/>
    <col min="768" max="768" width="19.7109375" style="146" customWidth="1"/>
    <col min="769" max="772" width="9.5703125" style="146" customWidth="1"/>
    <col min="773" max="773" width="10.42578125" style="146" customWidth="1"/>
    <col min="774" max="778" width="9.5703125" style="146" customWidth="1"/>
    <col min="779" max="780" width="10.7109375" style="146" customWidth="1"/>
    <col min="781" max="788" width="9.5703125" style="146" customWidth="1"/>
    <col min="789" max="1015" width="9.28515625" style="146" customWidth="1"/>
    <col min="1016" max="1016" width="5.5703125" style="146" customWidth="1"/>
    <col min="1017" max="1017" width="21.5703125" style="146" customWidth="1"/>
    <col min="1018" max="1018" width="19.7109375" style="146" customWidth="1"/>
    <col min="1019" max="1021" width="12.5703125" style="146"/>
    <col min="1022" max="1022" width="5.5703125" style="146" customWidth="1"/>
    <col min="1023" max="1023" width="21.5703125" style="146" customWidth="1"/>
    <col min="1024" max="1024" width="19.7109375" style="146" customWidth="1"/>
    <col min="1025" max="1028" width="9.5703125" style="146" customWidth="1"/>
    <col min="1029" max="1029" width="10.42578125" style="146" customWidth="1"/>
    <col min="1030" max="1034" width="9.5703125" style="146" customWidth="1"/>
    <col min="1035" max="1036" width="10.7109375" style="146" customWidth="1"/>
    <col min="1037" max="1044" width="9.5703125" style="146" customWidth="1"/>
    <col min="1045" max="1271" width="9.28515625" style="146" customWidth="1"/>
    <col min="1272" max="1272" width="5.5703125" style="146" customWidth="1"/>
    <col min="1273" max="1273" width="21.5703125" style="146" customWidth="1"/>
    <col min="1274" max="1274" width="19.7109375" style="146" customWidth="1"/>
    <col min="1275" max="1277" width="12.5703125" style="146"/>
    <col min="1278" max="1278" width="5.5703125" style="146" customWidth="1"/>
    <col min="1279" max="1279" width="21.5703125" style="146" customWidth="1"/>
    <col min="1280" max="1280" width="19.7109375" style="146" customWidth="1"/>
    <col min="1281" max="1284" width="9.5703125" style="146" customWidth="1"/>
    <col min="1285" max="1285" width="10.42578125" style="146" customWidth="1"/>
    <col min="1286" max="1290" width="9.5703125" style="146" customWidth="1"/>
    <col min="1291" max="1292" width="10.7109375" style="146" customWidth="1"/>
    <col min="1293" max="1300" width="9.5703125" style="146" customWidth="1"/>
    <col min="1301" max="1527" width="9.28515625" style="146" customWidth="1"/>
    <col min="1528" max="1528" width="5.5703125" style="146" customWidth="1"/>
    <col min="1529" max="1529" width="21.5703125" style="146" customWidth="1"/>
    <col min="1530" max="1530" width="19.7109375" style="146" customWidth="1"/>
    <col min="1531" max="1533" width="12.5703125" style="146"/>
    <col min="1534" max="1534" width="5.5703125" style="146" customWidth="1"/>
    <col min="1535" max="1535" width="21.5703125" style="146" customWidth="1"/>
    <col min="1536" max="1536" width="19.7109375" style="146" customWidth="1"/>
    <col min="1537" max="1540" width="9.5703125" style="146" customWidth="1"/>
    <col min="1541" max="1541" width="10.42578125" style="146" customWidth="1"/>
    <col min="1542" max="1546" width="9.5703125" style="146" customWidth="1"/>
    <col min="1547" max="1548" width="10.7109375" style="146" customWidth="1"/>
    <col min="1549" max="1556" width="9.5703125" style="146" customWidth="1"/>
    <col min="1557" max="1783" width="9.28515625" style="146" customWidth="1"/>
    <col min="1784" max="1784" width="5.5703125" style="146" customWidth="1"/>
    <col min="1785" max="1785" width="21.5703125" style="146" customWidth="1"/>
    <col min="1786" max="1786" width="19.7109375" style="146" customWidth="1"/>
    <col min="1787" max="1789" width="12.5703125" style="146"/>
    <col min="1790" max="1790" width="5.5703125" style="146" customWidth="1"/>
    <col min="1791" max="1791" width="21.5703125" style="146" customWidth="1"/>
    <col min="1792" max="1792" width="19.7109375" style="146" customWidth="1"/>
    <col min="1793" max="1796" width="9.5703125" style="146" customWidth="1"/>
    <col min="1797" max="1797" width="10.42578125" style="146" customWidth="1"/>
    <col min="1798" max="1802" width="9.5703125" style="146" customWidth="1"/>
    <col min="1803" max="1804" width="10.7109375" style="146" customWidth="1"/>
    <col min="1805" max="1812" width="9.5703125" style="146" customWidth="1"/>
    <col min="1813" max="2039" width="9.28515625" style="146" customWidth="1"/>
    <col min="2040" max="2040" width="5.5703125" style="146" customWidth="1"/>
    <col min="2041" max="2041" width="21.5703125" style="146" customWidth="1"/>
    <col min="2042" max="2042" width="19.7109375" style="146" customWidth="1"/>
    <col min="2043" max="2045" width="12.5703125" style="146"/>
    <col min="2046" max="2046" width="5.5703125" style="146" customWidth="1"/>
    <col min="2047" max="2047" width="21.5703125" style="146" customWidth="1"/>
    <col min="2048" max="2048" width="19.7109375" style="146" customWidth="1"/>
    <col min="2049" max="2052" width="9.5703125" style="146" customWidth="1"/>
    <col min="2053" max="2053" width="10.42578125" style="146" customWidth="1"/>
    <col min="2054" max="2058" width="9.5703125" style="146" customWidth="1"/>
    <col min="2059" max="2060" width="10.7109375" style="146" customWidth="1"/>
    <col min="2061" max="2068" width="9.5703125" style="146" customWidth="1"/>
    <col min="2069" max="2295" width="9.28515625" style="146" customWidth="1"/>
    <col min="2296" max="2296" width="5.5703125" style="146" customWidth="1"/>
    <col min="2297" max="2297" width="21.5703125" style="146" customWidth="1"/>
    <col min="2298" max="2298" width="19.7109375" style="146" customWidth="1"/>
    <col min="2299" max="2301" width="12.5703125" style="146"/>
    <col min="2302" max="2302" width="5.5703125" style="146" customWidth="1"/>
    <col min="2303" max="2303" width="21.5703125" style="146" customWidth="1"/>
    <col min="2304" max="2304" width="19.7109375" style="146" customWidth="1"/>
    <col min="2305" max="2308" width="9.5703125" style="146" customWidth="1"/>
    <col min="2309" max="2309" width="10.42578125" style="146" customWidth="1"/>
    <col min="2310" max="2314" width="9.5703125" style="146" customWidth="1"/>
    <col min="2315" max="2316" width="10.7109375" style="146" customWidth="1"/>
    <col min="2317" max="2324" width="9.5703125" style="146" customWidth="1"/>
    <col min="2325" max="2551" width="9.28515625" style="146" customWidth="1"/>
    <col min="2552" max="2552" width="5.5703125" style="146" customWidth="1"/>
    <col min="2553" max="2553" width="21.5703125" style="146" customWidth="1"/>
    <col min="2554" max="2554" width="19.7109375" style="146" customWidth="1"/>
    <col min="2555" max="2557" width="12.5703125" style="146"/>
    <col min="2558" max="2558" width="5.5703125" style="146" customWidth="1"/>
    <col min="2559" max="2559" width="21.5703125" style="146" customWidth="1"/>
    <col min="2560" max="2560" width="19.7109375" style="146" customWidth="1"/>
    <col min="2561" max="2564" width="9.5703125" style="146" customWidth="1"/>
    <col min="2565" max="2565" width="10.42578125" style="146" customWidth="1"/>
    <col min="2566" max="2570" width="9.5703125" style="146" customWidth="1"/>
    <col min="2571" max="2572" width="10.7109375" style="146" customWidth="1"/>
    <col min="2573" max="2580" width="9.5703125" style="146" customWidth="1"/>
    <col min="2581" max="2807" width="9.28515625" style="146" customWidth="1"/>
    <col min="2808" max="2808" width="5.5703125" style="146" customWidth="1"/>
    <col min="2809" max="2809" width="21.5703125" style="146" customWidth="1"/>
    <col min="2810" max="2810" width="19.7109375" style="146" customWidth="1"/>
    <col min="2811" max="2813" width="12.5703125" style="146"/>
    <col min="2814" max="2814" width="5.5703125" style="146" customWidth="1"/>
    <col min="2815" max="2815" width="21.5703125" style="146" customWidth="1"/>
    <col min="2816" max="2816" width="19.7109375" style="146" customWidth="1"/>
    <col min="2817" max="2820" width="9.5703125" style="146" customWidth="1"/>
    <col min="2821" max="2821" width="10.42578125" style="146" customWidth="1"/>
    <col min="2822" max="2826" width="9.5703125" style="146" customWidth="1"/>
    <col min="2827" max="2828" width="10.7109375" style="146" customWidth="1"/>
    <col min="2829" max="2836" width="9.5703125" style="146" customWidth="1"/>
    <col min="2837" max="3063" width="9.28515625" style="146" customWidth="1"/>
    <col min="3064" max="3064" width="5.5703125" style="146" customWidth="1"/>
    <col min="3065" max="3065" width="21.5703125" style="146" customWidth="1"/>
    <col min="3066" max="3066" width="19.7109375" style="146" customWidth="1"/>
    <col min="3067" max="3069" width="12.5703125" style="146"/>
    <col min="3070" max="3070" width="5.5703125" style="146" customWidth="1"/>
    <col min="3071" max="3071" width="21.5703125" style="146" customWidth="1"/>
    <col min="3072" max="3072" width="19.7109375" style="146" customWidth="1"/>
    <col min="3073" max="3076" width="9.5703125" style="146" customWidth="1"/>
    <col min="3077" max="3077" width="10.42578125" style="146" customWidth="1"/>
    <col min="3078" max="3082" width="9.5703125" style="146" customWidth="1"/>
    <col min="3083" max="3084" width="10.7109375" style="146" customWidth="1"/>
    <col min="3085" max="3092" width="9.5703125" style="146" customWidth="1"/>
    <col min="3093" max="3319" width="9.28515625" style="146" customWidth="1"/>
    <col min="3320" max="3320" width="5.5703125" style="146" customWidth="1"/>
    <col min="3321" max="3321" width="21.5703125" style="146" customWidth="1"/>
    <col min="3322" max="3322" width="19.7109375" style="146" customWidth="1"/>
    <col min="3323" max="3325" width="12.5703125" style="146"/>
    <col min="3326" max="3326" width="5.5703125" style="146" customWidth="1"/>
    <col min="3327" max="3327" width="21.5703125" style="146" customWidth="1"/>
    <col min="3328" max="3328" width="19.7109375" style="146" customWidth="1"/>
    <col min="3329" max="3332" width="9.5703125" style="146" customWidth="1"/>
    <col min="3333" max="3333" width="10.42578125" style="146" customWidth="1"/>
    <col min="3334" max="3338" width="9.5703125" style="146" customWidth="1"/>
    <col min="3339" max="3340" width="10.7109375" style="146" customWidth="1"/>
    <col min="3341" max="3348" width="9.5703125" style="146" customWidth="1"/>
    <col min="3349" max="3575" width="9.28515625" style="146" customWidth="1"/>
    <col min="3576" max="3576" width="5.5703125" style="146" customWidth="1"/>
    <col min="3577" max="3577" width="21.5703125" style="146" customWidth="1"/>
    <col min="3578" max="3578" width="19.7109375" style="146" customWidth="1"/>
    <col min="3579" max="3581" width="12.5703125" style="146"/>
    <col min="3582" max="3582" width="5.5703125" style="146" customWidth="1"/>
    <col min="3583" max="3583" width="21.5703125" style="146" customWidth="1"/>
    <col min="3584" max="3584" width="19.7109375" style="146" customWidth="1"/>
    <col min="3585" max="3588" width="9.5703125" style="146" customWidth="1"/>
    <col min="3589" max="3589" width="10.42578125" style="146" customWidth="1"/>
    <col min="3590" max="3594" width="9.5703125" style="146" customWidth="1"/>
    <col min="3595" max="3596" width="10.7109375" style="146" customWidth="1"/>
    <col min="3597" max="3604" width="9.5703125" style="146" customWidth="1"/>
    <col min="3605" max="3831" width="9.28515625" style="146" customWidth="1"/>
    <col min="3832" max="3832" width="5.5703125" style="146" customWidth="1"/>
    <col min="3833" max="3833" width="21.5703125" style="146" customWidth="1"/>
    <col min="3834" max="3834" width="19.7109375" style="146" customWidth="1"/>
    <col min="3835" max="3837" width="12.5703125" style="146"/>
    <col min="3838" max="3838" width="5.5703125" style="146" customWidth="1"/>
    <col min="3839" max="3839" width="21.5703125" style="146" customWidth="1"/>
    <col min="3840" max="3840" width="19.7109375" style="146" customWidth="1"/>
    <col min="3841" max="3844" width="9.5703125" style="146" customWidth="1"/>
    <col min="3845" max="3845" width="10.42578125" style="146" customWidth="1"/>
    <col min="3846" max="3850" width="9.5703125" style="146" customWidth="1"/>
    <col min="3851" max="3852" width="10.7109375" style="146" customWidth="1"/>
    <col min="3853" max="3860" width="9.5703125" style="146" customWidth="1"/>
    <col min="3861" max="4087" width="9.28515625" style="146" customWidth="1"/>
    <col min="4088" max="4088" width="5.5703125" style="146" customWidth="1"/>
    <col min="4089" max="4089" width="21.5703125" style="146" customWidth="1"/>
    <col min="4090" max="4090" width="19.7109375" style="146" customWidth="1"/>
    <col min="4091" max="4093" width="12.5703125" style="146"/>
    <col min="4094" max="4094" width="5.5703125" style="146" customWidth="1"/>
    <col min="4095" max="4095" width="21.5703125" style="146" customWidth="1"/>
    <col min="4096" max="4096" width="19.7109375" style="146" customWidth="1"/>
    <col min="4097" max="4100" width="9.5703125" style="146" customWidth="1"/>
    <col min="4101" max="4101" width="10.42578125" style="146" customWidth="1"/>
    <col min="4102" max="4106" width="9.5703125" style="146" customWidth="1"/>
    <col min="4107" max="4108" width="10.7109375" style="146" customWidth="1"/>
    <col min="4109" max="4116" width="9.5703125" style="146" customWidth="1"/>
    <col min="4117" max="4343" width="9.28515625" style="146" customWidth="1"/>
    <col min="4344" max="4344" width="5.5703125" style="146" customWidth="1"/>
    <col min="4345" max="4345" width="21.5703125" style="146" customWidth="1"/>
    <col min="4346" max="4346" width="19.7109375" style="146" customWidth="1"/>
    <col min="4347" max="4349" width="12.5703125" style="146"/>
    <col min="4350" max="4350" width="5.5703125" style="146" customWidth="1"/>
    <col min="4351" max="4351" width="21.5703125" style="146" customWidth="1"/>
    <col min="4352" max="4352" width="19.7109375" style="146" customWidth="1"/>
    <col min="4353" max="4356" width="9.5703125" style="146" customWidth="1"/>
    <col min="4357" max="4357" width="10.42578125" style="146" customWidth="1"/>
    <col min="4358" max="4362" width="9.5703125" style="146" customWidth="1"/>
    <col min="4363" max="4364" width="10.7109375" style="146" customWidth="1"/>
    <col min="4365" max="4372" width="9.5703125" style="146" customWidth="1"/>
    <col min="4373" max="4599" width="9.28515625" style="146" customWidth="1"/>
    <col min="4600" max="4600" width="5.5703125" style="146" customWidth="1"/>
    <col min="4601" max="4601" width="21.5703125" style="146" customWidth="1"/>
    <col min="4602" max="4602" width="19.7109375" style="146" customWidth="1"/>
    <col min="4603" max="4605" width="12.5703125" style="146"/>
    <col min="4606" max="4606" width="5.5703125" style="146" customWidth="1"/>
    <col min="4607" max="4607" width="21.5703125" style="146" customWidth="1"/>
    <col min="4608" max="4608" width="19.7109375" style="146" customWidth="1"/>
    <col min="4609" max="4612" width="9.5703125" style="146" customWidth="1"/>
    <col min="4613" max="4613" width="10.42578125" style="146" customWidth="1"/>
    <col min="4614" max="4618" width="9.5703125" style="146" customWidth="1"/>
    <col min="4619" max="4620" width="10.7109375" style="146" customWidth="1"/>
    <col min="4621" max="4628" width="9.5703125" style="146" customWidth="1"/>
    <col min="4629" max="4855" width="9.28515625" style="146" customWidth="1"/>
    <col min="4856" max="4856" width="5.5703125" style="146" customWidth="1"/>
    <col min="4857" max="4857" width="21.5703125" style="146" customWidth="1"/>
    <col min="4858" max="4858" width="19.7109375" style="146" customWidth="1"/>
    <col min="4859" max="4861" width="12.5703125" style="146"/>
    <col min="4862" max="4862" width="5.5703125" style="146" customWidth="1"/>
    <col min="4863" max="4863" width="21.5703125" style="146" customWidth="1"/>
    <col min="4864" max="4864" width="19.7109375" style="146" customWidth="1"/>
    <col min="4865" max="4868" width="9.5703125" style="146" customWidth="1"/>
    <col min="4869" max="4869" width="10.42578125" style="146" customWidth="1"/>
    <col min="4870" max="4874" width="9.5703125" style="146" customWidth="1"/>
    <col min="4875" max="4876" width="10.7109375" style="146" customWidth="1"/>
    <col min="4877" max="4884" width="9.5703125" style="146" customWidth="1"/>
    <col min="4885" max="5111" width="9.28515625" style="146" customWidth="1"/>
    <col min="5112" max="5112" width="5.5703125" style="146" customWidth="1"/>
    <col min="5113" max="5113" width="21.5703125" style="146" customWidth="1"/>
    <col min="5114" max="5114" width="19.7109375" style="146" customWidth="1"/>
    <col min="5115" max="5117" width="12.5703125" style="146"/>
    <col min="5118" max="5118" width="5.5703125" style="146" customWidth="1"/>
    <col min="5119" max="5119" width="21.5703125" style="146" customWidth="1"/>
    <col min="5120" max="5120" width="19.7109375" style="146" customWidth="1"/>
    <col min="5121" max="5124" width="9.5703125" style="146" customWidth="1"/>
    <col min="5125" max="5125" width="10.42578125" style="146" customWidth="1"/>
    <col min="5126" max="5130" width="9.5703125" style="146" customWidth="1"/>
    <col min="5131" max="5132" width="10.7109375" style="146" customWidth="1"/>
    <col min="5133" max="5140" width="9.5703125" style="146" customWidth="1"/>
    <col min="5141" max="5367" width="9.28515625" style="146" customWidth="1"/>
    <col min="5368" max="5368" width="5.5703125" style="146" customWidth="1"/>
    <col min="5369" max="5369" width="21.5703125" style="146" customWidth="1"/>
    <col min="5370" max="5370" width="19.7109375" style="146" customWidth="1"/>
    <col min="5371" max="5373" width="12.5703125" style="146"/>
    <col min="5374" max="5374" width="5.5703125" style="146" customWidth="1"/>
    <col min="5375" max="5375" width="21.5703125" style="146" customWidth="1"/>
    <col min="5376" max="5376" width="19.7109375" style="146" customWidth="1"/>
    <col min="5377" max="5380" width="9.5703125" style="146" customWidth="1"/>
    <col min="5381" max="5381" width="10.42578125" style="146" customWidth="1"/>
    <col min="5382" max="5386" width="9.5703125" style="146" customWidth="1"/>
    <col min="5387" max="5388" width="10.7109375" style="146" customWidth="1"/>
    <col min="5389" max="5396" width="9.5703125" style="146" customWidth="1"/>
    <col min="5397" max="5623" width="9.28515625" style="146" customWidth="1"/>
    <col min="5624" max="5624" width="5.5703125" style="146" customWidth="1"/>
    <col min="5625" max="5625" width="21.5703125" style="146" customWidth="1"/>
    <col min="5626" max="5626" width="19.7109375" style="146" customWidth="1"/>
    <col min="5627" max="5629" width="12.5703125" style="146"/>
    <col min="5630" max="5630" width="5.5703125" style="146" customWidth="1"/>
    <col min="5631" max="5631" width="21.5703125" style="146" customWidth="1"/>
    <col min="5632" max="5632" width="19.7109375" style="146" customWidth="1"/>
    <col min="5633" max="5636" width="9.5703125" style="146" customWidth="1"/>
    <col min="5637" max="5637" width="10.42578125" style="146" customWidth="1"/>
    <col min="5638" max="5642" width="9.5703125" style="146" customWidth="1"/>
    <col min="5643" max="5644" width="10.7109375" style="146" customWidth="1"/>
    <col min="5645" max="5652" width="9.5703125" style="146" customWidth="1"/>
    <col min="5653" max="5879" width="9.28515625" style="146" customWidth="1"/>
    <col min="5880" max="5880" width="5.5703125" style="146" customWidth="1"/>
    <col min="5881" max="5881" width="21.5703125" style="146" customWidth="1"/>
    <col min="5882" max="5882" width="19.7109375" style="146" customWidth="1"/>
    <col min="5883" max="5885" width="12.5703125" style="146"/>
    <col min="5886" max="5886" width="5.5703125" style="146" customWidth="1"/>
    <col min="5887" max="5887" width="21.5703125" style="146" customWidth="1"/>
    <col min="5888" max="5888" width="19.7109375" style="146" customWidth="1"/>
    <col min="5889" max="5892" width="9.5703125" style="146" customWidth="1"/>
    <col min="5893" max="5893" width="10.42578125" style="146" customWidth="1"/>
    <col min="5894" max="5898" width="9.5703125" style="146" customWidth="1"/>
    <col min="5899" max="5900" width="10.7109375" style="146" customWidth="1"/>
    <col min="5901" max="5908" width="9.5703125" style="146" customWidth="1"/>
    <col min="5909" max="6135" width="9.28515625" style="146" customWidth="1"/>
    <col min="6136" max="6136" width="5.5703125" style="146" customWidth="1"/>
    <col min="6137" max="6137" width="21.5703125" style="146" customWidth="1"/>
    <col min="6138" max="6138" width="19.7109375" style="146" customWidth="1"/>
    <col min="6139" max="6141" width="12.5703125" style="146"/>
    <col min="6142" max="6142" width="5.5703125" style="146" customWidth="1"/>
    <col min="6143" max="6143" width="21.5703125" style="146" customWidth="1"/>
    <col min="6144" max="6144" width="19.7109375" style="146" customWidth="1"/>
    <col min="6145" max="6148" width="9.5703125" style="146" customWidth="1"/>
    <col min="6149" max="6149" width="10.42578125" style="146" customWidth="1"/>
    <col min="6150" max="6154" width="9.5703125" style="146" customWidth="1"/>
    <col min="6155" max="6156" width="10.7109375" style="146" customWidth="1"/>
    <col min="6157" max="6164" width="9.5703125" style="146" customWidth="1"/>
    <col min="6165" max="6391" width="9.28515625" style="146" customWidth="1"/>
    <col min="6392" max="6392" width="5.5703125" style="146" customWidth="1"/>
    <col min="6393" max="6393" width="21.5703125" style="146" customWidth="1"/>
    <col min="6394" max="6394" width="19.7109375" style="146" customWidth="1"/>
    <col min="6395" max="6397" width="12.5703125" style="146"/>
    <col min="6398" max="6398" width="5.5703125" style="146" customWidth="1"/>
    <col min="6399" max="6399" width="21.5703125" style="146" customWidth="1"/>
    <col min="6400" max="6400" width="19.7109375" style="146" customWidth="1"/>
    <col min="6401" max="6404" width="9.5703125" style="146" customWidth="1"/>
    <col min="6405" max="6405" width="10.42578125" style="146" customWidth="1"/>
    <col min="6406" max="6410" width="9.5703125" style="146" customWidth="1"/>
    <col min="6411" max="6412" width="10.7109375" style="146" customWidth="1"/>
    <col min="6413" max="6420" width="9.5703125" style="146" customWidth="1"/>
    <col min="6421" max="6647" width="9.28515625" style="146" customWidth="1"/>
    <col min="6648" max="6648" width="5.5703125" style="146" customWidth="1"/>
    <col min="6649" max="6649" width="21.5703125" style="146" customWidth="1"/>
    <col min="6650" max="6650" width="19.7109375" style="146" customWidth="1"/>
    <col min="6651" max="6653" width="12.5703125" style="146"/>
    <col min="6654" max="6654" width="5.5703125" style="146" customWidth="1"/>
    <col min="6655" max="6655" width="21.5703125" style="146" customWidth="1"/>
    <col min="6656" max="6656" width="19.7109375" style="146" customWidth="1"/>
    <col min="6657" max="6660" width="9.5703125" style="146" customWidth="1"/>
    <col min="6661" max="6661" width="10.42578125" style="146" customWidth="1"/>
    <col min="6662" max="6666" width="9.5703125" style="146" customWidth="1"/>
    <col min="6667" max="6668" width="10.7109375" style="146" customWidth="1"/>
    <col min="6669" max="6676" width="9.5703125" style="146" customWidth="1"/>
    <col min="6677" max="6903" width="9.28515625" style="146" customWidth="1"/>
    <col min="6904" max="6904" width="5.5703125" style="146" customWidth="1"/>
    <col min="6905" max="6905" width="21.5703125" style="146" customWidth="1"/>
    <col min="6906" max="6906" width="19.7109375" style="146" customWidth="1"/>
    <col min="6907" max="6909" width="12.5703125" style="146"/>
    <col min="6910" max="6910" width="5.5703125" style="146" customWidth="1"/>
    <col min="6911" max="6911" width="21.5703125" style="146" customWidth="1"/>
    <col min="6912" max="6912" width="19.7109375" style="146" customWidth="1"/>
    <col min="6913" max="6916" width="9.5703125" style="146" customWidth="1"/>
    <col min="6917" max="6917" width="10.42578125" style="146" customWidth="1"/>
    <col min="6918" max="6922" width="9.5703125" style="146" customWidth="1"/>
    <col min="6923" max="6924" width="10.7109375" style="146" customWidth="1"/>
    <col min="6925" max="6932" width="9.5703125" style="146" customWidth="1"/>
    <col min="6933" max="7159" width="9.28515625" style="146" customWidth="1"/>
    <col min="7160" max="7160" width="5.5703125" style="146" customWidth="1"/>
    <col min="7161" max="7161" width="21.5703125" style="146" customWidth="1"/>
    <col min="7162" max="7162" width="19.7109375" style="146" customWidth="1"/>
    <col min="7163" max="7165" width="12.5703125" style="146"/>
    <col min="7166" max="7166" width="5.5703125" style="146" customWidth="1"/>
    <col min="7167" max="7167" width="21.5703125" style="146" customWidth="1"/>
    <col min="7168" max="7168" width="19.7109375" style="146" customWidth="1"/>
    <col min="7169" max="7172" width="9.5703125" style="146" customWidth="1"/>
    <col min="7173" max="7173" width="10.42578125" style="146" customWidth="1"/>
    <col min="7174" max="7178" width="9.5703125" style="146" customWidth="1"/>
    <col min="7179" max="7180" width="10.7109375" style="146" customWidth="1"/>
    <col min="7181" max="7188" width="9.5703125" style="146" customWidth="1"/>
    <col min="7189" max="7415" width="9.28515625" style="146" customWidth="1"/>
    <col min="7416" max="7416" width="5.5703125" style="146" customWidth="1"/>
    <col min="7417" max="7417" width="21.5703125" style="146" customWidth="1"/>
    <col min="7418" max="7418" width="19.7109375" style="146" customWidth="1"/>
    <col min="7419" max="7421" width="12.5703125" style="146"/>
    <col min="7422" max="7422" width="5.5703125" style="146" customWidth="1"/>
    <col min="7423" max="7423" width="21.5703125" style="146" customWidth="1"/>
    <col min="7424" max="7424" width="19.7109375" style="146" customWidth="1"/>
    <col min="7425" max="7428" width="9.5703125" style="146" customWidth="1"/>
    <col min="7429" max="7429" width="10.42578125" style="146" customWidth="1"/>
    <col min="7430" max="7434" width="9.5703125" style="146" customWidth="1"/>
    <col min="7435" max="7436" width="10.7109375" style="146" customWidth="1"/>
    <col min="7437" max="7444" width="9.5703125" style="146" customWidth="1"/>
    <col min="7445" max="7671" width="9.28515625" style="146" customWidth="1"/>
    <col min="7672" max="7672" width="5.5703125" style="146" customWidth="1"/>
    <col min="7673" max="7673" width="21.5703125" style="146" customWidth="1"/>
    <col min="7674" max="7674" width="19.7109375" style="146" customWidth="1"/>
    <col min="7675" max="7677" width="12.5703125" style="146"/>
    <col min="7678" max="7678" width="5.5703125" style="146" customWidth="1"/>
    <col min="7679" max="7679" width="21.5703125" style="146" customWidth="1"/>
    <col min="7680" max="7680" width="19.7109375" style="146" customWidth="1"/>
    <col min="7681" max="7684" width="9.5703125" style="146" customWidth="1"/>
    <col min="7685" max="7685" width="10.42578125" style="146" customWidth="1"/>
    <col min="7686" max="7690" width="9.5703125" style="146" customWidth="1"/>
    <col min="7691" max="7692" width="10.7109375" style="146" customWidth="1"/>
    <col min="7693" max="7700" width="9.5703125" style="146" customWidth="1"/>
    <col min="7701" max="7927" width="9.28515625" style="146" customWidth="1"/>
    <col min="7928" max="7928" width="5.5703125" style="146" customWidth="1"/>
    <col min="7929" max="7929" width="21.5703125" style="146" customWidth="1"/>
    <col min="7930" max="7930" width="19.7109375" style="146" customWidth="1"/>
    <col min="7931" max="7933" width="12.5703125" style="146"/>
    <col min="7934" max="7934" width="5.5703125" style="146" customWidth="1"/>
    <col min="7935" max="7935" width="21.5703125" style="146" customWidth="1"/>
    <col min="7936" max="7936" width="19.7109375" style="146" customWidth="1"/>
    <col min="7937" max="7940" width="9.5703125" style="146" customWidth="1"/>
    <col min="7941" max="7941" width="10.42578125" style="146" customWidth="1"/>
    <col min="7942" max="7946" width="9.5703125" style="146" customWidth="1"/>
    <col min="7947" max="7948" width="10.7109375" style="146" customWidth="1"/>
    <col min="7949" max="7956" width="9.5703125" style="146" customWidth="1"/>
    <col min="7957" max="8183" width="9.28515625" style="146" customWidth="1"/>
    <col min="8184" max="8184" width="5.5703125" style="146" customWidth="1"/>
    <col min="8185" max="8185" width="21.5703125" style="146" customWidth="1"/>
    <col min="8186" max="8186" width="19.7109375" style="146" customWidth="1"/>
    <col min="8187" max="8189" width="12.5703125" style="146"/>
    <col min="8190" max="8190" width="5.5703125" style="146" customWidth="1"/>
    <col min="8191" max="8191" width="21.5703125" style="146" customWidth="1"/>
    <col min="8192" max="8192" width="19.7109375" style="146" customWidth="1"/>
    <col min="8193" max="8196" width="9.5703125" style="146" customWidth="1"/>
    <col min="8197" max="8197" width="10.42578125" style="146" customWidth="1"/>
    <col min="8198" max="8202" width="9.5703125" style="146" customWidth="1"/>
    <col min="8203" max="8204" width="10.7109375" style="146" customWidth="1"/>
    <col min="8205" max="8212" width="9.5703125" style="146" customWidth="1"/>
    <col min="8213" max="8439" width="9.28515625" style="146" customWidth="1"/>
    <col min="8440" max="8440" width="5.5703125" style="146" customWidth="1"/>
    <col min="8441" max="8441" width="21.5703125" style="146" customWidth="1"/>
    <col min="8442" max="8442" width="19.7109375" style="146" customWidth="1"/>
    <col min="8443" max="8445" width="12.5703125" style="146"/>
    <col min="8446" max="8446" width="5.5703125" style="146" customWidth="1"/>
    <col min="8447" max="8447" width="21.5703125" style="146" customWidth="1"/>
    <col min="8448" max="8448" width="19.7109375" style="146" customWidth="1"/>
    <col min="8449" max="8452" width="9.5703125" style="146" customWidth="1"/>
    <col min="8453" max="8453" width="10.42578125" style="146" customWidth="1"/>
    <col min="8454" max="8458" width="9.5703125" style="146" customWidth="1"/>
    <col min="8459" max="8460" width="10.7109375" style="146" customWidth="1"/>
    <col min="8461" max="8468" width="9.5703125" style="146" customWidth="1"/>
    <col min="8469" max="8695" width="9.28515625" style="146" customWidth="1"/>
    <col min="8696" max="8696" width="5.5703125" style="146" customWidth="1"/>
    <col min="8697" max="8697" width="21.5703125" style="146" customWidth="1"/>
    <col min="8698" max="8698" width="19.7109375" style="146" customWidth="1"/>
    <col min="8699" max="8701" width="12.5703125" style="146"/>
    <col min="8702" max="8702" width="5.5703125" style="146" customWidth="1"/>
    <col min="8703" max="8703" width="21.5703125" style="146" customWidth="1"/>
    <col min="8704" max="8704" width="19.7109375" style="146" customWidth="1"/>
    <col min="8705" max="8708" width="9.5703125" style="146" customWidth="1"/>
    <col min="8709" max="8709" width="10.42578125" style="146" customWidth="1"/>
    <col min="8710" max="8714" width="9.5703125" style="146" customWidth="1"/>
    <col min="8715" max="8716" width="10.7109375" style="146" customWidth="1"/>
    <col min="8717" max="8724" width="9.5703125" style="146" customWidth="1"/>
    <col min="8725" max="8951" width="9.28515625" style="146" customWidth="1"/>
    <col min="8952" max="8952" width="5.5703125" style="146" customWidth="1"/>
    <col min="8953" max="8953" width="21.5703125" style="146" customWidth="1"/>
    <col min="8954" max="8954" width="19.7109375" style="146" customWidth="1"/>
    <col min="8955" max="8957" width="12.5703125" style="146"/>
    <col min="8958" max="8958" width="5.5703125" style="146" customWidth="1"/>
    <col min="8959" max="8959" width="21.5703125" style="146" customWidth="1"/>
    <col min="8960" max="8960" width="19.7109375" style="146" customWidth="1"/>
    <col min="8961" max="8964" width="9.5703125" style="146" customWidth="1"/>
    <col min="8965" max="8965" width="10.42578125" style="146" customWidth="1"/>
    <col min="8966" max="8970" width="9.5703125" style="146" customWidth="1"/>
    <col min="8971" max="8972" width="10.7109375" style="146" customWidth="1"/>
    <col min="8973" max="8980" width="9.5703125" style="146" customWidth="1"/>
    <col min="8981" max="9207" width="9.28515625" style="146" customWidth="1"/>
    <col min="9208" max="9208" width="5.5703125" style="146" customWidth="1"/>
    <col min="9209" max="9209" width="21.5703125" style="146" customWidth="1"/>
    <col min="9210" max="9210" width="19.7109375" style="146" customWidth="1"/>
    <col min="9211" max="9213" width="12.5703125" style="146"/>
    <col min="9214" max="9214" width="5.5703125" style="146" customWidth="1"/>
    <col min="9215" max="9215" width="21.5703125" style="146" customWidth="1"/>
    <col min="9216" max="9216" width="19.7109375" style="146" customWidth="1"/>
    <col min="9217" max="9220" width="9.5703125" style="146" customWidth="1"/>
    <col min="9221" max="9221" width="10.42578125" style="146" customWidth="1"/>
    <col min="9222" max="9226" width="9.5703125" style="146" customWidth="1"/>
    <col min="9227" max="9228" width="10.7109375" style="146" customWidth="1"/>
    <col min="9229" max="9236" width="9.5703125" style="146" customWidth="1"/>
    <col min="9237" max="9463" width="9.28515625" style="146" customWidth="1"/>
    <col min="9464" max="9464" width="5.5703125" style="146" customWidth="1"/>
    <col min="9465" max="9465" width="21.5703125" style="146" customWidth="1"/>
    <col min="9466" max="9466" width="19.7109375" style="146" customWidth="1"/>
    <col min="9467" max="9469" width="12.5703125" style="146"/>
    <col min="9470" max="9470" width="5.5703125" style="146" customWidth="1"/>
    <col min="9471" max="9471" width="21.5703125" style="146" customWidth="1"/>
    <col min="9472" max="9472" width="19.7109375" style="146" customWidth="1"/>
    <col min="9473" max="9476" width="9.5703125" style="146" customWidth="1"/>
    <col min="9477" max="9477" width="10.42578125" style="146" customWidth="1"/>
    <col min="9478" max="9482" width="9.5703125" style="146" customWidth="1"/>
    <col min="9483" max="9484" width="10.7109375" style="146" customWidth="1"/>
    <col min="9485" max="9492" width="9.5703125" style="146" customWidth="1"/>
    <col min="9493" max="9719" width="9.28515625" style="146" customWidth="1"/>
    <col min="9720" max="9720" width="5.5703125" style="146" customWidth="1"/>
    <col min="9721" max="9721" width="21.5703125" style="146" customWidth="1"/>
    <col min="9722" max="9722" width="19.7109375" style="146" customWidth="1"/>
    <col min="9723" max="9725" width="12.5703125" style="146"/>
    <col min="9726" max="9726" width="5.5703125" style="146" customWidth="1"/>
    <col min="9727" max="9727" width="21.5703125" style="146" customWidth="1"/>
    <col min="9728" max="9728" width="19.7109375" style="146" customWidth="1"/>
    <col min="9729" max="9732" width="9.5703125" style="146" customWidth="1"/>
    <col min="9733" max="9733" width="10.42578125" style="146" customWidth="1"/>
    <col min="9734" max="9738" width="9.5703125" style="146" customWidth="1"/>
    <col min="9739" max="9740" width="10.7109375" style="146" customWidth="1"/>
    <col min="9741" max="9748" width="9.5703125" style="146" customWidth="1"/>
    <col min="9749" max="9975" width="9.28515625" style="146" customWidth="1"/>
    <col min="9976" max="9976" width="5.5703125" style="146" customWidth="1"/>
    <col min="9977" max="9977" width="21.5703125" style="146" customWidth="1"/>
    <col min="9978" max="9978" width="19.7109375" style="146" customWidth="1"/>
    <col min="9979" max="9981" width="12.5703125" style="146"/>
    <col min="9982" max="9982" width="5.5703125" style="146" customWidth="1"/>
    <col min="9983" max="9983" width="21.5703125" style="146" customWidth="1"/>
    <col min="9984" max="9984" width="19.7109375" style="146" customWidth="1"/>
    <col min="9985" max="9988" width="9.5703125" style="146" customWidth="1"/>
    <col min="9989" max="9989" width="10.42578125" style="146" customWidth="1"/>
    <col min="9990" max="9994" width="9.5703125" style="146" customWidth="1"/>
    <col min="9995" max="9996" width="10.7109375" style="146" customWidth="1"/>
    <col min="9997" max="10004" width="9.5703125" style="146" customWidth="1"/>
    <col min="10005" max="10231" width="9.28515625" style="146" customWidth="1"/>
    <col min="10232" max="10232" width="5.5703125" style="146" customWidth="1"/>
    <col min="10233" max="10233" width="21.5703125" style="146" customWidth="1"/>
    <col min="10234" max="10234" width="19.7109375" style="146" customWidth="1"/>
    <col min="10235" max="10237" width="12.5703125" style="146"/>
    <col min="10238" max="10238" width="5.5703125" style="146" customWidth="1"/>
    <col min="10239" max="10239" width="21.5703125" style="146" customWidth="1"/>
    <col min="10240" max="10240" width="19.7109375" style="146" customWidth="1"/>
    <col min="10241" max="10244" width="9.5703125" style="146" customWidth="1"/>
    <col min="10245" max="10245" width="10.42578125" style="146" customWidth="1"/>
    <col min="10246" max="10250" width="9.5703125" style="146" customWidth="1"/>
    <col min="10251" max="10252" width="10.7109375" style="146" customWidth="1"/>
    <col min="10253" max="10260" width="9.5703125" style="146" customWidth="1"/>
    <col min="10261" max="10487" width="9.28515625" style="146" customWidth="1"/>
    <col min="10488" max="10488" width="5.5703125" style="146" customWidth="1"/>
    <col min="10489" max="10489" width="21.5703125" style="146" customWidth="1"/>
    <col min="10490" max="10490" width="19.7109375" style="146" customWidth="1"/>
    <col min="10491" max="10493" width="12.5703125" style="146"/>
    <col min="10494" max="10494" width="5.5703125" style="146" customWidth="1"/>
    <col min="10495" max="10495" width="21.5703125" style="146" customWidth="1"/>
    <col min="10496" max="10496" width="19.7109375" style="146" customWidth="1"/>
    <col min="10497" max="10500" width="9.5703125" style="146" customWidth="1"/>
    <col min="10501" max="10501" width="10.42578125" style="146" customWidth="1"/>
    <col min="10502" max="10506" width="9.5703125" style="146" customWidth="1"/>
    <col min="10507" max="10508" width="10.7109375" style="146" customWidth="1"/>
    <col min="10509" max="10516" width="9.5703125" style="146" customWidth="1"/>
    <col min="10517" max="10743" width="9.28515625" style="146" customWidth="1"/>
    <col min="10744" max="10744" width="5.5703125" style="146" customWidth="1"/>
    <col min="10745" max="10745" width="21.5703125" style="146" customWidth="1"/>
    <col min="10746" max="10746" width="19.7109375" style="146" customWidth="1"/>
    <col min="10747" max="10749" width="12.5703125" style="146"/>
    <col min="10750" max="10750" width="5.5703125" style="146" customWidth="1"/>
    <col min="10751" max="10751" width="21.5703125" style="146" customWidth="1"/>
    <col min="10752" max="10752" width="19.7109375" style="146" customWidth="1"/>
    <col min="10753" max="10756" width="9.5703125" style="146" customWidth="1"/>
    <col min="10757" max="10757" width="10.42578125" style="146" customWidth="1"/>
    <col min="10758" max="10762" width="9.5703125" style="146" customWidth="1"/>
    <col min="10763" max="10764" width="10.7109375" style="146" customWidth="1"/>
    <col min="10765" max="10772" width="9.5703125" style="146" customWidth="1"/>
    <col min="10773" max="10999" width="9.28515625" style="146" customWidth="1"/>
    <col min="11000" max="11000" width="5.5703125" style="146" customWidth="1"/>
    <col min="11001" max="11001" width="21.5703125" style="146" customWidth="1"/>
    <col min="11002" max="11002" width="19.7109375" style="146" customWidth="1"/>
    <col min="11003" max="11005" width="12.5703125" style="146"/>
    <col min="11006" max="11006" width="5.5703125" style="146" customWidth="1"/>
    <col min="11007" max="11007" width="21.5703125" style="146" customWidth="1"/>
    <col min="11008" max="11008" width="19.7109375" style="146" customWidth="1"/>
    <col min="11009" max="11012" width="9.5703125" style="146" customWidth="1"/>
    <col min="11013" max="11013" width="10.42578125" style="146" customWidth="1"/>
    <col min="11014" max="11018" width="9.5703125" style="146" customWidth="1"/>
    <col min="11019" max="11020" width="10.7109375" style="146" customWidth="1"/>
    <col min="11021" max="11028" width="9.5703125" style="146" customWidth="1"/>
    <col min="11029" max="11255" width="9.28515625" style="146" customWidth="1"/>
    <col min="11256" max="11256" width="5.5703125" style="146" customWidth="1"/>
    <col min="11257" max="11257" width="21.5703125" style="146" customWidth="1"/>
    <col min="11258" max="11258" width="19.7109375" style="146" customWidth="1"/>
    <col min="11259" max="11261" width="12.5703125" style="146"/>
    <col min="11262" max="11262" width="5.5703125" style="146" customWidth="1"/>
    <col min="11263" max="11263" width="21.5703125" style="146" customWidth="1"/>
    <col min="11264" max="11264" width="19.7109375" style="146" customWidth="1"/>
    <col min="11265" max="11268" width="9.5703125" style="146" customWidth="1"/>
    <col min="11269" max="11269" width="10.42578125" style="146" customWidth="1"/>
    <col min="11270" max="11274" width="9.5703125" style="146" customWidth="1"/>
    <col min="11275" max="11276" width="10.7109375" style="146" customWidth="1"/>
    <col min="11277" max="11284" width="9.5703125" style="146" customWidth="1"/>
    <col min="11285" max="11511" width="9.28515625" style="146" customWidth="1"/>
    <col min="11512" max="11512" width="5.5703125" style="146" customWidth="1"/>
    <col min="11513" max="11513" width="21.5703125" style="146" customWidth="1"/>
    <col min="11514" max="11514" width="19.7109375" style="146" customWidth="1"/>
    <col min="11515" max="11517" width="12.5703125" style="146"/>
    <col min="11518" max="11518" width="5.5703125" style="146" customWidth="1"/>
    <col min="11519" max="11519" width="21.5703125" style="146" customWidth="1"/>
    <col min="11520" max="11520" width="19.7109375" style="146" customWidth="1"/>
    <col min="11521" max="11524" width="9.5703125" style="146" customWidth="1"/>
    <col min="11525" max="11525" width="10.42578125" style="146" customWidth="1"/>
    <col min="11526" max="11530" width="9.5703125" style="146" customWidth="1"/>
    <col min="11531" max="11532" width="10.7109375" style="146" customWidth="1"/>
    <col min="11533" max="11540" width="9.5703125" style="146" customWidth="1"/>
    <col min="11541" max="11767" width="9.28515625" style="146" customWidth="1"/>
    <col min="11768" max="11768" width="5.5703125" style="146" customWidth="1"/>
    <col min="11769" max="11769" width="21.5703125" style="146" customWidth="1"/>
    <col min="11770" max="11770" width="19.7109375" style="146" customWidth="1"/>
    <col min="11771" max="11773" width="12.5703125" style="146"/>
    <col min="11774" max="11774" width="5.5703125" style="146" customWidth="1"/>
    <col min="11775" max="11775" width="21.5703125" style="146" customWidth="1"/>
    <col min="11776" max="11776" width="19.7109375" style="146" customWidth="1"/>
    <col min="11777" max="11780" width="9.5703125" style="146" customWidth="1"/>
    <col min="11781" max="11781" width="10.42578125" style="146" customWidth="1"/>
    <col min="11782" max="11786" width="9.5703125" style="146" customWidth="1"/>
    <col min="11787" max="11788" width="10.7109375" style="146" customWidth="1"/>
    <col min="11789" max="11796" width="9.5703125" style="146" customWidth="1"/>
    <col min="11797" max="12023" width="9.28515625" style="146" customWidth="1"/>
    <col min="12024" max="12024" width="5.5703125" style="146" customWidth="1"/>
    <col min="12025" max="12025" width="21.5703125" style="146" customWidth="1"/>
    <col min="12026" max="12026" width="19.7109375" style="146" customWidth="1"/>
    <col min="12027" max="12029" width="12.5703125" style="146"/>
    <col min="12030" max="12030" width="5.5703125" style="146" customWidth="1"/>
    <col min="12031" max="12031" width="21.5703125" style="146" customWidth="1"/>
    <col min="12032" max="12032" width="19.7109375" style="146" customWidth="1"/>
    <col min="12033" max="12036" width="9.5703125" style="146" customWidth="1"/>
    <col min="12037" max="12037" width="10.42578125" style="146" customWidth="1"/>
    <col min="12038" max="12042" width="9.5703125" style="146" customWidth="1"/>
    <col min="12043" max="12044" width="10.7109375" style="146" customWidth="1"/>
    <col min="12045" max="12052" width="9.5703125" style="146" customWidth="1"/>
    <col min="12053" max="12279" width="9.28515625" style="146" customWidth="1"/>
    <col min="12280" max="12280" width="5.5703125" style="146" customWidth="1"/>
    <col min="12281" max="12281" width="21.5703125" style="146" customWidth="1"/>
    <col min="12282" max="12282" width="19.7109375" style="146" customWidth="1"/>
    <col min="12283" max="12285" width="12.5703125" style="146"/>
    <col min="12286" max="12286" width="5.5703125" style="146" customWidth="1"/>
    <col min="12287" max="12287" width="21.5703125" style="146" customWidth="1"/>
    <col min="12288" max="12288" width="19.7109375" style="146" customWidth="1"/>
    <col min="12289" max="12292" width="9.5703125" style="146" customWidth="1"/>
    <col min="12293" max="12293" width="10.42578125" style="146" customWidth="1"/>
    <col min="12294" max="12298" width="9.5703125" style="146" customWidth="1"/>
    <col min="12299" max="12300" width="10.7109375" style="146" customWidth="1"/>
    <col min="12301" max="12308" width="9.5703125" style="146" customWidth="1"/>
    <col min="12309" max="12535" width="9.28515625" style="146" customWidth="1"/>
    <col min="12536" max="12536" width="5.5703125" style="146" customWidth="1"/>
    <col min="12537" max="12537" width="21.5703125" style="146" customWidth="1"/>
    <col min="12538" max="12538" width="19.7109375" style="146" customWidth="1"/>
    <col min="12539" max="12541" width="12.5703125" style="146"/>
    <col min="12542" max="12542" width="5.5703125" style="146" customWidth="1"/>
    <col min="12543" max="12543" width="21.5703125" style="146" customWidth="1"/>
    <col min="12544" max="12544" width="19.7109375" style="146" customWidth="1"/>
    <col min="12545" max="12548" width="9.5703125" style="146" customWidth="1"/>
    <col min="12549" max="12549" width="10.42578125" style="146" customWidth="1"/>
    <col min="12550" max="12554" width="9.5703125" style="146" customWidth="1"/>
    <col min="12555" max="12556" width="10.7109375" style="146" customWidth="1"/>
    <col min="12557" max="12564" width="9.5703125" style="146" customWidth="1"/>
    <col min="12565" max="12791" width="9.28515625" style="146" customWidth="1"/>
    <col min="12792" max="12792" width="5.5703125" style="146" customWidth="1"/>
    <col min="12793" max="12793" width="21.5703125" style="146" customWidth="1"/>
    <col min="12794" max="12794" width="19.7109375" style="146" customWidth="1"/>
    <col min="12795" max="12797" width="12.5703125" style="146"/>
    <col min="12798" max="12798" width="5.5703125" style="146" customWidth="1"/>
    <col min="12799" max="12799" width="21.5703125" style="146" customWidth="1"/>
    <col min="12800" max="12800" width="19.7109375" style="146" customWidth="1"/>
    <col min="12801" max="12804" width="9.5703125" style="146" customWidth="1"/>
    <col min="12805" max="12805" width="10.42578125" style="146" customWidth="1"/>
    <col min="12806" max="12810" width="9.5703125" style="146" customWidth="1"/>
    <col min="12811" max="12812" width="10.7109375" style="146" customWidth="1"/>
    <col min="12813" max="12820" width="9.5703125" style="146" customWidth="1"/>
    <col min="12821" max="13047" width="9.28515625" style="146" customWidth="1"/>
    <col min="13048" max="13048" width="5.5703125" style="146" customWidth="1"/>
    <col min="13049" max="13049" width="21.5703125" style="146" customWidth="1"/>
    <col min="13050" max="13050" width="19.7109375" style="146" customWidth="1"/>
    <col min="13051" max="13053" width="12.5703125" style="146"/>
    <col min="13054" max="13054" width="5.5703125" style="146" customWidth="1"/>
    <col min="13055" max="13055" width="21.5703125" style="146" customWidth="1"/>
    <col min="13056" max="13056" width="19.7109375" style="146" customWidth="1"/>
    <col min="13057" max="13060" width="9.5703125" style="146" customWidth="1"/>
    <col min="13061" max="13061" width="10.42578125" style="146" customWidth="1"/>
    <col min="13062" max="13066" width="9.5703125" style="146" customWidth="1"/>
    <col min="13067" max="13068" width="10.7109375" style="146" customWidth="1"/>
    <col min="13069" max="13076" width="9.5703125" style="146" customWidth="1"/>
    <col min="13077" max="13303" width="9.28515625" style="146" customWidth="1"/>
    <col min="13304" max="13304" width="5.5703125" style="146" customWidth="1"/>
    <col min="13305" max="13305" width="21.5703125" style="146" customWidth="1"/>
    <col min="13306" max="13306" width="19.7109375" style="146" customWidth="1"/>
    <col min="13307" max="13309" width="12.5703125" style="146"/>
    <col min="13310" max="13310" width="5.5703125" style="146" customWidth="1"/>
    <col min="13311" max="13311" width="21.5703125" style="146" customWidth="1"/>
    <col min="13312" max="13312" width="19.7109375" style="146" customWidth="1"/>
    <col min="13313" max="13316" width="9.5703125" style="146" customWidth="1"/>
    <col min="13317" max="13317" width="10.42578125" style="146" customWidth="1"/>
    <col min="13318" max="13322" width="9.5703125" style="146" customWidth="1"/>
    <col min="13323" max="13324" width="10.7109375" style="146" customWidth="1"/>
    <col min="13325" max="13332" width="9.5703125" style="146" customWidth="1"/>
    <col min="13333" max="13559" width="9.28515625" style="146" customWidth="1"/>
    <col min="13560" max="13560" width="5.5703125" style="146" customWidth="1"/>
    <col min="13561" max="13561" width="21.5703125" style="146" customWidth="1"/>
    <col min="13562" max="13562" width="19.7109375" style="146" customWidth="1"/>
    <col min="13563" max="13565" width="12.5703125" style="146"/>
    <col min="13566" max="13566" width="5.5703125" style="146" customWidth="1"/>
    <col min="13567" max="13567" width="21.5703125" style="146" customWidth="1"/>
    <col min="13568" max="13568" width="19.7109375" style="146" customWidth="1"/>
    <col min="13569" max="13572" width="9.5703125" style="146" customWidth="1"/>
    <col min="13573" max="13573" width="10.42578125" style="146" customWidth="1"/>
    <col min="13574" max="13578" width="9.5703125" style="146" customWidth="1"/>
    <col min="13579" max="13580" width="10.7109375" style="146" customWidth="1"/>
    <col min="13581" max="13588" width="9.5703125" style="146" customWidth="1"/>
    <col min="13589" max="13815" width="9.28515625" style="146" customWidth="1"/>
    <col min="13816" max="13816" width="5.5703125" style="146" customWidth="1"/>
    <col min="13817" max="13817" width="21.5703125" style="146" customWidth="1"/>
    <col min="13818" max="13818" width="19.7109375" style="146" customWidth="1"/>
    <col min="13819" max="13821" width="12.5703125" style="146"/>
    <col min="13822" max="13822" width="5.5703125" style="146" customWidth="1"/>
    <col min="13823" max="13823" width="21.5703125" style="146" customWidth="1"/>
    <col min="13824" max="13824" width="19.7109375" style="146" customWidth="1"/>
    <col min="13825" max="13828" width="9.5703125" style="146" customWidth="1"/>
    <col min="13829" max="13829" width="10.42578125" style="146" customWidth="1"/>
    <col min="13830" max="13834" width="9.5703125" style="146" customWidth="1"/>
    <col min="13835" max="13836" width="10.7109375" style="146" customWidth="1"/>
    <col min="13837" max="13844" width="9.5703125" style="146" customWidth="1"/>
    <col min="13845" max="14071" width="9.28515625" style="146" customWidth="1"/>
    <col min="14072" max="14072" width="5.5703125" style="146" customWidth="1"/>
    <col min="14073" max="14073" width="21.5703125" style="146" customWidth="1"/>
    <col min="14074" max="14074" width="19.7109375" style="146" customWidth="1"/>
    <col min="14075" max="14077" width="12.5703125" style="146"/>
    <col min="14078" max="14078" width="5.5703125" style="146" customWidth="1"/>
    <col min="14079" max="14079" width="21.5703125" style="146" customWidth="1"/>
    <col min="14080" max="14080" width="19.7109375" style="146" customWidth="1"/>
    <col min="14081" max="14084" width="9.5703125" style="146" customWidth="1"/>
    <col min="14085" max="14085" width="10.42578125" style="146" customWidth="1"/>
    <col min="14086" max="14090" width="9.5703125" style="146" customWidth="1"/>
    <col min="14091" max="14092" width="10.7109375" style="146" customWidth="1"/>
    <col min="14093" max="14100" width="9.5703125" style="146" customWidth="1"/>
    <col min="14101" max="14327" width="9.28515625" style="146" customWidth="1"/>
    <col min="14328" max="14328" width="5.5703125" style="146" customWidth="1"/>
    <col min="14329" max="14329" width="21.5703125" style="146" customWidth="1"/>
    <col min="14330" max="14330" width="19.7109375" style="146" customWidth="1"/>
    <col min="14331" max="14333" width="12.5703125" style="146"/>
    <col min="14334" max="14334" width="5.5703125" style="146" customWidth="1"/>
    <col min="14335" max="14335" width="21.5703125" style="146" customWidth="1"/>
    <col min="14336" max="14336" width="19.7109375" style="146" customWidth="1"/>
    <col min="14337" max="14340" width="9.5703125" style="146" customWidth="1"/>
    <col min="14341" max="14341" width="10.42578125" style="146" customWidth="1"/>
    <col min="14342" max="14346" width="9.5703125" style="146" customWidth="1"/>
    <col min="14347" max="14348" width="10.7109375" style="146" customWidth="1"/>
    <col min="14349" max="14356" width="9.5703125" style="146" customWidth="1"/>
    <col min="14357" max="14583" width="9.28515625" style="146" customWidth="1"/>
    <col min="14584" max="14584" width="5.5703125" style="146" customWidth="1"/>
    <col min="14585" max="14585" width="21.5703125" style="146" customWidth="1"/>
    <col min="14586" max="14586" width="19.7109375" style="146" customWidth="1"/>
    <col min="14587" max="14589" width="12.5703125" style="146"/>
    <col min="14590" max="14590" width="5.5703125" style="146" customWidth="1"/>
    <col min="14591" max="14591" width="21.5703125" style="146" customWidth="1"/>
    <col min="14592" max="14592" width="19.7109375" style="146" customWidth="1"/>
    <col min="14593" max="14596" width="9.5703125" style="146" customWidth="1"/>
    <col min="14597" max="14597" width="10.42578125" style="146" customWidth="1"/>
    <col min="14598" max="14602" width="9.5703125" style="146" customWidth="1"/>
    <col min="14603" max="14604" width="10.7109375" style="146" customWidth="1"/>
    <col min="14605" max="14612" width="9.5703125" style="146" customWidth="1"/>
    <col min="14613" max="14839" width="9.28515625" style="146" customWidth="1"/>
    <col min="14840" max="14840" width="5.5703125" style="146" customWidth="1"/>
    <col min="14841" max="14841" width="21.5703125" style="146" customWidth="1"/>
    <col min="14842" max="14842" width="19.7109375" style="146" customWidth="1"/>
    <col min="14843" max="14845" width="12.5703125" style="146"/>
    <col min="14846" max="14846" width="5.5703125" style="146" customWidth="1"/>
    <col min="14847" max="14847" width="21.5703125" style="146" customWidth="1"/>
    <col min="14848" max="14848" width="19.7109375" style="146" customWidth="1"/>
    <col min="14849" max="14852" width="9.5703125" style="146" customWidth="1"/>
    <col min="14853" max="14853" width="10.42578125" style="146" customWidth="1"/>
    <col min="14854" max="14858" width="9.5703125" style="146" customWidth="1"/>
    <col min="14859" max="14860" width="10.7109375" style="146" customWidth="1"/>
    <col min="14861" max="14868" width="9.5703125" style="146" customWidth="1"/>
    <col min="14869" max="15095" width="9.28515625" style="146" customWidth="1"/>
    <col min="15096" max="15096" width="5.5703125" style="146" customWidth="1"/>
    <col min="15097" max="15097" width="21.5703125" style="146" customWidth="1"/>
    <col min="15098" max="15098" width="19.7109375" style="146" customWidth="1"/>
    <col min="15099" max="15101" width="12.5703125" style="146"/>
    <col min="15102" max="15102" width="5.5703125" style="146" customWidth="1"/>
    <col min="15103" max="15103" width="21.5703125" style="146" customWidth="1"/>
    <col min="15104" max="15104" width="19.7109375" style="146" customWidth="1"/>
    <col min="15105" max="15108" width="9.5703125" style="146" customWidth="1"/>
    <col min="15109" max="15109" width="10.42578125" style="146" customWidth="1"/>
    <col min="15110" max="15114" width="9.5703125" style="146" customWidth="1"/>
    <col min="15115" max="15116" width="10.7109375" style="146" customWidth="1"/>
    <col min="15117" max="15124" width="9.5703125" style="146" customWidth="1"/>
    <col min="15125" max="15351" width="9.28515625" style="146" customWidth="1"/>
    <col min="15352" max="15352" width="5.5703125" style="146" customWidth="1"/>
    <col min="15353" max="15353" width="21.5703125" style="146" customWidth="1"/>
    <col min="15354" max="15354" width="19.7109375" style="146" customWidth="1"/>
    <col min="15355" max="15357" width="12.5703125" style="146"/>
    <col min="15358" max="15358" width="5.5703125" style="146" customWidth="1"/>
    <col min="15359" max="15359" width="21.5703125" style="146" customWidth="1"/>
    <col min="15360" max="15360" width="19.7109375" style="146" customWidth="1"/>
    <col min="15361" max="15364" width="9.5703125" style="146" customWidth="1"/>
    <col min="15365" max="15365" width="10.42578125" style="146" customWidth="1"/>
    <col min="15366" max="15370" width="9.5703125" style="146" customWidth="1"/>
    <col min="15371" max="15372" width="10.7109375" style="146" customWidth="1"/>
    <col min="15373" max="15380" width="9.5703125" style="146" customWidth="1"/>
    <col min="15381" max="15607" width="9.28515625" style="146" customWidth="1"/>
    <col min="15608" max="15608" width="5.5703125" style="146" customWidth="1"/>
    <col min="15609" max="15609" width="21.5703125" style="146" customWidth="1"/>
    <col min="15610" max="15610" width="19.7109375" style="146" customWidth="1"/>
    <col min="15611" max="15613" width="12.5703125" style="146"/>
    <col min="15614" max="15614" width="5.5703125" style="146" customWidth="1"/>
    <col min="15615" max="15615" width="21.5703125" style="146" customWidth="1"/>
    <col min="15616" max="15616" width="19.7109375" style="146" customWidth="1"/>
    <col min="15617" max="15620" width="9.5703125" style="146" customWidth="1"/>
    <col min="15621" max="15621" width="10.42578125" style="146" customWidth="1"/>
    <col min="15622" max="15626" width="9.5703125" style="146" customWidth="1"/>
    <col min="15627" max="15628" width="10.7109375" style="146" customWidth="1"/>
    <col min="15629" max="15636" width="9.5703125" style="146" customWidth="1"/>
    <col min="15637" max="15863" width="9.28515625" style="146" customWidth="1"/>
    <col min="15864" max="15864" width="5.5703125" style="146" customWidth="1"/>
    <col min="15865" max="15865" width="21.5703125" style="146" customWidth="1"/>
    <col min="15866" max="15866" width="19.7109375" style="146" customWidth="1"/>
    <col min="15867" max="15869" width="12.5703125" style="146"/>
    <col min="15870" max="15870" width="5.5703125" style="146" customWidth="1"/>
    <col min="15871" max="15871" width="21.5703125" style="146" customWidth="1"/>
    <col min="15872" max="15872" width="19.7109375" style="146" customWidth="1"/>
    <col min="15873" max="15876" width="9.5703125" style="146" customWidth="1"/>
    <col min="15877" max="15877" width="10.42578125" style="146" customWidth="1"/>
    <col min="15878" max="15882" width="9.5703125" style="146" customWidth="1"/>
    <col min="15883" max="15884" width="10.7109375" style="146" customWidth="1"/>
    <col min="15885" max="15892" width="9.5703125" style="146" customWidth="1"/>
    <col min="15893" max="16119" width="9.28515625" style="146" customWidth="1"/>
    <col min="16120" max="16120" width="5.5703125" style="146" customWidth="1"/>
    <col min="16121" max="16121" width="21.5703125" style="146" customWidth="1"/>
    <col min="16122" max="16122" width="19.7109375" style="146" customWidth="1"/>
    <col min="16123" max="16125" width="12.5703125" style="146"/>
    <col min="16126" max="16126" width="5.5703125" style="146" customWidth="1"/>
    <col min="16127" max="16127" width="21.5703125" style="146" customWidth="1"/>
    <col min="16128" max="16128" width="19.7109375" style="146" customWidth="1"/>
    <col min="16129" max="16132" width="9.5703125" style="146" customWidth="1"/>
    <col min="16133" max="16133" width="10.42578125" style="146" customWidth="1"/>
    <col min="16134" max="16138" width="9.5703125" style="146" customWidth="1"/>
    <col min="16139" max="16140" width="10.7109375" style="146" customWidth="1"/>
    <col min="16141" max="16148" width="9.5703125" style="146" customWidth="1"/>
    <col min="16149" max="16384" width="9.28515625" style="146" customWidth="1"/>
  </cols>
  <sheetData>
    <row r="1" spans="1:20" ht="15.75" x14ac:dyDescent="0.25">
      <c r="A1" s="382" t="s">
        <v>677</v>
      </c>
    </row>
    <row r="2" spans="1:20" x14ac:dyDescent="0.25">
      <c r="A2" s="146" t="s">
        <v>316</v>
      </c>
    </row>
    <row r="3" spans="1:20" s="638" customFormat="1" ht="16.5" x14ac:dyDescent="0.25">
      <c r="A3" s="1218" t="s">
        <v>1275</v>
      </c>
      <c r="B3" s="1218"/>
      <c r="C3" s="1218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</row>
    <row r="4" spans="1:20" s="638" customFormat="1" ht="16.5" x14ac:dyDescent="0.25">
      <c r="A4" s="819"/>
      <c r="B4" s="819"/>
      <c r="C4" s="819"/>
      <c r="D4" s="819"/>
      <c r="E4" s="819"/>
      <c r="F4" s="819"/>
      <c r="G4" s="819"/>
      <c r="H4" s="589" t="str">
        <f>'1'!E5</f>
        <v>KABUPATEN/KOTA</v>
      </c>
      <c r="I4" s="590">
        <f>'1'!$F$5</f>
        <v>2022</v>
      </c>
      <c r="J4" s="819"/>
      <c r="K4" s="821"/>
      <c r="L4" s="821"/>
      <c r="M4" s="819"/>
      <c r="N4" s="819"/>
      <c r="O4" s="822"/>
      <c r="P4" s="822"/>
      <c r="Q4" s="822"/>
      <c r="R4" s="822"/>
      <c r="S4" s="822"/>
      <c r="T4" s="819"/>
    </row>
    <row r="5" spans="1:20" s="638" customFormat="1" ht="16.5" x14ac:dyDescent="0.25">
      <c r="A5" s="819"/>
      <c r="B5" s="819"/>
      <c r="C5" s="819"/>
      <c r="D5" s="821"/>
      <c r="E5" s="821"/>
      <c r="F5" s="819"/>
      <c r="G5" s="819"/>
      <c r="H5" s="589" t="str">
        <f>'1'!E6</f>
        <v>TAHUN</v>
      </c>
      <c r="I5" s="590" t="str">
        <f>'1'!$F$6</f>
        <v>BANYUMAS</v>
      </c>
      <c r="J5" s="819"/>
      <c r="K5" s="821"/>
      <c r="L5" s="821"/>
      <c r="M5" s="819"/>
      <c r="N5" s="819"/>
      <c r="O5" s="822"/>
      <c r="P5" s="822"/>
      <c r="Q5" s="822"/>
      <c r="R5" s="822"/>
      <c r="S5" s="822"/>
      <c r="T5" s="819"/>
    </row>
    <row r="6" spans="1:20" ht="15.75" thickBot="1" x14ac:dyDescent="0.3">
      <c r="A6" s="369"/>
      <c r="B6" s="369"/>
      <c r="C6" s="369"/>
      <c r="D6" s="369"/>
      <c r="E6" s="369"/>
      <c r="F6" s="369"/>
      <c r="G6" s="658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</row>
    <row r="7" spans="1:20" ht="15.75" x14ac:dyDescent="0.25">
      <c r="A7" s="1159" t="s">
        <v>2</v>
      </c>
      <c r="B7" s="1159" t="s">
        <v>254</v>
      </c>
      <c r="C7" s="1159" t="s">
        <v>409</v>
      </c>
      <c r="D7" s="1072" t="s">
        <v>657</v>
      </c>
      <c r="E7" s="1072"/>
      <c r="F7" s="1072"/>
      <c r="G7" s="1072"/>
      <c r="H7" s="1072"/>
      <c r="I7" s="1072"/>
      <c r="J7" s="1072"/>
      <c r="K7" s="1072"/>
      <c r="L7" s="1163" t="s">
        <v>658</v>
      </c>
      <c r="M7" s="1164"/>
      <c r="N7" s="1164"/>
      <c r="O7" s="1164"/>
      <c r="P7" s="1164"/>
      <c r="Q7" s="1164"/>
      <c r="R7" s="1164"/>
      <c r="S7" s="1164"/>
      <c r="T7" s="1165"/>
    </row>
    <row r="8" spans="1:20" ht="15.6" customHeight="1" x14ac:dyDescent="0.25">
      <c r="A8" s="1159"/>
      <c r="B8" s="1159"/>
      <c r="C8" s="1159"/>
      <c r="D8" s="1214" t="s">
        <v>1074</v>
      </c>
      <c r="E8" s="1215" t="s">
        <v>661</v>
      </c>
      <c r="F8" s="1214" t="s">
        <v>662</v>
      </c>
      <c r="G8" s="1214" t="s">
        <v>586</v>
      </c>
      <c r="H8" s="1214" t="s">
        <v>1070</v>
      </c>
      <c r="I8" s="1214" t="s">
        <v>1035</v>
      </c>
      <c r="J8" s="1215" t="s">
        <v>1075</v>
      </c>
      <c r="K8" s="1214" t="s">
        <v>587</v>
      </c>
      <c r="L8" s="1213" t="s">
        <v>1076</v>
      </c>
      <c r="M8" s="1213" t="s">
        <v>663</v>
      </c>
      <c r="N8" s="1213" t="s">
        <v>664</v>
      </c>
      <c r="O8" s="1214" t="s">
        <v>1077</v>
      </c>
      <c r="P8" s="1215" t="s">
        <v>1078</v>
      </c>
      <c r="Q8" s="1214" t="s">
        <v>1079</v>
      </c>
      <c r="R8" s="1213" t="s">
        <v>1080</v>
      </c>
      <c r="S8" s="1214" t="s">
        <v>1081</v>
      </c>
      <c r="T8" s="1213" t="s">
        <v>587</v>
      </c>
    </row>
    <row r="9" spans="1:20" x14ac:dyDescent="0.25">
      <c r="A9" s="1159"/>
      <c r="B9" s="1159"/>
      <c r="C9" s="1159"/>
      <c r="D9" s="1214"/>
      <c r="E9" s="1216"/>
      <c r="F9" s="1214"/>
      <c r="G9" s="1214"/>
      <c r="H9" s="1214"/>
      <c r="I9" s="1214"/>
      <c r="J9" s="1216"/>
      <c r="K9" s="1214"/>
      <c r="L9" s="1213"/>
      <c r="M9" s="1213" t="s">
        <v>667</v>
      </c>
      <c r="N9" s="1213" t="s">
        <v>668</v>
      </c>
      <c r="O9" s="1214"/>
      <c r="P9" s="1216"/>
      <c r="Q9" s="1214"/>
      <c r="R9" s="1213" t="s">
        <v>669</v>
      </c>
      <c r="S9" s="1214"/>
      <c r="T9" s="1213" t="s">
        <v>670</v>
      </c>
    </row>
    <row r="10" spans="1:20" ht="65.650000000000006" customHeight="1" x14ac:dyDescent="0.25">
      <c r="A10" s="1072"/>
      <c r="B10" s="1072"/>
      <c r="C10" s="1072"/>
      <c r="D10" s="1214"/>
      <c r="E10" s="1217"/>
      <c r="F10" s="1214"/>
      <c r="G10" s="1214"/>
      <c r="H10" s="1214"/>
      <c r="I10" s="1214"/>
      <c r="J10" s="1217"/>
      <c r="K10" s="1214"/>
      <c r="L10" s="1213"/>
      <c r="M10" s="1213" t="s">
        <v>667</v>
      </c>
      <c r="N10" s="1213" t="s">
        <v>668</v>
      </c>
      <c r="O10" s="1214"/>
      <c r="P10" s="1217"/>
      <c r="Q10" s="1214"/>
      <c r="R10" s="1213" t="s">
        <v>669</v>
      </c>
      <c r="S10" s="1214"/>
      <c r="T10" s="1213" t="s">
        <v>670</v>
      </c>
    </row>
    <row r="11" spans="1:20" x14ac:dyDescent="0.25">
      <c r="A11" s="820">
        <v>1</v>
      </c>
      <c r="B11" s="820">
        <v>2</v>
      </c>
      <c r="C11" s="820">
        <v>3</v>
      </c>
      <c r="D11" s="820">
        <v>4</v>
      </c>
      <c r="E11" s="820">
        <v>5</v>
      </c>
      <c r="F11" s="820">
        <v>6</v>
      </c>
      <c r="G11" s="820">
        <v>7</v>
      </c>
      <c r="H11" s="820">
        <v>8</v>
      </c>
      <c r="I11" s="820">
        <v>9</v>
      </c>
      <c r="J11" s="820">
        <v>10</v>
      </c>
      <c r="K11" s="820">
        <v>11</v>
      </c>
      <c r="L11" s="820">
        <v>12</v>
      </c>
      <c r="M11" s="820">
        <v>13</v>
      </c>
      <c r="N11" s="820">
        <v>14</v>
      </c>
      <c r="O11" s="820">
        <v>15</v>
      </c>
      <c r="P11" s="820">
        <v>16</v>
      </c>
      <c r="Q11" s="820">
        <v>17</v>
      </c>
      <c r="R11" s="820">
        <v>18</v>
      </c>
      <c r="S11" s="820">
        <v>19</v>
      </c>
      <c r="T11" s="820">
        <v>20</v>
      </c>
    </row>
    <row r="12" spans="1:20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668"/>
      <c r="E12" s="668"/>
      <c r="F12" s="668"/>
      <c r="G12" s="668"/>
      <c r="H12" s="668"/>
      <c r="I12" s="668"/>
      <c r="J12" s="668"/>
      <c r="K12" s="668"/>
      <c r="L12" s="668"/>
      <c r="M12" s="668"/>
      <c r="N12" s="668"/>
      <c r="O12" s="668"/>
      <c r="P12" s="668"/>
      <c r="Q12" s="668"/>
      <c r="R12" s="668"/>
      <c r="S12" s="668"/>
      <c r="T12" s="668"/>
    </row>
    <row r="13" spans="1:20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</row>
    <row r="14" spans="1:20" ht="20.100000000000001" customHeight="1" x14ac:dyDescent="0.25">
      <c r="A14" s="557"/>
      <c r="B14" s="128"/>
      <c r="C14" s="128" t="str">
        <f>'9'!C11</f>
        <v>Wangon II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</row>
    <row r="15" spans="1:20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</row>
    <row r="16" spans="1:20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</row>
    <row r="17" spans="1:20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</row>
    <row r="18" spans="1:20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</row>
    <row r="19" spans="1:20" ht="20.100000000000001" customHeight="1" x14ac:dyDescent="0.25">
      <c r="A19" s="557"/>
      <c r="B19" s="128"/>
      <c r="C19" s="128" t="str">
        <f>'9'!C16</f>
        <v>Kemranjen II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</row>
    <row r="20" spans="1:20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</row>
    <row r="21" spans="1:20" ht="20.100000000000001" customHeight="1" x14ac:dyDescent="0.25">
      <c r="A21" s="557"/>
      <c r="B21" s="128"/>
      <c r="C21" s="128" t="str">
        <f>'9'!C18</f>
        <v>Sumpiuh II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</row>
    <row r="22" spans="1:20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</row>
    <row r="23" spans="1:20" ht="20.100000000000001" customHeight="1" x14ac:dyDescent="0.25">
      <c r="A23" s="557"/>
      <c r="B23" s="128"/>
      <c r="C23" s="128" t="str">
        <f>'9'!C20</f>
        <v>Tambak II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</row>
    <row r="24" spans="1:20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</row>
    <row r="25" spans="1:20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</row>
    <row r="26" spans="1:20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</row>
    <row r="27" spans="1:20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</row>
    <row r="28" spans="1:20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370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</row>
    <row r="29" spans="1:20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</row>
    <row r="30" spans="1:20" ht="20.100000000000001" customHeight="1" x14ac:dyDescent="0.25">
      <c r="A30" s="557"/>
      <c r="B30" s="128"/>
      <c r="C30" s="128" t="str">
        <f>'9'!C27</f>
        <v>Ajibarang II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</row>
    <row r="31" spans="1:20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</row>
    <row r="32" spans="1:20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</row>
    <row r="33" spans="1:20" ht="20.100000000000001" customHeight="1" x14ac:dyDescent="0.25">
      <c r="A33" s="557"/>
      <c r="B33" s="128"/>
      <c r="C33" s="128" t="str">
        <f>'9'!C30</f>
        <v>Pekuncen II</v>
      </c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</row>
    <row r="34" spans="1:20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</row>
    <row r="35" spans="1:20" ht="20.100000000000001" customHeight="1" x14ac:dyDescent="0.25">
      <c r="A35" s="557"/>
      <c r="B35" s="128"/>
      <c r="C35" s="128" t="str">
        <f>'9'!C32</f>
        <v>Cilongok II</v>
      </c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</row>
    <row r="36" spans="1:20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</row>
    <row r="37" spans="1:20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</row>
    <row r="38" spans="1:20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</row>
    <row r="39" spans="1:20" ht="20.100000000000001" customHeight="1" x14ac:dyDescent="0.25">
      <c r="A39" s="557"/>
      <c r="B39" s="128"/>
      <c r="C39" s="128" t="str">
        <f>'9'!C36</f>
        <v>Purwokerto Timur II</v>
      </c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</row>
    <row r="40" spans="1:20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</row>
    <row r="41" spans="1:20" ht="20.100000000000001" customHeight="1" x14ac:dyDescent="0.25">
      <c r="A41" s="557"/>
      <c r="B41" s="128"/>
      <c r="C41" s="128" t="str">
        <f>'9'!C38</f>
        <v>Purwokerto Utara II</v>
      </c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</row>
    <row r="42" spans="1:20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</row>
    <row r="43" spans="1:20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</row>
    <row r="44" spans="1:20" ht="20.100000000000001" customHeight="1" x14ac:dyDescent="0.25">
      <c r="A44" s="557"/>
      <c r="B44" s="128"/>
      <c r="C44" s="128" t="str">
        <f>'9'!C41</f>
        <v>Sokaraja II</v>
      </c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</row>
    <row r="45" spans="1:20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</row>
    <row r="46" spans="1:20" ht="20.100000000000001" customHeight="1" x14ac:dyDescent="0.25">
      <c r="A46" s="557"/>
      <c r="B46" s="128"/>
      <c r="C46" s="128" t="str">
        <f>'9'!C43</f>
        <v>Kembaran II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</row>
    <row r="47" spans="1:20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</row>
    <row r="48" spans="1:20" ht="20.100000000000001" customHeight="1" x14ac:dyDescent="0.25">
      <c r="A48" s="557"/>
      <c r="B48" s="128"/>
      <c r="C48" s="128" t="str">
        <f>'9'!C45</f>
        <v>Sumbang II</v>
      </c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</row>
    <row r="49" spans="1:20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370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</row>
    <row r="50" spans="1:20" ht="20.100000000000001" customHeight="1" x14ac:dyDescent="0.25">
      <c r="A50" s="557"/>
      <c r="B50" s="128"/>
      <c r="C50" s="128" t="str">
        <f>'9'!C47</f>
        <v>Baturraden II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</row>
    <row r="51" spans="1:20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</row>
    <row r="52" spans="1:20" ht="20.100000000000001" customHeight="1" x14ac:dyDescent="0.25">
      <c r="A52" s="557"/>
      <c r="B52" s="128"/>
      <c r="C52" s="128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</row>
    <row r="53" spans="1:20" ht="20.100000000000001" customHeight="1" x14ac:dyDescent="0.25">
      <c r="A53" s="557"/>
      <c r="B53" s="128"/>
      <c r="C53" s="128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</row>
    <row r="54" spans="1:20" ht="20.100000000000001" customHeight="1" x14ac:dyDescent="0.25">
      <c r="A54" s="578"/>
      <c r="B54" s="147"/>
      <c r="C54" s="147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</row>
    <row r="55" spans="1:20" ht="20.100000000000001" customHeight="1" x14ac:dyDescent="0.25">
      <c r="A55" s="578"/>
      <c r="B55" s="147"/>
      <c r="C55" s="147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</row>
    <row r="56" spans="1:20" ht="20.100000000000001" customHeight="1" x14ac:dyDescent="0.25">
      <c r="A56" s="578"/>
      <c r="B56" s="147"/>
      <c r="C56" s="147"/>
      <c r="D56" s="669"/>
      <c r="E56" s="669"/>
      <c r="F56" s="669"/>
      <c r="G56" s="669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</row>
    <row r="57" spans="1:20" ht="20.100000000000001" customHeight="1" thickBot="1" x14ac:dyDescent="0.3">
      <c r="A57" s="372" t="s">
        <v>488</v>
      </c>
      <c r="B57" s="372"/>
      <c r="C57" s="372"/>
      <c r="D57" s="670">
        <f>SUM(D12:D56)</f>
        <v>0</v>
      </c>
      <c r="E57" s="670">
        <f t="shared" ref="E57:O57" si="0">SUM(E12:E56)</f>
        <v>0</v>
      </c>
      <c r="F57" s="670">
        <f t="shared" si="0"/>
        <v>0</v>
      </c>
      <c r="G57" s="670">
        <f t="shared" si="0"/>
        <v>0</v>
      </c>
      <c r="H57" s="670">
        <f t="shared" si="0"/>
        <v>0</v>
      </c>
      <c r="I57" s="670">
        <f t="shared" si="0"/>
        <v>0</v>
      </c>
      <c r="J57" s="670">
        <f t="shared" si="0"/>
        <v>0</v>
      </c>
      <c r="K57" s="670">
        <f t="shared" si="0"/>
        <v>0</v>
      </c>
      <c r="L57" s="670">
        <f t="shared" si="0"/>
        <v>0</v>
      </c>
      <c r="M57" s="670">
        <f t="shared" si="0"/>
        <v>0</v>
      </c>
      <c r="N57" s="670">
        <f t="shared" si="0"/>
        <v>0</v>
      </c>
      <c r="O57" s="670">
        <f t="shared" si="0"/>
        <v>0</v>
      </c>
      <c r="P57" s="670">
        <f>SUM(P12:P56)</f>
        <v>0</v>
      </c>
      <c r="Q57" s="670">
        <f t="shared" ref="Q57" si="1">SUM(Q12:Q56)</f>
        <v>0</v>
      </c>
      <c r="R57" s="670">
        <f t="shared" ref="R57" si="2">SUM(R12:R56)</f>
        <v>0</v>
      </c>
      <c r="S57" s="670">
        <f t="shared" ref="S57" si="3">SUM(S12:S56)</f>
        <v>0</v>
      </c>
      <c r="T57" s="670">
        <f t="shared" ref="T57" si="4">SUM(T12:T56)</f>
        <v>0</v>
      </c>
    </row>
    <row r="59" spans="1:20" x14ac:dyDescent="0.25">
      <c r="A59" s="642" t="s">
        <v>569</v>
      </c>
    </row>
  </sheetData>
  <mergeCells count="23">
    <mergeCell ref="M8:M10"/>
    <mergeCell ref="A3:T3"/>
    <mergeCell ref="A7:A10"/>
    <mergeCell ref="B7:B10"/>
    <mergeCell ref="C7:C10"/>
    <mergeCell ref="D7:K7"/>
    <mergeCell ref="L7:T7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T8:T10"/>
    <mergeCell ref="N8:N10"/>
    <mergeCell ref="O8:O10"/>
    <mergeCell ref="P8:P10"/>
    <mergeCell ref="Q8:Q10"/>
    <mergeCell ref="R8:R10"/>
    <mergeCell ref="S8:S10"/>
  </mergeCells>
  <pageMargins left="0.7" right="0.7" top="0.75" bottom="0.75" header="0.3" footer="0.3"/>
  <pageSetup paperSize="9" scale="4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49A89-CEEE-452B-A2AD-CF61BF87CAA6}">
  <sheetPr codeName="Sheet41">
    <tabColor rgb="FF002060"/>
    <pageSetUpPr fitToPage="1"/>
  </sheetPr>
  <dimension ref="A1:M59"/>
  <sheetViews>
    <sheetView topLeftCell="A11" zoomScale="70" zoomScaleNormal="70" workbookViewId="0">
      <selection activeCell="V4" sqref="V4"/>
    </sheetView>
  </sheetViews>
  <sheetFormatPr defaultColWidth="12.5703125" defaultRowHeight="15" x14ac:dyDescent="0.25"/>
  <cols>
    <col min="1" max="1" width="5.5703125" style="146" customWidth="1"/>
    <col min="2" max="2" width="21.5703125" style="146" customWidth="1"/>
    <col min="3" max="3" width="19.7109375" style="146" customWidth="1"/>
    <col min="4" max="4" width="12.140625" style="146" customWidth="1"/>
    <col min="5" max="5" width="14.28515625" style="146" customWidth="1"/>
    <col min="6" max="7" width="10.7109375" style="146" customWidth="1"/>
    <col min="8" max="8" width="14" style="146" customWidth="1"/>
    <col min="9" max="9" width="14.140625" style="146" customWidth="1"/>
    <col min="10" max="11" width="13" style="146" customWidth="1"/>
    <col min="12" max="13" width="10.7109375" style="146" customWidth="1"/>
    <col min="14" max="240" width="9.28515625" style="146" customWidth="1"/>
    <col min="241" max="241" width="5.5703125" style="146" customWidth="1"/>
    <col min="242" max="242" width="21.5703125" style="146" customWidth="1"/>
    <col min="243" max="243" width="19.7109375" style="146" customWidth="1"/>
    <col min="244" max="246" width="12.5703125" style="146"/>
    <col min="247" max="247" width="5.5703125" style="146" customWidth="1"/>
    <col min="248" max="248" width="21.5703125" style="146" customWidth="1"/>
    <col min="249" max="249" width="19.7109375" style="146" customWidth="1"/>
    <col min="250" max="253" width="9.5703125" style="146" customWidth="1"/>
    <col min="254" max="254" width="10.42578125" style="146" customWidth="1"/>
    <col min="255" max="259" width="9.5703125" style="146" customWidth="1"/>
    <col min="260" max="261" width="10.7109375" style="146" customWidth="1"/>
    <col min="262" max="269" width="9.5703125" style="146" customWidth="1"/>
    <col min="270" max="496" width="9.28515625" style="146" customWidth="1"/>
    <col min="497" max="497" width="5.5703125" style="146" customWidth="1"/>
    <col min="498" max="498" width="21.5703125" style="146" customWidth="1"/>
    <col min="499" max="499" width="19.7109375" style="146" customWidth="1"/>
    <col min="500" max="502" width="12.5703125" style="146"/>
    <col min="503" max="503" width="5.5703125" style="146" customWidth="1"/>
    <col min="504" max="504" width="21.5703125" style="146" customWidth="1"/>
    <col min="505" max="505" width="19.7109375" style="146" customWidth="1"/>
    <col min="506" max="509" width="9.5703125" style="146" customWidth="1"/>
    <col min="510" max="510" width="10.42578125" style="146" customWidth="1"/>
    <col min="511" max="515" width="9.5703125" style="146" customWidth="1"/>
    <col min="516" max="517" width="10.7109375" style="146" customWidth="1"/>
    <col min="518" max="525" width="9.5703125" style="146" customWidth="1"/>
    <col min="526" max="752" width="9.28515625" style="146" customWidth="1"/>
    <col min="753" max="753" width="5.5703125" style="146" customWidth="1"/>
    <col min="754" max="754" width="21.5703125" style="146" customWidth="1"/>
    <col min="755" max="755" width="19.7109375" style="146" customWidth="1"/>
    <col min="756" max="758" width="12.5703125" style="146"/>
    <col min="759" max="759" width="5.5703125" style="146" customWidth="1"/>
    <col min="760" max="760" width="21.5703125" style="146" customWidth="1"/>
    <col min="761" max="761" width="19.7109375" style="146" customWidth="1"/>
    <col min="762" max="765" width="9.5703125" style="146" customWidth="1"/>
    <col min="766" max="766" width="10.42578125" style="146" customWidth="1"/>
    <col min="767" max="771" width="9.5703125" style="146" customWidth="1"/>
    <col min="772" max="773" width="10.7109375" style="146" customWidth="1"/>
    <col min="774" max="781" width="9.5703125" style="146" customWidth="1"/>
    <col min="782" max="1008" width="9.28515625" style="146" customWidth="1"/>
    <col min="1009" max="1009" width="5.5703125" style="146" customWidth="1"/>
    <col min="1010" max="1010" width="21.5703125" style="146" customWidth="1"/>
    <col min="1011" max="1011" width="19.7109375" style="146" customWidth="1"/>
    <col min="1012" max="1014" width="12.5703125" style="146"/>
    <col min="1015" max="1015" width="5.5703125" style="146" customWidth="1"/>
    <col min="1016" max="1016" width="21.5703125" style="146" customWidth="1"/>
    <col min="1017" max="1017" width="19.7109375" style="146" customWidth="1"/>
    <col min="1018" max="1021" width="9.5703125" style="146" customWidth="1"/>
    <col min="1022" max="1022" width="10.42578125" style="146" customWidth="1"/>
    <col min="1023" max="1027" width="9.5703125" style="146" customWidth="1"/>
    <col min="1028" max="1029" width="10.7109375" style="146" customWidth="1"/>
    <col min="1030" max="1037" width="9.5703125" style="146" customWidth="1"/>
    <col min="1038" max="1264" width="9.28515625" style="146" customWidth="1"/>
    <col min="1265" max="1265" width="5.5703125" style="146" customWidth="1"/>
    <col min="1266" max="1266" width="21.5703125" style="146" customWidth="1"/>
    <col min="1267" max="1267" width="19.7109375" style="146" customWidth="1"/>
    <col min="1268" max="1270" width="12.5703125" style="146"/>
    <col min="1271" max="1271" width="5.5703125" style="146" customWidth="1"/>
    <col min="1272" max="1272" width="21.5703125" style="146" customWidth="1"/>
    <col min="1273" max="1273" width="19.7109375" style="146" customWidth="1"/>
    <col min="1274" max="1277" width="9.5703125" style="146" customWidth="1"/>
    <col min="1278" max="1278" width="10.42578125" style="146" customWidth="1"/>
    <col min="1279" max="1283" width="9.5703125" style="146" customWidth="1"/>
    <col min="1284" max="1285" width="10.7109375" style="146" customWidth="1"/>
    <col min="1286" max="1293" width="9.5703125" style="146" customWidth="1"/>
    <col min="1294" max="1520" width="9.28515625" style="146" customWidth="1"/>
    <col min="1521" max="1521" width="5.5703125" style="146" customWidth="1"/>
    <col min="1522" max="1522" width="21.5703125" style="146" customWidth="1"/>
    <col min="1523" max="1523" width="19.7109375" style="146" customWidth="1"/>
    <col min="1524" max="1526" width="12.5703125" style="146"/>
    <col min="1527" max="1527" width="5.5703125" style="146" customWidth="1"/>
    <col min="1528" max="1528" width="21.5703125" style="146" customWidth="1"/>
    <col min="1529" max="1529" width="19.7109375" style="146" customWidth="1"/>
    <col min="1530" max="1533" width="9.5703125" style="146" customWidth="1"/>
    <col min="1534" max="1534" width="10.42578125" style="146" customWidth="1"/>
    <col min="1535" max="1539" width="9.5703125" style="146" customWidth="1"/>
    <col min="1540" max="1541" width="10.7109375" style="146" customWidth="1"/>
    <col min="1542" max="1549" width="9.5703125" style="146" customWidth="1"/>
    <col min="1550" max="1776" width="9.28515625" style="146" customWidth="1"/>
    <col min="1777" max="1777" width="5.5703125" style="146" customWidth="1"/>
    <col min="1778" max="1778" width="21.5703125" style="146" customWidth="1"/>
    <col min="1779" max="1779" width="19.7109375" style="146" customWidth="1"/>
    <col min="1780" max="1782" width="12.5703125" style="146"/>
    <col min="1783" max="1783" width="5.5703125" style="146" customWidth="1"/>
    <col min="1784" max="1784" width="21.5703125" style="146" customWidth="1"/>
    <col min="1785" max="1785" width="19.7109375" style="146" customWidth="1"/>
    <col min="1786" max="1789" width="9.5703125" style="146" customWidth="1"/>
    <col min="1790" max="1790" width="10.42578125" style="146" customWidth="1"/>
    <col min="1791" max="1795" width="9.5703125" style="146" customWidth="1"/>
    <col min="1796" max="1797" width="10.7109375" style="146" customWidth="1"/>
    <col min="1798" max="1805" width="9.5703125" style="146" customWidth="1"/>
    <col min="1806" max="2032" width="9.28515625" style="146" customWidth="1"/>
    <col min="2033" max="2033" width="5.5703125" style="146" customWidth="1"/>
    <col min="2034" max="2034" width="21.5703125" style="146" customWidth="1"/>
    <col min="2035" max="2035" width="19.7109375" style="146" customWidth="1"/>
    <col min="2036" max="2038" width="12.5703125" style="146"/>
    <col min="2039" max="2039" width="5.5703125" style="146" customWidth="1"/>
    <col min="2040" max="2040" width="21.5703125" style="146" customWidth="1"/>
    <col min="2041" max="2041" width="19.7109375" style="146" customWidth="1"/>
    <col min="2042" max="2045" width="9.5703125" style="146" customWidth="1"/>
    <col min="2046" max="2046" width="10.42578125" style="146" customWidth="1"/>
    <col min="2047" max="2051" width="9.5703125" style="146" customWidth="1"/>
    <col min="2052" max="2053" width="10.7109375" style="146" customWidth="1"/>
    <col min="2054" max="2061" width="9.5703125" style="146" customWidth="1"/>
    <col min="2062" max="2288" width="9.28515625" style="146" customWidth="1"/>
    <col min="2289" max="2289" width="5.5703125" style="146" customWidth="1"/>
    <col min="2290" max="2290" width="21.5703125" style="146" customWidth="1"/>
    <col min="2291" max="2291" width="19.7109375" style="146" customWidth="1"/>
    <col min="2292" max="2294" width="12.5703125" style="146"/>
    <col min="2295" max="2295" width="5.5703125" style="146" customWidth="1"/>
    <col min="2296" max="2296" width="21.5703125" style="146" customWidth="1"/>
    <col min="2297" max="2297" width="19.7109375" style="146" customWidth="1"/>
    <col min="2298" max="2301" width="9.5703125" style="146" customWidth="1"/>
    <col min="2302" max="2302" width="10.42578125" style="146" customWidth="1"/>
    <col min="2303" max="2307" width="9.5703125" style="146" customWidth="1"/>
    <col min="2308" max="2309" width="10.7109375" style="146" customWidth="1"/>
    <col min="2310" max="2317" width="9.5703125" style="146" customWidth="1"/>
    <col min="2318" max="2544" width="9.28515625" style="146" customWidth="1"/>
    <col min="2545" max="2545" width="5.5703125" style="146" customWidth="1"/>
    <col min="2546" max="2546" width="21.5703125" style="146" customWidth="1"/>
    <col min="2547" max="2547" width="19.7109375" style="146" customWidth="1"/>
    <col min="2548" max="2550" width="12.5703125" style="146"/>
    <col min="2551" max="2551" width="5.5703125" style="146" customWidth="1"/>
    <col min="2552" max="2552" width="21.5703125" style="146" customWidth="1"/>
    <col min="2553" max="2553" width="19.7109375" style="146" customWidth="1"/>
    <col min="2554" max="2557" width="9.5703125" style="146" customWidth="1"/>
    <col min="2558" max="2558" width="10.42578125" style="146" customWidth="1"/>
    <col min="2559" max="2563" width="9.5703125" style="146" customWidth="1"/>
    <col min="2564" max="2565" width="10.7109375" style="146" customWidth="1"/>
    <col min="2566" max="2573" width="9.5703125" style="146" customWidth="1"/>
    <col min="2574" max="2800" width="9.28515625" style="146" customWidth="1"/>
    <col min="2801" max="2801" width="5.5703125" style="146" customWidth="1"/>
    <col min="2802" max="2802" width="21.5703125" style="146" customWidth="1"/>
    <col min="2803" max="2803" width="19.7109375" style="146" customWidth="1"/>
    <col min="2804" max="2806" width="12.5703125" style="146"/>
    <col min="2807" max="2807" width="5.5703125" style="146" customWidth="1"/>
    <col min="2808" max="2808" width="21.5703125" style="146" customWidth="1"/>
    <col min="2809" max="2809" width="19.7109375" style="146" customWidth="1"/>
    <col min="2810" max="2813" width="9.5703125" style="146" customWidth="1"/>
    <col min="2814" max="2814" width="10.42578125" style="146" customWidth="1"/>
    <col min="2815" max="2819" width="9.5703125" style="146" customWidth="1"/>
    <col min="2820" max="2821" width="10.7109375" style="146" customWidth="1"/>
    <col min="2822" max="2829" width="9.5703125" style="146" customWidth="1"/>
    <col min="2830" max="3056" width="9.28515625" style="146" customWidth="1"/>
    <col min="3057" max="3057" width="5.5703125" style="146" customWidth="1"/>
    <col min="3058" max="3058" width="21.5703125" style="146" customWidth="1"/>
    <col min="3059" max="3059" width="19.7109375" style="146" customWidth="1"/>
    <col min="3060" max="3062" width="12.5703125" style="146"/>
    <col min="3063" max="3063" width="5.5703125" style="146" customWidth="1"/>
    <col min="3064" max="3064" width="21.5703125" style="146" customWidth="1"/>
    <col min="3065" max="3065" width="19.7109375" style="146" customWidth="1"/>
    <col min="3066" max="3069" width="9.5703125" style="146" customWidth="1"/>
    <col min="3070" max="3070" width="10.42578125" style="146" customWidth="1"/>
    <col min="3071" max="3075" width="9.5703125" style="146" customWidth="1"/>
    <col min="3076" max="3077" width="10.7109375" style="146" customWidth="1"/>
    <col min="3078" max="3085" width="9.5703125" style="146" customWidth="1"/>
    <col min="3086" max="3312" width="9.28515625" style="146" customWidth="1"/>
    <col min="3313" max="3313" width="5.5703125" style="146" customWidth="1"/>
    <col min="3314" max="3314" width="21.5703125" style="146" customWidth="1"/>
    <col min="3315" max="3315" width="19.7109375" style="146" customWidth="1"/>
    <col min="3316" max="3318" width="12.5703125" style="146"/>
    <col min="3319" max="3319" width="5.5703125" style="146" customWidth="1"/>
    <col min="3320" max="3320" width="21.5703125" style="146" customWidth="1"/>
    <col min="3321" max="3321" width="19.7109375" style="146" customWidth="1"/>
    <col min="3322" max="3325" width="9.5703125" style="146" customWidth="1"/>
    <col min="3326" max="3326" width="10.42578125" style="146" customWidth="1"/>
    <col min="3327" max="3331" width="9.5703125" style="146" customWidth="1"/>
    <col min="3332" max="3333" width="10.7109375" style="146" customWidth="1"/>
    <col min="3334" max="3341" width="9.5703125" style="146" customWidth="1"/>
    <col min="3342" max="3568" width="9.28515625" style="146" customWidth="1"/>
    <col min="3569" max="3569" width="5.5703125" style="146" customWidth="1"/>
    <col min="3570" max="3570" width="21.5703125" style="146" customWidth="1"/>
    <col min="3571" max="3571" width="19.7109375" style="146" customWidth="1"/>
    <col min="3572" max="3574" width="12.5703125" style="146"/>
    <col min="3575" max="3575" width="5.5703125" style="146" customWidth="1"/>
    <col min="3576" max="3576" width="21.5703125" style="146" customWidth="1"/>
    <col min="3577" max="3577" width="19.7109375" style="146" customWidth="1"/>
    <col min="3578" max="3581" width="9.5703125" style="146" customWidth="1"/>
    <col min="3582" max="3582" width="10.42578125" style="146" customWidth="1"/>
    <col min="3583" max="3587" width="9.5703125" style="146" customWidth="1"/>
    <col min="3588" max="3589" width="10.7109375" style="146" customWidth="1"/>
    <col min="3590" max="3597" width="9.5703125" style="146" customWidth="1"/>
    <col min="3598" max="3824" width="9.28515625" style="146" customWidth="1"/>
    <col min="3825" max="3825" width="5.5703125" style="146" customWidth="1"/>
    <col min="3826" max="3826" width="21.5703125" style="146" customWidth="1"/>
    <col min="3827" max="3827" width="19.7109375" style="146" customWidth="1"/>
    <col min="3828" max="3830" width="12.5703125" style="146"/>
    <col min="3831" max="3831" width="5.5703125" style="146" customWidth="1"/>
    <col min="3832" max="3832" width="21.5703125" style="146" customWidth="1"/>
    <col min="3833" max="3833" width="19.7109375" style="146" customWidth="1"/>
    <col min="3834" max="3837" width="9.5703125" style="146" customWidth="1"/>
    <col min="3838" max="3838" width="10.42578125" style="146" customWidth="1"/>
    <col min="3839" max="3843" width="9.5703125" style="146" customWidth="1"/>
    <col min="3844" max="3845" width="10.7109375" style="146" customWidth="1"/>
    <col min="3846" max="3853" width="9.5703125" style="146" customWidth="1"/>
    <col min="3854" max="4080" width="9.28515625" style="146" customWidth="1"/>
    <col min="4081" max="4081" width="5.5703125" style="146" customWidth="1"/>
    <col min="4082" max="4082" width="21.5703125" style="146" customWidth="1"/>
    <col min="4083" max="4083" width="19.7109375" style="146" customWidth="1"/>
    <col min="4084" max="4086" width="12.5703125" style="146"/>
    <col min="4087" max="4087" width="5.5703125" style="146" customWidth="1"/>
    <col min="4088" max="4088" width="21.5703125" style="146" customWidth="1"/>
    <col min="4089" max="4089" width="19.7109375" style="146" customWidth="1"/>
    <col min="4090" max="4093" width="9.5703125" style="146" customWidth="1"/>
    <col min="4094" max="4094" width="10.42578125" style="146" customWidth="1"/>
    <col min="4095" max="4099" width="9.5703125" style="146" customWidth="1"/>
    <col min="4100" max="4101" width="10.7109375" style="146" customWidth="1"/>
    <col min="4102" max="4109" width="9.5703125" style="146" customWidth="1"/>
    <col min="4110" max="4336" width="9.28515625" style="146" customWidth="1"/>
    <col min="4337" max="4337" width="5.5703125" style="146" customWidth="1"/>
    <col min="4338" max="4338" width="21.5703125" style="146" customWidth="1"/>
    <col min="4339" max="4339" width="19.7109375" style="146" customWidth="1"/>
    <col min="4340" max="4342" width="12.5703125" style="146"/>
    <col min="4343" max="4343" width="5.5703125" style="146" customWidth="1"/>
    <col min="4344" max="4344" width="21.5703125" style="146" customWidth="1"/>
    <col min="4345" max="4345" width="19.7109375" style="146" customWidth="1"/>
    <col min="4346" max="4349" width="9.5703125" style="146" customWidth="1"/>
    <col min="4350" max="4350" width="10.42578125" style="146" customWidth="1"/>
    <col min="4351" max="4355" width="9.5703125" style="146" customWidth="1"/>
    <col min="4356" max="4357" width="10.7109375" style="146" customWidth="1"/>
    <col min="4358" max="4365" width="9.5703125" style="146" customWidth="1"/>
    <col min="4366" max="4592" width="9.28515625" style="146" customWidth="1"/>
    <col min="4593" max="4593" width="5.5703125" style="146" customWidth="1"/>
    <col min="4594" max="4594" width="21.5703125" style="146" customWidth="1"/>
    <col min="4595" max="4595" width="19.7109375" style="146" customWidth="1"/>
    <col min="4596" max="4598" width="12.5703125" style="146"/>
    <col min="4599" max="4599" width="5.5703125" style="146" customWidth="1"/>
    <col min="4600" max="4600" width="21.5703125" style="146" customWidth="1"/>
    <col min="4601" max="4601" width="19.7109375" style="146" customWidth="1"/>
    <col min="4602" max="4605" width="9.5703125" style="146" customWidth="1"/>
    <col min="4606" max="4606" width="10.42578125" style="146" customWidth="1"/>
    <col min="4607" max="4611" width="9.5703125" style="146" customWidth="1"/>
    <col min="4612" max="4613" width="10.7109375" style="146" customWidth="1"/>
    <col min="4614" max="4621" width="9.5703125" style="146" customWidth="1"/>
    <col min="4622" max="4848" width="9.28515625" style="146" customWidth="1"/>
    <col min="4849" max="4849" width="5.5703125" style="146" customWidth="1"/>
    <col min="4850" max="4850" width="21.5703125" style="146" customWidth="1"/>
    <col min="4851" max="4851" width="19.7109375" style="146" customWidth="1"/>
    <col min="4852" max="4854" width="12.5703125" style="146"/>
    <col min="4855" max="4855" width="5.5703125" style="146" customWidth="1"/>
    <col min="4856" max="4856" width="21.5703125" style="146" customWidth="1"/>
    <col min="4857" max="4857" width="19.7109375" style="146" customWidth="1"/>
    <col min="4858" max="4861" width="9.5703125" style="146" customWidth="1"/>
    <col min="4862" max="4862" width="10.42578125" style="146" customWidth="1"/>
    <col min="4863" max="4867" width="9.5703125" style="146" customWidth="1"/>
    <col min="4868" max="4869" width="10.7109375" style="146" customWidth="1"/>
    <col min="4870" max="4877" width="9.5703125" style="146" customWidth="1"/>
    <col min="4878" max="5104" width="9.28515625" style="146" customWidth="1"/>
    <col min="5105" max="5105" width="5.5703125" style="146" customWidth="1"/>
    <col min="5106" max="5106" width="21.5703125" style="146" customWidth="1"/>
    <col min="5107" max="5107" width="19.7109375" style="146" customWidth="1"/>
    <col min="5108" max="5110" width="12.5703125" style="146"/>
    <col min="5111" max="5111" width="5.5703125" style="146" customWidth="1"/>
    <col min="5112" max="5112" width="21.5703125" style="146" customWidth="1"/>
    <col min="5113" max="5113" width="19.7109375" style="146" customWidth="1"/>
    <col min="5114" max="5117" width="9.5703125" style="146" customWidth="1"/>
    <col min="5118" max="5118" width="10.42578125" style="146" customWidth="1"/>
    <col min="5119" max="5123" width="9.5703125" style="146" customWidth="1"/>
    <col min="5124" max="5125" width="10.7109375" style="146" customWidth="1"/>
    <col min="5126" max="5133" width="9.5703125" style="146" customWidth="1"/>
    <col min="5134" max="5360" width="9.28515625" style="146" customWidth="1"/>
    <col min="5361" max="5361" width="5.5703125" style="146" customWidth="1"/>
    <col min="5362" max="5362" width="21.5703125" style="146" customWidth="1"/>
    <col min="5363" max="5363" width="19.7109375" style="146" customWidth="1"/>
    <col min="5364" max="5366" width="12.5703125" style="146"/>
    <col min="5367" max="5367" width="5.5703125" style="146" customWidth="1"/>
    <col min="5368" max="5368" width="21.5703125" style="146" customWidth="1"/>
    <col min="5369" max="5369" width="19.7109375" style="146" customWidth="1"/>
    <col min="5370" max="5373" width="9.5703125" style="146" customWidth="1"/>
    <col min="5374" max="5374" width="10.42578125" style="146" customWidth="1"/>
    <col min="5375" max="5379" width="9.5703125" style="146" customWidth="1"/>
    <col min="5380" max="5381" width="10.7109375" style="146" customWidth="1"/>
    <col min="5382" max="5389" width="9.5703125" style="146" customWidth="1"/>
    <col min="5390" max="5616" width="9.28515625" style="146" customWidth="1"/>
    <col min="5617" max="5617" width="5.5703125" style="146" customWidth="1"/>
    <col min="5618" max="5618" width="21.5703125" style="146" customWidth="1"/>
    <col min="5619" max="5619" width="19.7109375" style="146" customWidth="1"/>
    <col min="5620" max="5622" width="12.5703125" style="146"/>
    <col min="5623" max="5623" width="5.5703125" style="146" customWidth="1"/>
    <col min="5624" max="5624" width="21.5703125" style="146" customWidth="1"/>
    <col min="5625" max="5625" width="19.7109375" style="146" customWidth="1"/>
    <col min="5626" max="5629" width="9.5703125" style="146" customWidth="1"/>
    <col min="5630" max="5630" width="10.42578125" style="146" customWidth="1"/>
    <col min="5631" max="5635" width="9.5703125" style="146" customWidth="1"/>
    <col min="5636" max="5637" width="10.7109375" style="146" customWidth="1"/>
    <col min="5638" max="5645" width="9.5703125" style="146" customWidth="1"/>
    <col min="5646" max="5872" width="9.28515625" style="146" customWidth="1"/>
    <col min="5873" max="5873" width="5.5703125" style="146" customWidth="1"/>
    <col min="5874" max="5874" width="21.5703125" style="146" customWidth="1"/>
    <col min="5875" max="5875" width="19.7109375" style="146" customWidth="1"/>
    <col min="5876" max="5878" width="12.5703125" style="146"/>
    <col min="5879" max="5879" width="5.5703125" style="146" customWidth="1"/>
    <col min="5880" max="5880" width="21.5703125" style="146" customWidth="1"/>
    <col min="5881" max="5881" width="19.7109375" style="146" customWidth="1"/>
    <col min="5882" max="5885" width="9.5703125" style="146" customWidth="1"/>
    <col min="5886" max="5886" width="10.42578125" style="146" customWidth="1"/>
    <col min="5887" max="5891" width="9.5703125" style="146" customWidth="1"/>
    <col min="5892" max="5893" width="10.7109375" style="146" customWidth="1"/>
    <col min="5894" max="5901" width="9.5703125" style="146" customWidth="1"/>
    <col min="5902" max="6128" width="9.28515625" style="146" customWidth="1"/>
    <col min="6129" max="6129" width="5.5703125" style="146" customWidth="1"/>
    <col min="6130" max="6130" width="21.5703125" style="146" customWidth="1"/>
    <col min="6131" max="6131" width="19.7109375" style="146" customWidth="1"/>
    <col min="6132" max="6134" width="12.5703125" style="146"/>
    <col min="6135" max="6135" width="5.5703125" style="146" customWidth="1"/>
    <col min="6136" max="6136" width="21.5703125" style="146" customWidth="1"/>
    <col min="6137" max="6137" width="19.7109375" style="146" customWidth="1"/>
    <col min="6138" max="6141" width="9.5703125" style="146" customWidth="1"/>
    <col min="6142" max="6142" width="10.42578125" style="146" customWidth="1"/>
    <col min="6143" max="6147" width="9.5703125" style="146" customWidth="1"/>
    <col min="6148" max="6149" width="10.7109375" style="146" customWidth="1"/>
    <col min="6150" max="6157" width="9.5703125" style="146" customWidth="1"/>
    <col min="6158" max="6384" width="9.28515625" style="146" customWidth="1"/>
    <col min="6385" max="6385" width="5.5703125" style="146" customWidth="1"/>
    <col min="6386" max="6386" width="21.5703125" style="146" customWidth="1"/>
    <col min="6387" max="6387" width="19.7109375" style="146" customWidth="1"/>
    <col min="6388" max="6390" width="12.5703125" style="146"/>
    <col min="6391" max="6391" width="5.5703125" style="146" customWidth="1"/>
    <col min="6392" max="6392" width="21.5703125" style="146" customWidth="1"/>
    <col min="6393" max="6393" width="19.7109375" style="146" customWidth="1"/>
    <col min="6394" max="6397" width="9.5703125" style="146" customWidth="1"/>
    <col min="6398" max="6398" width="10.42578125" style="146" customWidth="1"/>
    <col min="6399" max="6403" width="9.5703125" style="146" customWidth="1"/>
    <col min="6404" max="6405" width="10.7109375" style="146" customWidth="1"/>
    <col min="6406" max="6413" width="9.5703125" style="146" customWidth="1"/>
    <col min="6414" max="6640" width="9.28515625" style="146" customWidth="1"/>
    <col min="6641" max="6641" width="5.5703125" style="146" customWidth="1"/>
    <col min="6642" max="6642" width="21.5703125" style="146" customWidth="1"/>
    <col min="6643" max="6643" width="19.7109375" style="146" customWidth="1"/>
    <col min="6644" max="6646" width="12.5703125" style="146"/>
    <col min="6647" max="6647" width="5.5703125" style="146" customWidth="1"/>
    <col min="6648" max="6648" width="21.5703125" style="146" customWidth="1"/>
    <col min="6649" max="6649" width="19.7109375" style="146" customWidth="1"/>
    <col min="6650" max="6653" width="9.5703125" style="146" customWidth="1"/>
    <col min="6654" max="6654" width="10.42578125" style="146" customWidth="1"/>
    <col min="6655" max="6659" width="9.5703125" style="146" customWidth="1"/>
    <col min="6660" max="6661" width="10.7109375" style="146" customWidth="1"/>
    <col min="6662" max="6669" width="9.5703125" style="146" customWidth="1"/>
    <col min="6670" max="6896" width="9.28515625" style="146" customWidth="1"/>
    <col min="6897" max="6897" width="5.5703125" style="146" customWidth="1"/>
    <col min="6898" max="6898" width="21.5703125" style="146" customWidth="1"/>
    <col min="6899" max="6899" width="19.7109375" style="146" customWidth="1"/>
    <col min="6900" max="6902" width="12.5703125" style="146"/>
    <col min="6903" max="6903" width="5.5703125" style="146" customWidth="1"/>
    <col min="6904" max="6904" width="21.5703125" style="146" customWidth="1"/>
    <col min="6905" max="6905" width="19.7109375" style="146" customWidth="1"/>
    <col min="6906" max="6909" width="9.5703125" style="146" customWidth="1"/>
    <col min="6910" max="6910" width="10.42578125" style="146" customWidth="1"/>
    <col min="6911" max="6915" width="9.5703125" style="146" customWidth="1"/>
    <col min="6916" max="6917" width="10.7109375" style="146" customWidth="1"/>
    <col min="6918" max="6925" width="9.5703125" style="146" customWidth="1"/>
    <col min="6926" max="7152" width="9.28515625" style="146" customWidth="1"/>
    <col min="7153" max="7153" width="5.5703125" style="146" customWidth="1"/>
    <col min="7154" max="7154" width="21.5703125" style="146" customWidth="1"/>
    <col min="7155" max="7155" width="19.7109375" style="146" customWidth="1"/>
    <col min="7156" max="7158" width="12.5703125" style="146"/>
    <col min="7159" max="7159" width="5.5703125" style="146" customWidth="1"/>
    <col min="7160" max="7160" width="21.5703125" style="146" customWidth="1"/>
    <col min="7161" max="7161" width="19.7109375" style="146" customWidth="1"/>
    <col min="7162" max="7165" width="9.5703125" style="146" customWidth="1"/>
    <col min="7166" max="7166" width="10.42578125" style="146" customWidth="1"/>
    <col min="7167" max="7171" width="9.5703125" style="146" customWidth="1"/>
    <col min="7172" max="7173" width="10.7109375" style="146" customWidth="1"/>
    <col min="7174" max="7181" width="9.5703125" style="146" customWidth="1"/>
    <col min="7182" max="7408" width="9.28515625" style="146" customWidth="1"/>
    <col min="7409" max="7409" width="5.5703125" style="146" customWidth="1"/>
    <col min="7410" max="7410" width="21.5703125" style="146" customWidth="1"/>
    <col min="7411" max="7411" width="19.7109375" style="146" customWidth="1"/>
    <col min="7412" max="7414" width="12.5703125" style="146"/>
    <col min="7415" max="7415" width="5.5703125" style="146" customWidth="1"/>
    <col min="7416" max="7416" width="21.5703125" style="146" customWidth="1"/>
    <col min="7417" max="7417" width="19.7109375" style="146" customWidth="1"/>
    <col min="7418" max="7421" width="9.5703125" style="146" customWidth="1"/>
    <col min="7422" max="7422" width="10.42578125" style="146" customWidth="1"/>
    <col min="7423" max="7427" width="9.5703125" style="146" customWidth="1"/>
    <col min="7428" max="7429" width="10.7109375" style="146" customWidth="1"/>
    <col min="7430" max="7437" width="9.5703125" style="146" customWidth="1"/>
    <col min="7438" max="7664" width="9.28515625" style="146" customWidth="1"/>
    <col min="7665" max="7665" width="5.5703125" style="146" customWidth="1"/>
    <col min="7666" max="7666" width="21.5703125" style="146" customWidth="1"/>
    <col min="7667" max="7667" width="19.7109375" style="146" customWidth="1"/>
    <col min="7668" max="7670" width="12.5703125" style="146"/>
    <col min="7671" max="7671" width="5.5703125" style="146" customWidth="1"/>
    <col min="7672" max="7672" width="21.5703125" style="146" customWidth="1"/>
    <col min="7673" max="7673" width="19.7109375" style="146" customWidth="1"/>
    <col min="7674" max="7677" width="9.5703125" style="146" customWidth="1"/>
    <col min="7678" max="7678" width="10.42578125" style="146" customWidth="1"/>
    <col min="7679" max="7683" width="9.5703125" style="146" customWidth="1"/>
    <col min="7684" max="7685" width="10.7109375" style="146" customWidth="1"/>
    <col min="7686" max="7693" width="9.5703125" style="146" customWidth="1"/>
    <col min="7694" max="7920" width="9.28515625" style="146" customWidth="1"/>
    <col min="7921" max="7921" width="5.5703125" style="146" customWidth="1"/>
    <col min="7922" max="7922" width="21.5703125" style="146" customWidth="1"/>
    <col min="7923" max="7923" width="19.7109375" style="146" customWidth="1"/>
    <col min="7924" max="7926" width="12.5703125" style="146"/>
    <col min="7927" max="7927" width="5.5703125" style="146" customWidth="1"/>
    <col min="7928" max="7928" width="21.5703125" style="146" customWidth="1"/>
    <col min="7929" max="7929" width="19.7109375" style="146" customWidth="1"/>
    <col min="7930" max="7933" width="9.5703125" style="146" customWidth="1"/>
    <col min="7934" max="7934" width="10.42578125" style="146" customWidth="1"/>
    <col min="7935" max="7939" width="9.5703125" style="146" customWidth="1"/>
    <col min="7940" max="7941" width="10.7109375" style="146" customWidth="1"/>
    <col min="7942" max="7949" width="9.5703125" style="146" customWidth="1"/>
    <col min="7950" max="8176" width="9.28515625" style="146" customWidth="1"/>
    <col min="8177" max="8177" width="5.5703125" style="146" customWidth="1"/>
    <col min="8178" max="8178" width="21.5703125" style="146" customWidth="1"/>
    <col min="8179" max="8179" width="19.7109375" style="146" customWidth="1"/>
    <col min="8180" max="8182" width="12.5703125" style="146"/>
    <col min="8183" max="8183" width="5.5703125" style="146" customWidth="1"/>
    <col min="8184" max="8184" width="21.5703125" style="146" customWidth="1"/>
    <col min="8185" max="8185" width="19.7109375" style="146" customWidth="1"/>
    <col min="8186" max="8189" width="9.5703125" style="146" customWidth="1"/>
    <col min="8190" max="8190" width="10.42578125" style="146" customWidth="1"/>
    <col min="8191" max="8195" width="9.5703125" style="146" customWidth="1"/>
    <col min="8196" max="8197" width="10.7109375" style="146" customWidth="1"/>
    <col min="8198" max="8205" width="9.5703125" style="146" customWidth="1"/>
    <col min="8206" max="8432" width="9.28515625" style="146" customWidth="1"/>
    <col min="8433" max="8433" width="5.5703125" style="146" customWidth="1"/>
    <col min="8434" max="8434" width="21.5703125" style="146" customWidth="1"/>
    <col min="8435" max="8435" width="19.7109375" style="146" customWidth="1"/>
    <col min="8436" max="8438" width="12.5703125" style="146"/>
    <col min="8439" max="8439" width="5.5703125" style="146" customWidth="1"/>
    <col min="8440" max="8440" width="21.5703125" style="146" customWidth="1"/>
    <col min="8441" max="8441" width="19.7109375" style="146" customWidth="1"/>
    <col min="8442" max="8445" width="9.5703125" style="146" customWidth="1"/>
    <col min="8446" max="8446" width="10.42578125" style="146" customWidth="1"/>
    <col min="8447" max="8451" width="9.5703125" style="146" customWidth="1"/>
    <col min="8452" max="8453" width="10.7109375" style="146" customWidth="1"/>
    <col min="8454" max="8461" width="9.5703125" style="146" customWidth="1"/>
    <col min="8462" max="8688" width="9.28515625" style="146" customWidth="1"/>
    <col min="8689" max="8689" width="5.5703125" style="146" customWidth="1"/>
    <col min="8690" max="8690" width="21.5703125" style="146" customWidth="1"/>
    <col min="8691" max="8691" width="19.7109375" style="146" customWidth="1"/>
    <col min="8692" max="8694" width="12.5703125" style="146"/>
    <col min="8695" max="8695" width="5.5703125" style="146" customWidth="1"/>
    <col min="8696" max="8696" width="21.5703125" style="146" customWidth="1"/>
    <col min="8697" max="8697" width="19.7109375" style="146" customWidth="1"/>
    <col min="8698" max="8701" width="9.5703125" style="146" customWidth="1"/>
    <col min="8702" max="8702" width="10.42578125" style="146" customWidth="1"/>
    <col min="8703" max="8707" width="9.5703125" style="146" customWidth="1"/>
    <col min="8708" max="8709" width="10.7109375" style="146" customWidth="1"/>
    <col min="8710" max="8717" width="9.5703125" style="146" customWidth="1"/>
    <col min="8718" max="8944" width="9.28515625" style="146" customWidth="1"/>
    <col min="8945" max="8945" width="5.5703125" style="146" customWidth="1"/>
    <col min="8946" max="8946" width="21.5703125" style="146" customWidth="1"/>
    <col min="8947" max="8947" width="19.7109375" style="146" customWidth="1"/>
    <col min="8948" max="8950" width="12.5703125" style="146"/>
    <col min="8951" max="8951" width="5.5703125" style="146" customWidth="1"/>
    <col min="8952" max="8952" width="21.5703125" style="146" customWidth="1"/>
    <col min="8953" max="8953" width="19.7109375" style="146" customWidth="1"/>
    <col min="8954" max="8957" width="9.5703125" style="146" customWidth="1"/>
    <col min="8958" max="8958" width="10.42578125" style="146" customWidth="1"/>
    <col min="8959" max="8963" width="9.5703125" style="146" customWidth="1"/>
    <col min="8964" max="8965" width="10.7109375" style="146" customWidth="1"/>
    <col min="8966" max="8973" width="9.5703125" style="146" customWidth="1"/>
    <col min="8974" max="9200" width="9.28515625" style="146" customWidth="1"/>
    <col min="9201" max="9201" width="5.5703125" style="146" customWidth="1"/>
    <col min="9202" max="9202" width="21.5703125" style="146" customWidth="1"/>
    <col min="9203" max="9203" width="19.7109375" style="146" customWidth="1"/>
    <col min="9204" max="9206" width="12.5703125" style="146"/>
    <col min="9207" max="9207" width="5.5703125" style="146" customWidth="1"/>
    <col min="9208" max="9208" width="21.5703125" style="146" customWidth="1"/>
    <col min="9209" max="9209" width="19.7109375" style="146" customWidth="1"/>
    <col min="9210" max="9213" width="9.5703125" style="146" customWidth="1"/>
    <col min="9214" max="9214" width="10.42578125" style="146" customWidth="1"/>
    <col min="9215" max="9219" width="9.5703125" style="146" customWidth="1"/>
    <col min="9220" max="9221" width="10.7109375" style="146" customWidth="1"/>
    <col min="9222" max="9229" width="9.5703125" style="146" customWidth="1"/>
    <col min="9230" max="9456" width="9.28515625" style="146" customWidth="1"/>
    <col min="9457" max="9457" width="5.5703125" style="146" customWidth="1"/>
    <col min="9458" max="9458" width="21.5703125" style="146" customWidth="1"/>
    <col min="9459" max="9459" width="19.7109375" style="146" customWidth="1"/>
    <col min="9460" max="9462" width="12.5703125" style="146"/>
    <col min="9463" max="9463" width="5.5703125" style="146" customWidth="1"/>
    <col min="9464" max="9464" width="21.5703125" style="146" customWidth="1"/>
    <col min="9465" max="9465" width="19.7109375" style="146" customWidth="1"/>
    <col min="9466" max="9469" width="9.5703125" style="146" customWidth="1"/>
    <col min="9470" max="9470" width="10.42578125" style="146" customWidth="1"/>
    <col min="9471" max="9475" width="9.5703125" style="146" customWidth="1"/>
    <col min="9476" max="9477" width="10.7109375" style="146" customWidth="1"/>
    <col min="9478" max="9485" width="9.5703125" style="146" customWidth="1"/>
    <col min="9486" max="9712" width="9.28515625" style="146" customWidth="1"/>
    <col min="9713" max="9713" width="5.5703125" style="146" customWidth="1"/>
    <col min="9714" max="9714" width="21.5703125" style="146" customWidth="1"/>
    <col min="9715" max="9715" width="19.7109375" style="146" customWidth="1"/>
    <col min="9716" max="9718" width="12.5703125" style="146"/>
    <col min="9719" max="9719" width="5.5703125" style="146" customWidth="1"/>
    <col min="9720" max="9720" width="21.5703125" style="146" customWidth="1"/>
    <col min="9721" max="9721" width="19.7109375" style="146" customWidth="1"/>
    <col min="9722" max="9725" width="9.5703125" style="146" customWidth="1"/>
    <col min="9726" max="9726" width="10.42578125" style="146" customWidth="1"/>
    <col min="9727" max="9731" width="9.5703125" style="146" customWidth="1"/>
    <col min="9732" max="9733" width="10.7109375" style="146" customWidth="1"/>
    <col min="9734" max="9741" width="9.5703125" style="146" customWidth="1"/>
    <col min="9742" max="9968" width="9.28515625" style="146" customWidth="1"/>
    <col min="9969" max="9969" width="5.5703125" style="146" customWidth="1"/>
    <col min="9970" max="9970" width="21.5703125" style="146" customWidth="1"/>
    <col min="9971" max="9971" width="19.7109375" style="146" customWidth="1"/>
    <col min="9972" max="9974" width="12.5703125" style="146"/>
    <col min="9975" max="9975" width="5.5703125" style="146" customWidth="1"/>
    <col min="9976" max="9976" width="21.5703125" style="146" customWidth="1"/>
    <col min="9977" max="9977" width="19.7109375" style="146" customWidth="1"/>
    <col min="9978" max="9981" width="9.5703125" style="146" customWidth="1"/>
    <col min="9982" max="9982" width="10.42578125" style="146" customWidth="1"/>
    <col min="9983" max="9987" width="9.5703125" style="146" customWidth="1"/>
    <col min="9988" max="9989" width="10.7109375" style="146" customWidth="1"/>
    <col min="9990" max="9997" width="9.5703125" style="146" customWidth="1"/>
    <col min="9998" max="10224" width="9.28515625" style="146" customWidth="1"/>
    <col min="10225" max="10225" width="5.5703125" style="146" customWidth="1"/>
    <col min="10226" max="10226" width="21.5703125" style="146" customWidth="1"/>
    <col min="10227" max="10227" width="19.7109375" style="146" customWidth="1"/>
    <col min="10228" max="10230" width="12.5703125" style="146"/>
    <col min="10231" max="10231" width="5.5703125" style="146" customWidth="1"/>
    <col min="10232" max="10232" width="21.5703125" style="146" customWidth="1"/>
    <col min="10233" max="10233" width="19.7109375" style="146" customWidth="1"/>
    <col min="10234" max="10237" width="9.5703125" style="146" customWidth="1"/>
    <col min="10238" max="10238" width="10.42578125" style="146" customWidth="1"/>
    <col min="10239" max="10243" width="9.5703125" style="146" customWidth="1"/>
    <col min="10244" max="10245" width="10.7109375" style="146" customWidth="1"/>
    <col min="10246" max="10253" width="9.5703125" style="146" customWidth="1"/>
    <col min="10254" max="10480" width="9.28515625" style="146" customWidth="1"/>
    <col min="10481" max="10481" width="5.5703125" style="146" customWidth="1"/>
    <col min="10482" max="10482" width="21.5703125" style="146" customWidth="1"/>
    <col min="10483" max="10483" width="19.7109375" style="146" customWidth="1"/>
    <col min="10484" max="10486" width="12.5703125" style="146"/>
    <col min="10487" max="10487" width="5.5703125" style="146" customWidth="1"/>
    <col min="10488" max="10488" width="21.5703125" style="146" customWidth="1"/>
    <col min="10489" max="10489" width="19.7109375" style="146" customWidth="1"/>
    <col min="10490" max="10493" width="9.5703125" style="146" customWidth="1"/>
    <col min="10494" max="10494" width="10.42578125" style="146" customWidth="1"/>
    <col min="10495" max="10499" width="9.5703125" style="146" customWidth="1"/>
    <col min="10500" max="10501" width="10.7109375" style="146" customWidth="1"/>
    <col min="10502" max="10509" width="9.5703125" style="146" customWidth="1"/>
    <col min="10510" max="10736" width="9.28515625" style="146" customWidth="1"/>
    <col min="10737" max="10737" width="5.5703125" style="146" customWidth="1"/>
    <col min="10738" max="10738" width="21.5703125" style="146" customWidth="1"/>
    <col min="10739" max="10739" width="19.7109375" style="146" customWidth="1"/>
    <col min="10740" max="10742" width="12.5703125" style="146"/>
    <col min="10743" max="10743" width="5.5703125" style="146" customWidth="1"/>
    <col min="10744" max="10744" width="21.5703125" style="146" customWidth="1"/>
    <col min="10745" max="10745" width="19.7109375" style="146" customWidth="1"/>
    <col min="10746" max="10749" width="9.5703125" style="146" customWidth="1"/>
    <col min="10750" max="10750" width="10.42578125" style="146" customWidth="1"/>
    <col min="10751" max="10755" width="9.5703125" style="146" customWidth="1"/>
    <col min="10756" max="10757" width="10.7109375" style="146" customWidth="1"/>
    <col min="10758" max="10765" width="9.5703125" style="146" customWidth="1"/>
    <col min="10766" max="10992" width="9.28515625" style="146" customWidth="1"/>
    <col min="10993" max="10993" width="5.5703125" style="146" customWidth="1"/>
    <col min="10994" max="10994" width="21.5703125" style="146" customWidth="1"/>
    <col min="10995" max="10995" width="19.7109375" style="146" customWidth="1"/>
    <col min="10996" max="10998" width="12.5703125" style="146"/>
    <col min="10999" max="10999" width="5.5703125" style="146" customWidth="1"/>
    <col min="11000" max="11000" width="21.5703125" style="146" customWidth="1"/>
    <col min="11001" max="11001" width="19.7109375" style="146" customWidth="1"/>
    <col min="11002" max="11005" width="9.5703125" style="146" customWidth="1"/>
    <col min="11006" max="11006" width="10.42578125" style="146" customWidth="1"/>
    <col min="11007" max="11011" width="9.5703125" style="146" customWidth="1"/>
    <col min="11012" max="11013" width="10.7109375" style="146" customWidth="1"/>
    <col min="11014" max="11021" width="9.5703125" style="146" customWidth="1"/>
    <col min="11022" max="11248" width="9.28515625" style="146" customWidth="1"/>
    <col min="11249" max="11249" width="5.5703125" style="146" customWidth="1"/>
    <col min="11250" max="11250" width="21.5703125" style="146" customWidth="1"/>
    <col min="11251" max="11251" width="19.7109375" style="146" customWidth="1"/>
    <col min="11252" max="11254" width="12.5703125" style="146"/>
    <col min="11255" max="11255" width="5.5703125" style="146" customWidth="1"/>
    <col min="11256" max="11256" width="21.5703125" style="146" customWidth="1"/>
    <col min="11257" max="11257" width="19.7109375" style="146" customWidth="1"/>
    <col min="11258" max="11261" width="9.5703125" style="146" customWidth="1"/>
    <col min="11262" max="11262" width="10.42578125" style="146" customWidth="1"/>
    <col min="11263" max="11267" width="9.5703125" style="146" customWidth="1"/>
    <col min="11268" max="11269" width="10.7109375" style="146" customWidth="1"/>
    <col min="11270" max="11277" width="9.5703125" style="146" customWidth="1"/>
    <col min="11278" max="11504" width="9.28515625" style="146" customWidth="1"/>
    <col min="11505" max="11505" width="5.5703125" style="146" customWidth="1"/>
    <col min="11506" max="11506" width="21.5703125" style="146" customWidth="1"/>
    <col min="11507" max="11507" width="19.7109375" style="146" customWidth="1"/>
    <col min="11508" max="11510" width="12.5703125" style="146"/>
    <col min="11511" max="11511" width="5.5703125" style="146" customWidth="1"/>
    <col min="11512" max="11512" width="21.5703125" style="146" customWidth="1"/>
    <col min="11513" max="11513" width="19.7109375" style="146" customWidth="1"/>
    <col min="11514" max="11517" width="9.5703125" style="146" customWidth="1"/>
    <col min="11518" max="11518" width="10.42578125" style="146" customWidth="1"/>
    <col min="11519" max="11523" width="9.5703125" style="146" customWidth="1"/>
    <col min="11524" max="11525" width="10.7109375" style="146" customWidth="1"/>
    <col min="11526" max="11533" width="9.5703125" style="146" customWidth="1"/>
    <col min="11534" max="11760" width="9.28515625" style="146" customWidth="1"/>
    <col min="11761" max="11761" width="5.5703125" style="146" customWidth="1"/>
    <col min="11762" max="11762" width="21.5703125" style="146" customWidth="1"/>
    <col min="11763" max="11763" width="19.7109375" style="146" customWidth="1"/>
    <col min="11764" max="11766" width="12.5703125" style="146"/>
    <col min="11767" max="11767" width="5.5703125" style="146" customWidth="1"/>
    <col min="11768" max="11768" width="21.5703125" style="146" customWidth="1"/>
    <col min="11769" max="11769" width="19.7109375" style="146" customWidth="1"/>
    <col min="11770" max="11773" width="9.5703125" style="146" customWidth="1"/>
    <col min="11774" max="11774" width="10.42578125" style="146" customWidth="1"/>
    <col min="11775" max="11779" width="9.5703125" style="146" customWidth="1"/>
    <col min="11780" max="11781" width="10.7109375" style="146" customWidth="1"/>
    <col min="11782" max="11789" width="9.5703125" style="146" customWidth="1"/>
    <col min="11790" max="12016" width="9.28515625" style="146" customWidth="1"/>
    <col min="12017" max="12017" width="5.5703125" style="146" customWidth="1"/>
    <col min="12018" max="12018" width="21.5703125" style="146" customWidth="1"/>
    <col min="12019" max="12019" width="19.7109375" style="146" customWidth="1"/>
    <col min="12020" max="12022" width="12.5703125" style="146"/>
    <col min="12023" max="12023" width="5.5703125" style="146" customWidth="1"/>
    <col min="12024" max="12024" width="21.5703125" style="146" customWidth="1"/>
    <col min="12025" max="12025" width="19.7109375" style="146" customWidth="1"/>
    <col min="12026" max="12029" width="9.5703125" style="146" customWidth="1"/>
    <col min="12030" max="12030" width="10.42578125" style="146" customWidth="1"/>
    <col min="12031" max="12035" width="9.5703125" style="146" customWidth="1"/>
    <col min="12036" max="12037" width="10.7109375" style="146" customWidth="1"/>
    <col min="12038" max="12045" width="9.5703125" style="146" customWidth="1"/>
    <col min="12046" max="12272" width="9.28515625" style="146" customWidth="1"/>
    <col min="12273" max="12273" width="5.5703125" style="146" customWidth="1"/>
    <col min="12274" max="12274" width="21.5703125" style="146" customWidth="1"/>
    <col min="12275" max="12275" width="19.7109375" style="146" customWidth="1"/>
    <col min="12276" max="12278" width="12.5703125" style="146"/>
    <col min="12279" max="12279" width="5.5703125" style="146" customWidth="1"/>
    <col min="12280" max="12280" width="21.5703125" style="146" customWidth="1"/>
    <col min="12281" max="12281" width="19.7109375" style="146" customWidth="1"/>
    <col min="12282" max="12285" width="9.5703125" style="146" customWidth="1"/>
    <col min="12286" max="12286" width="10.42578125" style="146" customWidth="1"/>
    <col min="12287" max="12291" width="9.5703125" style="146" customWidth="1"/>
    <col min="12292" max="12293" width="10.7109375" style="146" customWidth="1"/>
    <col min="12294" max="12301" width="9.5703125" style="146" customWidth="1"/>
    <col min="12302" max="12528" width="9.28515625" style="146" customWidth="1"/>
    <col min="12529" max="12529" width="5.5703125" style="146" customWidth="1"/>
    <col min="12530" max="12530" width="21.5703125" style="146" customWidth="1"/>
    <col min="12531" max="12531" width="19.7109375" style="146" customWidth="1"/>
    <col min="12532" max="12534" width="12.5703125" style="146"/>
    <col min="12535" max="12535" width="5.5703125" style="146" customWidth="1"/>
    <col min="12536" max="12536" width="21.5703125" style="146" customWidth="1"/>
    <col min="12537" max="12537" width="19.7109375" style="146" customWidth="1"/>
    <col min="12538" max="12541" width="9.5703125" style="146" customWidth="1"/>
    <col min="12542" max="12542" width="10.42578125" style="146" customWidth="1"/>
    <col min="12543" max="12547" width="9.5703125" style="146" customWidth="1"/>
    <col min="12548" max="12549" width="10.7109375" style="146" customWidth="1"/>
    <col min="12550" max="12557" width="9.5703125" style="146" customWidth="1"/>
    <col min="12558" max="12784" width="9.28515625" style="146" customWidth="1"/>
    <col min="12785" max="12785" width="5.5703125" style="146" customWidth="1"/>
    <col min="12786" max="12786" width="21.5703125" style="146" customWidth="1"/>
    <col min="12787" max="12787" width="19.7109375" style="146" customWidth="1"/>
    <col min="12788" max="12790" width="12.5703125" style="146"/>
    <col min="12791" max="12791" width="5.5703125" style="146" customWidth="1"/>
    <col min="12792" max="12792" width="21.5703125" style="146" customWidth="1"/>
    <col min="12793" max="12793" width="19.7109375" style="146" customWidth="1"/>
    <col min="12794" max="12797" width="9.5703125" style="146" customWidth="1"/>
    <col min="12798" max="12798" width="10.42578125" style="146" customWidth="1"/>
    <col min="12799" max="12803" width="9.5703125" style="146" customWidth="1"/>
    <col min="12804" max="12805" width="10.7109375" style="146" customWidth="1"/>
    <col min="12806" max="12813" width="9.5703125" style="146" customWidth="1"/>
    <col min="12814" max="13040" width="9.28515625" style="146" customWidth="1"/>
    <col min="13041" max="13041" width="5.5703125" style="146" customWidth="1"/>
    <col min="13042" max="13042" width="21.5703125" style="146" customWidth="1"/>
    <col min="13043" max="13043" width="19.7109375" style="146" customWidth="1"/>
    <col min="13044" max="13046" width="12.5703125" style="146"/>
    <col min="13047" max="13047" width="5.5703125" style="146" customWidth="1"/>
    <col min="13048" max="13048" width="21.5703125" style="146" customWidth="1"/>
    <col min="13049" max="13049" width="19.7109375" style="146" customWidth="1"/>
    <col min="13050" max="13053" width="9.5703125" style="146" customWidth="1"/>
    <col min="13054" max="13054" width="10.42578125" style="146" customWidth="1"/>
    <col min="13055" max="13059" width="9.5703125" style="146" customWidth="1"/>
    <col min="13060" max="13061" width="10.7109375" style="146" customWidth="1"/>
    <col min="13062" max="13069" width="9.5703125" style="146" customWidth="1"/>
    <col min="13070" max="13296" width="9.28515625" style="146" customWidth="1"/>
    <col min="13297" max="13297" width="5.5703125" style="146" customWidth="1"/>
    <col min="13298" max="13298" width="21.5703125" style="146" customWidth="1"/>
    <col min="13299" max="13299" width="19.7109375" style="146" customWidth="1"/>
    <col min="13300" max="13302" width="12.5703125" style="146"/>
    <col min="13303" max="13303" width="5.5703125" style="146" customWidth="1"/>
    <col min="13304" max="13304" width="21.5703125" style="146" customWidth="1"/>
    <col min="13305" max="13305" width="19.7109375" style="146" customWidth="1"/>
    <col min="13306" max="13309" width="9.5703125" style="146" customWidth="1"/>
    <col min="13310" max="13310" width="10.42578125" style="146" customWidth="1"/>
    <col min="13311" max="13315" width="9.5703125" style="146" customWidth="1"/>
    <col min="13316" max="13317" width="10.7109375" style="146" customWidth="1"/>
    <col min="13318" max="13325" width="9.5703125" style="146" customWidth="1"/>
    <col min="13326" max="13552" width="9.28515625" style="146" customWidth="1"/>
    <col min="13553" max="13553" width="5.5703125" style="146" customWidth="1"/>
    <col min="13554" max="13554" width="21.5703125" style="146" customWidth="1"/>
    <col min="13555" max="13555" width="19.7109375" style="146" customWidth="1"/>
    <col min="13556" max="13558" width="12.5703125" style="146"/>
    <col min="13559" max="13559" width="5.5703125" style="146" customWidth="1"/>
    <col min="13560" max="13560" width="21.5703125" style="146" customWidth="1"/>
    <col min="13561" max="13561" width="19.7109375" style="146" customWidth="1"/>
    <col min="13562" max="13565" width="9.5703125" style="146" customWidth="1"/>
    <col min="13566" max="13566" width="10.42578125" style="146" customWidth="1"/>
    <col min="13567" max="13571" width="9.5703125" style="146" customWidth="1"/>
    <col min="13572" max="13573" width="10.7109375" style="146" customWidth="1"/>
    <col min="13574" max="13581" width="9.5703125" style="146" customWidth="1"/>
    <col min="13582" max="13808" width="9.28515625" style="146" customWidth="1"/>
    <col min="13809" max="13809" width="5.5703125" style="146" customWidth="1"/>
    <col min="13810" max="13810" width="21.5703125" style="146" customWidth="1"/>
    <col min="13811" max="13811" width="19.7109375" style="146" customWidth="1"/>
    <col min="13812" max="13814" width="12.5703125" style="146"/>
    <col min="13815" max="13815" width="5.5703125" style="146" customWidth="1"/>
    <col min="13816" max="13816" width="21.5703125" style="146" customWidth="1"/>
    <col min="13817" max="13817" width="19.7109375" style="146" customWidth="1"/>
    <col min="13818" max="13821" width="9.5703125" style="146" customWidth="1"/>
    <col min="13822" max="13822" width="10.42578125" style="146" customWidth="1"/>
    <col min="13823" max="13827" width="9.5703125" style="146" customWidth="1"/>
    <col min="13828" max="13829" width="10.7109375" style="146" customWidth="1"/>
    <col min="13830" max="13837" width="9.5703125" style="146" customWidth="1"/>
    <col min="13838" max="14064" width="9.28515625" style="146" customWidth="1"/>
    <col min="14065" max="14065" width="5.5703125" style="146" customWidth="1"/>
    <col min="14066" max="14066" width="21.5703125" style="146" customWidth="1"/>
    <col min="14067" max="14067" width="19.7109375" style="146" customWidth="1"/>
    <col min="14068" max="14070" width="12.5703125" style="146"/>
    <col min="14071" max="14071" width="5.5703125" style="146" customWidth="1"/>
    <col min="14072" max="14072" width="21.5703125" style="146" customWidth="1"/>
    <col min="14073" max="14073" width="19.7109375" style="146" customWidth="1"/>
    <col min="14074" max="14077" width="9.5703125" style="146" customWidth="1"/>
    <col min="14078" max="14078" width="10.42578125" style="146" customWidth="1"/>
    <col min="14079" max="14083" width="9.5703125" style="146" customWidth="1"/>
    <col min="14084" max="14085" width="10.7109375" style="146" customWidth="1"/>
    <col min="14086" max="14093" width="9.5703125" style="146" customWidth="1"/>
    <col min="14094" max="14320" width="9.28515625" style="146" customWidth="1"/>
    <col min="14321" max="14321" width="5.5703125" style="146" customWidth="1"/>
    <col min="14322" max="14322" width="21.5703125" style="146" customWidth="1"/>
    <col min="14323" max="14323" width="19.7109375" style="146" customWidth="1"/>
    <col min="14324" max="14326" width="12.5703125" style="146"/>
    <col min="14327" max="14327" width="5.5703125" style="146" customWidth="1"/>
    <col min="14328" max="14328" width="21.5703125" style="146" customWidth="1"/>
    <col min="14329" max="14329" width="19.7109375" style="146" customWidth="1"/>
    <col min="14330" max="14333" width="9.5703125" style="146" customWidth="1"/>
    <col min="14334" max="14334" width="10.42578125" style="146" customWidth="1"/>
    <col min="14335" max="14339" width="9.5703125" style="146" customWidth="1"/>
    <col min="14340" max="14341" width="10.7109375" style="146" customWidth="1"/>
    <col min="14342" max="14349" width="9.5703125" style="146" customWidth="1"/>
    <col min="14350" max="14576" width="9.28515625" style="146" customWidth="1"/>
    <col min="14577" max="14577" width="5.5703125" style="146" customWidth="1"/>
    <col min="14578" max="14578" width="21.5703125" style="146" customWidth="1"/>
    <col min="14579" max="14579" width="19.7109375" style="146" customWidth="1"/>
    <col min="14580" max="14582" width="12.5703125" style="146"/>
    <col min="14583" max="14583" width="5.5703125" style="146" customWidth="1"/>
    <col min="14584" max="14584" width="21.5703125" style="146" customWidth="1"/>
    <col min="14585" max="14585" width="19.7109375" style="146" customWidth="1"/>
    <col min="14586" max="14589" width="9.5703125" style="146" customWidth="1"/>
    <col min="14590" max="14590" width="10.42578125" style="146" customWidth="1"/>
    <col min="14591" max="14595" width="9.5703125" style="146" customWidth="1"/>
    <col min="14596" max="14597" width="10.7109375" style="146" customWidth="1"/>
    <col min="14598" max="14605" width="9.5703125" style="146" customWidth="1"/>
    <col min="14606" max="14832" width="9.28515625" style="146" customWidth="1"/>
    <col min="14833" max="14833" width="5.5703125" style="146" customWidth="1"/>
    <col min="14834" max="14834" width="21.5703125" style="146" customWidth="1"/>
    <col min="14835" max="14835" width="19.7109375" style="146" customWidth="1"/>
    <col min="14836" max="14838" width="12.5703125" style="146"/>
    <col min="14839" max="14839" width="5.5703125" style="146" customWidth="1"/>
    <col min="14840" max="14840" width="21.5703125" style="146" customWidth="1"/>
    <col min="14841" max="14841" width="19.7109375" style="146" customWidth="1"/>
    <col min="14842" max="14845" width="9.5703125" style="146" customWidth="1"/>
    <col min="14846" max="14846" width="10.42578125" style="146" customWidth="1"/>
    <col min="14847" max="14851" width="9.5703125" style="146" customWidth="1"/>
    <col min="14852" max="14853" width="10.7109375" style="146" customWidth="1"/>
    <col min="14854" max="14861" width="9.5703125" style="146" customWidth="1"/>
    <col min="14862" max="15088" width="9.28515625" style="146" customWidth="1"/>
    <col min="15089" max="15089" width="5.5703125" style="146" customWidth="1"/>
    <col min="15090" max="15090" width="21.5703125" style="146" customWidth="1"/>
    <col min="15091" max="15091" width="19.7109375" style="146" customWidth="1"/>
    <col min="15092" max="15094" width="12.5703125" style="146"/>
    <col min="15095" max="15095" width="5.5703125" style="146" customWidth="1"/>
    <col min="15096" max="15096" width="21.5703125" style="146" customWidth="1"/>
    <col min="15097" max="15097" width="19.7109375" style="146" customWidth="1"/>
    <col min="15098" max="15101" width="9.5703125" style="146" customWidth="1"/>
    <col min="15102" max="15102" width="10.42578125" style="146" customWidth="1"/>
    <col min="15103" max="15107" width="9.5703125" style="146" customWidth="1"/>
    <col min="15108" max="15109" width="10.7109375" style="146" customWidth="1"/>
    <col min="15110" max="15117" width="9.5703125" style="146" customWidth="1"/>
    <col min="15118" max="15344" width="9.28515625" style="146" customWidth="1"/>
    <col min="15345" max="15345" width="5.5703125" style="146" customWidth="1"/>
    <col min="15346" max="15346" width="21.5703125" style="146" customWidth="1"/>
    <col min="15347" max="15347" width="19.7109375" style="146" customWidth="1"/>
    <col min="15348" max="15350" width="12.5703125" style="146"/>
    <col min="15351" max="15351" width="5.5703125" style="146" customWidth="1"/>
    <col min="15352" max="15352" width="21.5703125" style="146" customWidth="1"/>
    <col min="15353" max="15353" width="19.7109375" style="146" customWidth="1"/>
    <col min="15354" max="15357" width="9.5703125" style="146" customWidth="1"/>
    <col min="15358" max="15358" width="10.42578125" style="146" customWidth="1"/>
    <col min="15359" max="15363" width="9.5703125" style="146" customWidth="1"/>
    <col min="15364" max="15365" width="10.7109375" style="146" customWidth="1"/>
    <col min="15366" max="15373" width="9.5703125" style="146" customWidth="1"/>
    <col min="15374" max="15600" width="9.28515625" style="146" customWidth="1"/>
    <col min="15601" max="15601" width="5.5703125" style="146" customWidth="1"/>
    <col min="15602" max="15602" width="21.5703125" style="146" customWidth="1"/>
    <col min="15603" max="15603" width="19.7109375" style="146" customWidth="1"/>
    <col min="15604" max="15606" width="12.5703125" style="146"/>
    <col min="15607" max="15607" width="5.5703125" style="146" customWidth="1"/>
    <col min="15608" max="15608" width="21.5703125" style="146" customWidth="1"/>
    <col min="15609" max="15609" width="19.7109375" style="146" customWidth="1"/>
    <col min="15610" max="15613" width="9.5703125" style="146" customWidth="1"/>
    <col min="15614" max="15614" width="10.42578125" style="146" customWidth="1"/>
    <col min="15615" max="15619" width="9.5703125" style="146" customWidth="1"/>
    <col min="15620" max="15621" width="10.7109375" style="146" customWidth="1"/>
    <col min="15622" max="15629" width="9.5703125" style="146" customWidth="1"/>
    <col min="15630" max="15856" width="9.28515625" style="146" customWidth="1"/>
    <col min="15857" max="15857" width="5.5703125" style="146" customWidth="1"/>
    <col min="15858" max="15858" width="21.5703125" style="146" customWidth="1"/>
    <col min="15859" max="15859" width="19.7109375" style="146" customWidth="1"/>
    <col min="15860" max="15862" width="12.5703125" style="146"/>
    <col min="15863" max="15863" width="5.5703125" style="146" customWidth="1"/>
    <col min="15864" max="15864" width="21.5703125" style="146" customWidth="1"/>
    <col min="15865" max="15865" width="19.7109375" style="146" customWidth="1"/>
    <col min="15866" max="15869" width="9.5703125" style="146" customWidth="1"/>
    <col min="15870" max="15870" width="10.42578125" style="146" customWidth="1"/>
    <col min="15871" max="15875" width="9.5703125" style="146" customWidth="1"/>
    <col min="15876" max="15877" width="10.7109375" style="146" customWidth="1"/>
    <col min="15878" max="15885" width="9.5703125" style="146" customWidth="1"/>
    <col min="15886" max="16112" width="9.28515625" style="146" customWidth="1"/>
    <col min="16113" max="16113" width="5.5703125" style="146" customWidth="1"/>
    <col min="16114" max="16114" width="21.5703125" style="146" customWidth="1"/>
    <col min="16115" max="16115" width="19.7109375" style="146" customWidth="1"/>
    <col min="16116" max="16118" width="12.5703125" style="146"/>
    <col min="16119" max="16119" width="5.5703125" style="146" customWidth="1"/>
    <col min="16120" max="16120" width="21.5703125" style="146" customWidth="1"/>
    <col min="16121" max="16121" width="19.7109375" style="146" customWidth="1"/>
    <col min="16122" max="16125" width="9.5703125" style="146" customWidth="1"/>
    <col min="16126" max="16126" width="10.42578125" style="146" customWidth="1"/>
    <col min="16127" max="16131" width="9.5703125" style="146" customWidth="1"/>
    <col min="16132" max="16133" width="10.7109375" style="146" customWidth="1"/>
    <col min="16134" max="16141" width="9.5703125" style="146" customWidth="1"/>
    <col min="16142" max="16384" width="9.28515625" style="146" customWidth="1"/>
  </cols>
  <sheetData>
    <row r="1" spans="1:13" ht="15.75" x14ac:dyDescent="0.25">
      <c r="A1" s="382" t="s">
        <v>684</v>
      </c>
    </row>
    <row r="3" spans="1:13" ht="15.75" x14ac:dyDescent="0.25">
      <c r="A3" s="584" t="s">
        <v>1082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</row>
    <row r="4" spans="1:13" ht="15.75" x14ac:dyDescent="0.25">
      <c r="A4" s="382"/>
      <c r="B4" s="382"/>
      <c r="C4" s="382"/>
      <c r="D4" s="382"/>
      <c r="E4" s="589" t="str">
        <f>'1'!$E$5</f>
        <v>KABUPATEN/KOTA</v>
      </c>
      <c r="F4" s="590">
        <f>'1'!$F$5</f>
        <v>2022</v>
      </c>
      <c r="G4" s="382"/>
      <c r="H4" s="382"/>
      <c r="I4" s="382"/>
      <c r="J4" s="382"/>
      <c r="K4" s="382"/>
      <c r="L4" s="382"/>
      <c r="M4" s="382"/>
    </row>
    <row r="5" spans="1:13" ht="15.75" x14ac:dyDescent="0.25">
      <c r="A5" s="382"/>
      <c r="B5" s="382"/>
      <c r="C5" s="382"/>
      <c r="D5" s="382"/>
      <c r="E5" s="589" t="str">
        <f>'1'!$E$6</f>
        <v>TAHUN</v>
      </c>
      <c r="F5" s="590" t="str">
        <f>'1'!$F$6</f>
        <v>BANYUMAS</v>
      </c>
      <c r="G5" s="382"/>
      <c r="H5" s="382"/>
      <c r="I5" s="382"/>
      <c r="J5" s="382"/>
      <c r="K5" s="382"/>
      <c r="L5" s="382"/>
      <c r="M5" s="382"/>
    </row>
    <row r="6" spans="1:13" ht="15.75" thickBot="1" x14ac:dyDescent="0.3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</row>
    <row r="7" spans="1:13" ht="15.75" x14ac:dyDescent="0.25">
      <c r="A7" s="1159" t="s">
        <v>2</v>
      </c>
      <c r="B7" s="1159" t="s">
        <v>254</v>
      </c>
      <c r="C7" s="1159" t="s">
        <v>409</v>
      </c>
      <c r="D7" s="1072" t="s">
        <v>659</v>
      </c>
      <c r="E7" s="1072"/>
      <c r="F7" s="1072"/>
      <c r="G7" s="1072"/>
      <c r="H7" s="1072"/>
      <c r="I7" s="1072"/>
      <c r="J7" s="1072"/>
      <c r="K7" s="1072"/>
      <c r="L7" s="1072"/>
      <c r="M7" s="1072"/>
    </row>
    <row r="8" spans="1:13" ht="15.6" customHeight="1" x14ac:dyDescent="0.25">
      <c r="A8" s="1159"/>
      <c r="B8" s="1159"/>
      <c r="C8" s="1159"/>
      <c r="D8" s="1213" t="s">
        <v>663</v>
      </c>
      <c r="E8" s="1214" t="s">
        <v>1070</v>
      </c>
      <c r="F8" s="1213" t="s">
        <v>1080</v>
      </c>
      <c r="G8" s="1214" t="s">
        <v>1081</v>
      </c>
      <c r="H8" s="1214" t="s">
        <v>1077</v>
      </c>
      <c r="I8" s="1214" t="s">
        <v>1083</v>
      </c>
      <c r="J8" s="1214" t="s">
        <v>1084</v>
      </c>
      <c r="K8" s="1214" t="s">
        <v>1085</v>
      </c>
      <c r="L8" s="1214" t="s">
        <v>1086</v>
      </c>
      <c r="M8" s="1213" t="s">
        <v>587</v>
      </c>
    </row>
    <row r="9" spans="1:13" x14ac:dyDescent="0.25">
      <c r="A9" s="1159"/>
      <c r="B9" s="1159"/>
      <c r="C9" s="1159"/>
      <c r="D9" s="1213" t="s">
        <v>667</v>
      </c>
      <c r="E9" s="1214"/>
      <c r="F9" s="1213" t="s">
        <v>669</v>
      </c>
      <c r="G9" s="1214"/>
      <c r="H9" s="1214"/>
      <c r="I9" s="1214"/>
      <c r="J9" s="1214"/>
      <c r="K9" s="1214"/>
      <c r="L9" s="1214"/>
      <c r="M9" s="1213" t="s">
        <v>670</v>
      </c>
    </row>
    <row r="10" spans="1:13" ht="65.650000000000006" customHeight="1" x14ac:dyDescent="0.25">
      <c r="A10" s="1072"/>
      <c r="B10" s="1072"/>
      <c r="C10" s="1072"/>
      <c r="D10" s="1213" t="s">
        <v>667</v>
      </c>
      <c r="E10" s="1214"/>
      <c r="F10" s="1213" t="s">
        <v>669</v>
      </c>
      <c r="G10" s="1214"/>
      <c r="H10" s="1214"/>
      <c r="I10" s="1214"/>
      <c r="J10" s="1214"/>
      <c r="K10" s="1214"/>
      <c r="L10" s="1214"/>
      <c r="M10" s="1213" t="s">
        <v>670</v>
      </c>
    </row>
    <row r="11" spans="1:13" x14ac:dyDescent="0.25">
      <c r="A11" s="820">
        <v>1</v>
      </c>
      <c r="B11" s="820">
        <v>2</v>
      </c>
      <c r="C11" s="820">
        <v>3</v>
      </c>
      <c r="D11" s="820">
        <v>4</v>
      </c>
      <c r="E11" s="820">
        <v>5</v>
      </c>
      <c r="F11" s="820">
        <v>6</v>
      </c>
      <c r="G11" s="820">
        <v>7</v>
      </c>
      <c r="H11" s="820">
        <v>8</v>
      </c>
      <c r="I11" s="820">
        <v>9</v>
      </c>
      <c r="J11" s="820">
        <v>10</v>
      </c>
      <c r="K11" s="820">
        <v>11</v>
      </c>
      <c r="L11" s="820">
        <v>12</v>
      </c>
      <c r="M11" s="820">
        <v>13</v>
      </c>
    </row>
    <row r="12" spans="1:13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668"/>
      <c r="E12" s="668"/>
      <c r="F12" s="668"/>
      <c r="G12" s="668"/>
      <c r="H12" s="668"/>
      <c r="I12" s="668"/>
      <c r="J12" s="668"/>
      <c r="K12" s="668"/>
      <c r="L12" s="668"/>
      <c r="M12" s="668"/>
    </row>
    <row r="13" spans="1:13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</row>
    <row r="14" spans="1:13" ht="20.100000000000001" customHeight="1" x14ac:dyDescent="0.25">
      <c r="A14" s="557"/>
      <c r="B14" s="128"/>
      <c r="C14" s="128" t="str">
        <f>'9'!C11</f>
        <v>Wangon II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</row>
    <row r="15" spans="1:13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370"/>
      <c r="E15" s="370"/>
      <c r="F15" s="370"/>
      <c r="G15" s="370"/>
      <c r="H15" s="370"/>
      <c r="I15" s="370"/>
      <c r="J15" s="370"/>
      <c r="K15" s="370"/>
      <c r="L15" s="370"/>
      <c r="M15" s="370"/>
    </row>
    <row r="16" spans="1:13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370"/>
      <c r="E16" s="370"/>
      <c r="F16" s="370"/>
      <c r="G16" s="370"/>
      <c r="H16" s="370"/>
      <c r="I16" s="370"/>
      <c r="J16" s="370"/>
      <c r="K16" s="370"/>
      <c r="L16" s="370"/>
      <c r="M16" s="370"/>
    </row>
    <row r="17" spans="1:13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</row>
    <row r="18" spans="1:13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</row>
    <row r="19" spans="1:13" ht="20.100000000000001" customHeight="1" x14ac:dyDescent="0.25">
      <c r="A19" s="557"/>
      <c r="B19" s="128"/>
      <c r="C19" s="128" t="str">
        <f>'9'!C16</f>
        <v>Kemranjen II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</row>
    <row r="20" spans="1:13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370"/>
      <c r="E20" s="370"/>
      <c r="F20" s="370"/>
      <c r="G20" s="370"/>
      <c r="H20" s="370"/>
      <c r="I20" s="370"/>
      <c r="J20" s="370"/>
      <c r="K20" s="370"/>
      <c r="L20" s="370"/>
      <c r="M20" s="370"/>
    </row>
    <row r="21" spans="1:13" ht="20.100000000000001" customHeight="1" x14ac:dyDescent="0.25">
      <c r="A21" s="557"/>
      <c r="B21" s="128"/>
      <c r="C21" s="128" t="str">
        <f>'9'!C18</f>
        <v>Sumpiuh II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</row>
    <row r="22" spans="1:13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370"/>
      <c r="E22" s="370"/>
      <c r="F22" s="370"/>
      <c r="G22" s="370"/>
      <c r="H22" s="370"/>
      <c r="I22" s="370"/>
      <c r="J22" s="370"/>
      <c r="K22" s="370"/>
      <c r="L22" s="370"/>
      <c r="M22" s="370"/>
    </row>
    <row r="23" spans="1:13" ht="20.100000000000001" customHeight="1" x14ac:dyDescent="0.25">
      <c r="A23" s="557"/>
      <c r="B23" s="128"/>
      <c r="C23" s="128" t="str">
        <f>'9'!C20</f>
        <v>Tambak II</v>
      </c>
      <c r="D23" s="370"/>
      <c r="E23" s="370"/>
      <c r="F23" s="370"/>
      <c r="G23" s="370"/>
      <c r="H23" s="370"/>
      <c r="I23" s="370"/>
      <c r="J23" s="370"/>
      <c r="K23" s="370"/>
      <c r="L23" s="370"/>
      <c r="M23" s="370"/>
    </row>
    <row r="24" spans="1:13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370"/>
      <c r="E24" s="370"/>
      <c r="F24" s="370"/>
      <c r="G24" s="370"/>
      <c r="H24" s="370"/>
      <c r="I24" s="370"/>
      <c r="J24" s="370"/>
      <c r="K24" s="370"/>
      <c r="L24" s="370"/>
      <c r="M24" s="370"/>
    </row>
    <row r="25" spans="1:13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370"/>
      <c r="E25" s="370"/>
      <c r="F25" s="370"/>
      <c r="G25" s="370"/>
      <c r="H25" s="370"/>
      <c r="I25" s="370"/>
      <c r="J25" s="370"/>
      <c r="K25" s="370"/>
      <c r="L25" s="370"/>
      <c r="M25" s="370"/>
    </row>
    <row r="26" spans="1:13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</row>
    <row r="27" spans="1:13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370"/>
      <c r="E27" s="370"/>
      <c r="F27" s="370"/>
      <c r="G27" s="370"/>
      <c r="H27" s="370"/>
      <c r="I27" s="370"/>
      <c r="J27" s="370"/>
      <c r="K27" s="370"/>
      <c r="L27" s="370"/>
      <c r="M27" s="370"/>
    </row>
    <row r="28" spans="1:13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370"/>
      <c r="E28" s="370"/>
      <c r="F28" s="370"/>
      <c r="G28" s="370"/>
      <c r="H28" s="370"/>
      <c r="I28" s="370"/>
      <c r="J28" s="370"/>
      <c r="K28" s="370"/>
      <c r="L28" s="370"/>
      <c r="M28" s="370"/>
    </row>
    <row r="29" spans="1:13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370"/>
      <c r="E29" s="370"/>
      <c r="F29" s="370"/>
      <c r="G29" s="370"/>
      <c r="H29" s="370"/>
      <c r="I29" s="370"/>
      <c r="J29" s="370"/>
      <c r="K29" s="370"/>
      <c r="L29" s="370"/>
      <c r="M29" s="370"/>
    </row>
    <row r="30" spans="1:13" ht="20.100000000000001" customHeight="1" x14ac:dyDescent="0.25">
      <c r="A30" s="557"/>
      <c r="B30" s="128"/>
      <c r="C30" s="128" t="str">
        <f>'9'!C27</f>
        <v>Ajibarang II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</row>
    <row r="31" spans="1:13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370"/>
      <c r="E31" s="370"/>
      <c r="F31" s="370"/>
      <c r="G31" s="370"/>
      <c r="H31" s="370"/>
      <c r="I31" s="370"/>
      <c r="J31" s="370"/>
      <c r="K31" s="370"/>
      <c r="L31" s="370"/>
      <c r="M31" s="370"/>
    </row>
    <row r="32" spans="1:13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</row>
    <row r="33" spans="1:13" ht="20.100000000000001" customHeight="1" x14ac:dyDescent="0.25">
      <c r="A33" s="557"/>
      <c r="B33" s="128"/>
      <c r="C33" s="128" t="str">
        <f>'9'!C30</f>
        <v>Pekuncen II</v>
      </c>
      <c r="D33" s="370"/>
      <c r="E33" s="370"/>
      <c r="F33" s="370"/>
      <c r="G33" s="370"/>
      <c r="H33" s="370"/>
      <c r="I33" s="370"/>
      <c r="J33" s="370"/>
      <c r="K33" s="370"/>
      <c r="L33" s="370"/>
      <c r="M33" s="370"/>
    </row>
    <row r="34" spans="1:13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</row>
    <row r="35" spans="1:13" ht="20.100000000000001" customHeight="1" x14ac:dyDescent="0.25">
      <c r="A35" s="557"/>
      <c r="B35" s="128"/>
      <c r="C35" s="128" t="str">
        <f>'9'!C32</f>
        <v>Cilongok II</v>
      </c>
      <c r="D35" s="370"/>
      <c r="E35" s="370"/>
      <c r="F35" s="370"/>
      <c r="G35" s="370"/>
      <c r="H35" s="370"/>
      <c r="I35" s="370"/>
      <c r="J35" s="370"/>
      <c r="K35" s="370"/>
      <c r="L35" s="370"/>
      <c r="M35" s="370"/>
    </row>
    <row r="36" spans="1:13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</row>
    <row r="37" spans="1:13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370"/>
      <c r="E37" s="370"/>
      <c r="F37" s="370"/>
      <c r="G37" s="370"/>
      <c r="H37" s="370"/>
      <c r="I37" s="370"/>
      <c r="J37" s="370"/>
      <c r="K37" s="370"/>
      <c r="L37" s="370"/>
      <c r="M37" s="370"/>
    </row>
    <row r="38" spans="1:13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370"/>
      <c r="E38" s="370"/>
      <c r="F38" s="370"/>
      <c r="G38" s="370"/>
      <c r="H38" s="370"/>
      <c r="I38" s="370"/>
      <c r="J38" s="370"/>
      <c r="K38" s="370"/>
      <c r="L38" s="370"/>
      <c r="M38" s="370"/>
    </row>
    <row r="39" spans="1:13" ht="20.100000000000001" customHeight="1" x14ac:dyDescent="0.25">
      <c r="A39" s="557"/>
      <c r="B39" s="128"/>
      <c r="C39" s="128" t="str">
        <f>'9'!C36</f>
        <v>Purwokerto Timur II</v>
      </c>
      <c r="D39" s="370"/>
      <c r="E39" s="370"/>
      <c r="F39" s="370"/>
      <c r="G39" s="370"/>
      <c r="H39" s="370"/>
      <c r="I39" s="370"/>
      <c r="J39" s="370"/>
      <c r="K39" s="370"/>
      <c r="L39" s="370"/>
      <c r="M39" s="370"/>
    </row>
    <row r="40" spans="1:13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370"/>
      <c r="E40" s="370"/>
      <c r="F40" s="370"/>
      <c r="G40" s="370"/>
      <c r="H40" s="370"/>
      <c r="I40" s="370"/>
      <c r="J40" s="370"/>
      <c r="K40" s="370"/>
      <c r="L40" s="370"/>
      <c r="M40" s="370"/>
    </row>
    <row r="41" spans="1:13" ht="20.100000000000001" customHeight="1" x14ac:dyDescent="0.25">
      <c r="A41" s="557"/>
      <c r="B41" s="128"/>
      <c r="C41" s="128" t="str">
        <f>'9'!C38</f>
        <v>Purwokerto Utara II</v>
      </c>
      <c r="D41" s="370"/>
      <c r="E41" s="370"/>
      <c r="F41" s="370"/>
      <c r="G41" s="370"/>
      <c r="H41" s="370"/>
      <c r="I41" s="370"/>
      <c r="J41" s="370"/>
      <c r="K41" s="370"/>
      <c r="L41" s="370"/>
      <c r="M41" s="370"/>
    </row>
    <row r="42" spans="1:13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370"/>
      <c r="E42" s="370"/>
      <c r="F42" s="370"/>
      <c r="G42" s="370"/>
      <c r="H42" s="370"/>
      <c r="I42" s="370"/>
      <c r="J42" s="370"/>
      <c r="K42" s="370"/>
      <c r="L42" s="370"/>
      <c r="M42" s="370"/>
    </row>
    <row r="43" spans="1:13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</row>
    <row r="44" spans="1:13" ht="20.100000000000001" customHeight="1" x14ac:dyDescent="0.25">
      <c r="A44" s="557"/>
      <c r="B44" s="128"/>
      <c r="C44" s="128" t="str">
        <f>'9'!C41</f>
        <v>Sokaraja II</v>
      </c>
      <c r="D44" s="370"/>
      <c r="E44" s="370"/>
      <c r="F44" s="370"/>
      <c r="G44" s="370"/>
      <c r="H44" s="370"/>
      <c r="I44" s="370"/>
      <c r="J44" s="370"/>
      <c r="K44" s="370"/>
      <c r="L44" s="370"/>
      <c r="M44" s="370"/>
    </row>
    <row r="45" spans="1:13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370"/>
      <c r="E45" s="370"/>
      <c r="F45" s="370"/>
      <c r="G45" s="370"/>
      <c r="H45" s="370"/>
      <c r="I45" s="370"/>
      <c r="J45" s="370"/>
      <c r="K45" s="370"/>
      <c r="L45" s="370"/>
      <c r="M45" s="370"/>
    </row>
    <row r="46" spans="1:13" ht="20.100000000000001" customHeight="1" x14ac:dyDescent="0.25">
      <c r="A46" s="557"/>
      <c r="B46" s="128"/>
      <c r="C46" s="128" t="str">
        <f>'9'!C43</f>
        <v>Kembaran II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  <row r="47" spans="1:13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370"/>
      <c r="E47" s="370"/>
      <c r="F47" s="370"/>
      <c r="G47" s="370"/>
      <c r="H47" s="370"/>
      <c r="I47" s="370"/>
      <c r="J47" s="370"/>
      <c r="K47" s="370"/>
      <c r="L47" s="370"/>
      <c r="M47" s="370"/>
    </row>
    <row r="48" spans="1:13" ht="20.100000000000001" customHeight="1" x14ac:dyDescent="0.25">
      <c r="A48" s="557"/>
      <c r="B48" s="128"/>
      <c r="C48" s="128" t="str">
        <f>'9'!C45</f>
        <v>Sumbang II</v>
      </c>
      <c r="D48" s="370"/>
      <c r="E48" s="370"/>
      <c r="F48" s="370"/>
      <c r="G48" s="370"/>
      <c r="H48" s="370"/>
      <c r="I48" s="370"/>
      <c r="J48" s="370"/>
      <c r="K48" s="370"/>
      <c r="L48" s="370"/>
      <c r="M48" s="370"/>
    </row>
    <row r="49" spans="1:13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370"/>
      <c r="E49" s="370"/>
      <c r="F49" s="370"/>
      <c r="G49" s="370"/>
      <c r="H49" s="370"/>
      <c r="I49" s="370"/>
      <c r="J49" s="370"/>
      <c r="K49" s="370"/>
      <c r="L49" s="370"/>
      <c r="M49" s="370"/>
    </row>
    <row r="50" spans="1:13" ht="20.100000000000001" customHeight="1" x14ac:dyDescent="0.25">
      <c r="A50" s="557"/>
      <c r="B50" s="128"/>
      <c r="C50" s="128" t="str">
        <f>'9'!C47</f>
        <v>Baturraden II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</row>
    <row r="51" spans="1:13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370"/>
      <c r="E51" s="370"/>
      <c r="F51" s="370"/>
      <c r="G51" s="370"/>
      <c r="H51" s="370"/>
      <c r="I51" s="370"/>
      <c r="J51" s="370"/>
      <c r="K51" s="370"/>
      <c r="L51" s="370"/>
      <c r="M51" s="370"/>
    </row>
    <row r="52" spans="1:13" ht="20.100000000000001" customHeight="1" x14ac:dyDescent="0.25">
      <c r="A52" s="557"/>
      <c r="B52" s="128"/>
      <c r="C52" s="128"/>
      <c r="D52" s="370"/>
      <c r="E52" s="370"/>
      <c r="F52" s="370"/>
      <c r="G52" s="370"/>
      <c r="H52" s="370"/>
      <c r="I52" s="370"/>
      <c r="J52" s="370"/>
      <c r="K52" s="370"/>
      <c r="L52" s="370"/>
      <c r="M52" s="370"/>
    </row>
    <row r="53" spans="1:13" ht="20.100000000000001" customHeight="1" x14ac:dyDescent="0.25">
      <c r="A53" s="557"/>
      <c r="B53" s="128"/>
      <c r="C53" s="128"/>
      <c r="D53" s="370"/>
      <c r="E53" s="370"/>
      <c r="F53" s="370"/>
      <c r="G53" s="370"/>
      <c r="H53" s="370"/>
      <c r="I53" s="370"/>
      <c r="J53" s="370"/>
      <c r="K53" s="370"/>
      <c r="L53" s="370"/>
      <c r="M53" s="370"/>
    </row>
    <row r="54" spans="1:13" ht="20.100000000000001" customHeight="1" x14ac:dyDescent="0.25">
      <c r="A54" s="578"/>
      <c r="B54" s="147"/>
      <c r="C54" s="147"/>
      <c r="D54" s="370"/>
      <c r="E54" s="370"/>
      <c r="F54" s="370"/>
      <c r="G54" s="370"/>
      <c r="H54" s="370"/>
      <c r="I54" s="370"/>
      <c r="J54" s="370"/>
      <c r="K54" s="370"/>
      <c r="L54" s="370"/>
      <c r="M54" s="370"/>
    </row>
    <row r="55" spans="1:13" ht="20.100000000000001" customHeight="1" x14ac:dyDescent="0.25">
      <c r="A55" s="578"/>
      <c r="B55" s="147"/>
      <c r="C55" s="147"/>
      <c r="D55" s="370"/>
      <c r="E55" s="370"/>
      <c r="F55" s="370"/>
      <c r="G55" s="370"/>
      <c r="H55" s="370"/>
      <c r="I55" s="370"/>
      <c r="J55" s="370"/>
      <c r="K55" s="370"/>
      <c r="L55" s="370"/>
      <c r="M55" s="370"/>
    </row>
    <row r="56" spans="1:13" ht="20.100000000000001" customHeight="1" x14ac:dyDescent="0.25">
      <c r="A56" s="578"/>
      <c r="B56" s="147"/>
      <c r="C56" s="147"/>
      <c r="D56" s="669"/>
      <c r="E56" s="669"/>
      <c r="F56" s="669"/>
      <c r="G56" s="669"/>
      <c r="H56" s="669"/>
      <c r="I56" s="669"/>
      <c r="J56" s="669"/>
      <c r="K56" s="669"/>
      <c r="L56" s="669"/>
      <c r="M56" s="669"/>
    </row>
    <row r="57" spans="1:13" ht="20.100000000000001" customHeight="1" thickBot="1" x14ac:dyDescent="0.3">
      <c r="A57" s="372" t="s">
        <v>488</v>
      </c>
      <c r="B57" s="372"/>
      <c r="C57" s="372"/>
      <c r="D57" s="670">
        <f t="shared" ref="D57:M57" si="0">SUM(D12:D56)</f>
        <v>0</v>
      </c>
      <c r="E57" s="670">
        <f t="shared" si="0"/>
        <v>0</v>
      </c>
      <c r="F57" s="670">
        <f t="shared" si="0"/>
        <v>0</v>
      </c>
      <c r="G57" s="670">
        <f t="shared" si="0"/>
        <v>0</v>
      </c>
      <c r="H57" s="670">
        <f t="shared" si="0"/>
        <v>0</v>
      </c>
      <c r="I57" s="670">
        <f t="shared" si="0"/>
        <v>0</v>
      </c>
      <c r="J57" s="670">
        <f t="shared" si="0"/>
        <v>0</v>
      </c>
      <c r="K57" s="670">
        <f t="shared" si="0"/>
        <v>0</v>
      </c>
      <c r="L57" s="670">
        <f t="shared" si="0"/>
        <v>0</v>
      </c>
      <c r="M57" s="670">
        <f t="shared" si="0"/>
        <v>0</v>
      </c>
    </row>
    <row r="59" spans="1:13" x14ac:dyDescent="0.25">
      <c r="A59" s="642" t="s">
        <v>569</v>
      </c>
    </row>
  </sheetData>
  <mergeCells count="14">
    <mergeCell ref="J8:J10"/>
    <mergeCell ref="K8:K10"/>
    <mergeCell ref="L8:L10"/>
    <mergeCell ref="M8:M10"/>
    <mergeCell ref="A7:A10"/>
    <mergeCell ref="B7:B10"/>
    <mergeCell ref="C7:C10"/>
    <mergeCell ref="D7:M7"/>
    <mergeCell ref="D8:D10"/>
    <mergeCell ref="E8:E10"/>
    <mergeCell ref="F8:F10"/>
    <mergeCell ref="G8:G10"/>
    <mergeCell ref="H8:H10"/>
    <mergeCell ref="I8:I10"/>
  </mergeCells>
  <pageMargins left="0.7" right="0.7" top="0.75" bottom="0.75" header="0.3" footer="0.3"/>
  <pageSetup paperSize="9" scale="6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ED70-0ED1-4B56-9D50-B1FDD998C359}">
  <sheetPr codeName="Sheet42">
    <tabColor rgb="FF002060"/>
    <pageSetUpPr fitToPage="1"/>
  </sheetPr>
  <dimension ref="A1:X62"/>
  <sheetViews>
    <sheetView topLeftCell="A7" zoomScale="60" zoomScaleNormal="60" workbookViewId="0">
      <selection activeCell="V4" sqref="V4"/>
    </sheetView>
  </sheetViews>
  <sheetFormatPr defaultColWidth="9.28515625" defaultRowHeight="15" x14ac:dyDescent="0.25"/>
  <cols>
    <col min="1" max="1" width="5.5703125" style="671" customWidth="1"/>
    <col min="2" max="3" width="21.5703125" style="671" customWidth="1"/>
    <col min="4" max="6" width="9.5703125" style="671" customWidth="1"/>
    <col min="7" max="7" width="11.42578125" style="671" bestFit="1" customWidth="1"/>
    <col min="8" max="8" width="9.5703125" style="671" customWidth="1"/>
    <col min="9" max="9" width="11.42578125" style="671" bestFit="1" customWidth="1"/>
    <col min="10" max="10" width="9.5703125" style="671" customWidth="1"/>
    <col min="11" max="11" width="11.7109375" style="671" customWidth="1"/>
    <col min="12" max="12" width="9.5703125" style="671" customWidth="1"/>
    <col min="13" max="13" width="11.42578125" style="671" bestFit="1" customWidth="1"/>
    <col min="14" max="14" width="9.5703125" style="671" customWidth="1"/>
    <col min="15" max="15" width="11.42578125" style="671" bestFit="1" customWidth="1"/>
    <col min="16" max="16" width="9.5703125" style="671" customWidth="1"/>
    <col min="17" max="17" width="11.42578125" style="671" bestFit="1" customWidth="1"/>
    <col min="18" max="18" width="9.5703125" style="671" customWidth="1"/>
    <col min="19" max="19" width="11.42578125" style="671" bestFit="1" customWidth="1"/>
    <col min="20" max="20" width="9.5703125" style="671" customWidth="1"/>
    <col min="21" max="21" width="11.42578125" style="671" bestFit="1" customWidth="1"/>
    <col min="22" max="22" width="9.5703125" style="671" customWidth="1"/>
    <col min="23" max="23" width="11.42578125" style="671" bestFit="1" customWidth="1"/>
    <col min="24" max="24" width="9.5703125" style="671" customWidth="1"/>
    <col min="25" max="256" width="9.28515625" style="671"/>
    <col min="257" max="257" width="5.5703125" style="671" customWidth="1"/>
    <col min="258" max="259" width="21.5703125" style="671" customWidth="1"/>
    <col min="260" max="274" width="9.5703125" style="671" customWidth="1"/>
    <col min="275" max="512" width="9.28515625" style="671"/>
    <col min="513" max="513" width="5.5703125" style="671" customWidth="1"/>
    <col min="514" max="515" width="21.5703125" style="671" customWidth="1"/>
    <col min="516" max="530" width="9.5703125" style="671" customWidth="1"/>
    <col min="531" max="768" width="9.28515625" style="671"/>
    <col min="769" max="769" width="5.5703125" style="671" customWidth="1"/>
    <col min="770" max="771" width="21.5703125" style="671" customWidth="1"/>
    <col min="772" max="786" width="9.5703125" style="671" customWidth="1"/>
    <col min="787" max="1024" width="9.28515625" style="671"/>
    <col min="1025" max="1025" width="5.5703125" style="671" customWidth="1"/>
    <col min="1026" max="1027" width="21.5703125" style="671" customWidth="1"/>
    <col min="1028" max="1042" width="9.5703125" style="671" customWidth="1"/>
    <col min="1043" max="1280" width="9.28515625" style="671"/>
    <col min="1281" max="1281" width="5.5703125" style="671" customWidth="1"/>
    <col min="1282" max="1283" width="21.5703125" style="671" customWidth="1"/>
    <col min="1284" max="1298" width="9.5703125" style="671" customWidth="1"/>
    <col min="1299" max="1536" width="9.28515625" style="671"/>
    <col min="1537" max="1537" width="5.5703125" style="671" customWidth="1"/>
    <col min="1538" max="1539" width="21.5703125" style="671" customWidth="1"/>
    <col min="1540" max="1554" width="9.5703125" style="671" customWidth="1"/>
    <col min="1555" max="1792" width="9.28515625" style="671"/>
    <col min="1793" max="1793" width="5.5703125" style="671" customWidth="1"/>
    <col min="1794" max="1795" width="21.5703125" style="671" customWidth="1"/>
    <col min="1796" max="1810" width="9.5703125" style="671" customWidth="1"/>
    <col min="1811" max="2048" width="9.28515625" style="671"/>
    <col min="2049" max="2049" width="5.5703125" style="671" customWidth="1"/>
    <col min="2050" max="2051" width="21.5703125" style="671" customWidth="1"/>
    <col min="2052" max="2066" width="9.5703125" style="671" customWidth="1"/>
    <col min="2067" max="2304" width="9.28515625" style="671"/>
    <col min="2305" max="2305" width="5.5703125" style="671" customWidth="1"/>
    <col min="2306" max="2307" width="21.5703125" style="671" customWidth="1"/>
    <col min="2308" max="2322" width="9.5703125" style="671" customWidth="1"/>
    <col min="2323" max="2560" width="9.28515625" style="671"/>
    <col min="2561" max="2561" width="5.5703125" style="671" customWidth="1"/>
    <col min="2562" max="2563" width="21.5703125" style="671" customWidth="1"/>
    <col min="2564" max="2578" width="9.5703125" style="671" customWidth="1"/>
    <col min="2579" max="2816" width="9.28515625" style="671"/>
    <col min="2817" max="2817" width="5.5703125" style="671" customWidth="1"/>
    <col min="2818" max="2819" width="21.5703125" style="671" customWidth="1"/>
    <col min="2820" max="2834" width="9.5703125" style="671" customWidth="1"/>
    <col min="2835" max="3072" width="9.28515625" style="671"/>
    <col min="3073" max="3073" width="5.5703125" style="671" customWidth="1"/>
    <col min="3074" max="3075" width="21.5703125" style="671" customWidth="1"/>
    <col min="3076" max="3090" width="9.5703125" style="671" customWidth="1"/>
    <col min="3091" max="3328" width="9.28515625" style="671"/>
    <col min="3329" max="3329" width="5.5703125" style="671" customWidth="1"/>
    <col min="3330" max="3331" width="21.5703125" style="671" customWidth="1"/>
    <col min="3332" max="3346" width="9.5703125" style="671" customWidth="1"/>
    <col min="3347" max="3584" width="9.28515625" style="671"/>
    <col min="3585" max="3585" width="5.5703125" style="671" customWidth="1"/>
    <col min="3586" max="3587" width="21.5703125" style="671" customWidth="1"/>
    <col min="3588" max="3602" width="9.5703125" style="671" customWidth="1"/>
    <col min="3603" max="3840" width="9.28515625" style="671"/>
    <col min="3841" max="3841" width="5.5703125" style="671" customWidth="1"/>
    <col min="3842" max="3843" width="21.5703125" style="671" customWidth="1"/>
    <col min="3844" max="3858" width="9.5703125" style="671" customWidth="1"/>
    <col min="3859" max="4096" width="9.28515625" style="671"/>
    <col min="4097" max="4097" width="5.5703125" style="671" customWidth="1"/>
    <col min="4098" max="4099" width="21.5703125" style="671" customWidth="1"/>
    <col min="4100" max="4114" width="9.5703125" style="671" customWidth="1"/>
    <col min="4115" max="4352" width="9.28515625" style="671"/>
    <col min="4353" max="4353" width="5.5703125" style="671" customWidth="1"/>
    <col min="4354" max="4355" width="21.5703125" style="671" customWidth="1"/>
    <col min="4356" max="4370" width="9.5703125" style="671" customWidth="1"/>
    <col min="4371" max="4608" width="9.28515625" style="671"/>
    <col min="4609" max="4609" width="5.5703125" style="671" customWidth="1"/>
    <col min="4610" max="4611" width="21.5703125" style="671" customWidth="1"/>
    <col min="4612" max="4626" width="9.5703125" style="671" customWidth="1"/>
    <col min="4627" max="4864" width="9.28515625" style="671"/>
    <col min="4865" max="4865" width="5.5703125" style="671" customWidth="1"/>
    <col min="4866" max="4867" width="21.5703125" style="671" customWidth="1"/>
    <col min="4868" max="4882" width="9.5703125" style="671" customWidth="1"/>
    <col min="4883" max="5120" width="9.28515625" style="671"/>
    <col min="5121" max="5121" width="5.5703125" style="671" customWidth="1"/>
    <col min="5122" max="5123" width="21.5703125" style="671" customWidth="1"/>
    <col min="5124" max="5138" width="9.5703125" style="671" customWidth="1"/>
    <col min="5139" max="5376" width="9.28515625" style="671"/>
    <col min="5377" max="5377" width="5.5703125" style="671" customWidth="1"/>
    <col min="5378" max="5379" width="21.5703125" style="671" customWidth="1"/>
    <col min="5380" max="5394" width="9.5703125" style="671" customWidth="1"/>
    <col min="5395" max="5632" width="9.28515625" style="671"/>
    <col min="5633" max="5633" width="5.5703125" style="671" customWidth="1"/>
    <col min="5634" max="5635" width="21.5703125" style="671" customWidth="1"/>
    <col min="5636" max="5650" width="9.5703125" style="671" customWidth="1"/>
    <col min="5651" max="5888" width="9.28515625" style="671"/>
    <col min="5889" max="5889" width="5.5703125" style="671" customWidth="1"/>
    <col min="5890" max="5891" width="21.5703125" style="671" customWidth="1"/>
    <col min="5892" max="5906" width="9.5703125" style="671" customWidth="1"/>
    <col min="5907" max="6144" width="9.28515625" style="671"/>
    <col min="6145" max="6145" width="5.5703125" style="671" customWidth="1"/>
    <col min="6146" max="6147" width="21.5703125" style="671" customWidth="1"/>
    <col min="6148" max="6162" width="9.5703125" style="671" customWidth="1"/>
    <col min="6163" max="6400" width="9.28515625" style="671"/>
    <col min="6401" max="6401" width="5.5703125" style="671" customWidth="1"/>
    <col min="6402" max="6403" width="21.5703125" style="671" customWidth="1"/>
    <col min="6404" max="6418" width="9.5703125" style="671" customWidth="1"/>
    <col min="6419" max="6656" width="9.28515625" style="671"/>
    <col min="6657" max="6657" width="5.5703125" style="671" customWidth="1"/>
    <col min="6658" max="6659" width="21.5703125" style="671" customWidth="1"/>
    <col min="6660" max="6674" width="9.5703125" style="671" customWidth="1"/>
    <col min="6675" max="6912" width="9.28515625" style="671"/>
    <col min="6913" max="6913" width="5.5703125" style="671" customWidth="1"/>
    <col min="6914" max="6915" width="21.5703125" style="671" customWidth="1"/>
    <col min="6916" max="6930" width="9.5703125" style="671" customWidth="1"/>
    <col min="6931" max="7168" width="9.28515625" style="671"/>
    <col min="7169" max="7169" width="5.5703125" style="671" customWidth="1"/>
    <col min="7170" max="7171" width="21.5703125" style="671" customWidth="1"/>
    <col min="7172" max="7186" width="9.5703125" style="671" customWidth="1"/>
    <col min="7187" max="7424" width="9.28515625" style="671"/>
    <col min="7425" max="7425" width="5.5703125" style="671" customWidth="1"/>
    <col min="7426" max="7427" width="21.5703125" style="671" customWidth="1"/>
    <col min="7428" max="7442" width="9.5703125" style="671" customWidth="1"/>
    <col min="7443" max="7680" width="9.28515625" style="671"/>
    <col min="7681" max="7681" width="5.5703125" style="671" customWidth="1"/>
    <col min="7682" max="7683" width="21.5703125" style="671" customWidth="1"/>
    <col min="7684" max="7698" width="9.5703125" style="671" customWidth="1"/>
    <col min="7699" max="7936" width="9.28515625" style="671"/>
    <col min="7937" max="7937" width="5.5703125" style="671" customWidth="1"/>
    <col min="7938" max="7939" width="21.5703125" style="671" customWidth="1"/>
    <col min="7940" max="7954" width="9.5703125" style="671" customWidth="1"/>
    <col min="7955" max="8192" width="9.28515625" style="671"/>
    <col min="8193" max="8193" width="5.5703125" style="671" customWidth="1"/>
    <col min="8194" max="8195" width="21.5703125" style="671" customWidth="1"/>
    <col min="8196" max="8210" width="9.5703125" style="671" customWidth="1"/>
    <col min="8211" max="8448" width="9.28515625" style="671"/>
    <col min="8449" max="8449" width="5.5703125" style="671" customWidth="1"/>
    <col min="8450" max="8451" width="21.5703125" style="671" customWidth="1"/>
    <col min="8452" max="8466" width="9.5703125" style="671" customWidth="1"/>
    <col min="8467" max="8704" width="9.28515625" style="671"/>
    <col min="8705" max="8705" width="5.5703125" style="671" customWidth="1"/>
    <col min="8706" max="8707" width="21.5703125" style="671" customWidth="1"/>
    <col min="8708" max="8722" width="9.5703125" style="671" customWidth="1"/>
    <col min="8723" max="8960" width="9.28515625" style="671"/>
    <col min="8961" max="8961" width="5.5703125" style="671" customWidth="1"/>
    <col min="8962" max="8963" width="21.5703125" style="671" customWidth="1"/>
    <col min="8964" max="8978" width="9.5703125" style="671" customWidth="1"/>
    <col min="8979" max="9216" width="9.28515625" style="671"/>
    <col min="9217" max="9217" width="5.5703125" style="671" customWidth="1"/>
    <col min="9218" max="9219" width="21.5703125" style="671" customWidth="1"/>
    <col min="9220" max="9234" width="9.5703125" style="671" customWidth="1"/>
    <col min="9235" max="9472" width="9.28515625" style="671"/>
    <col min="9473" max="9473" width="5.5703125" style="671" customWidth="1"/>
    <col min="9474" max="9475" width="21.5703125" style="671" customWidth="1"/>
    <col min="9476" max="9490" width="9.5703125" style="671" customWidth="1"/>
    <col min="9491" max="9728" width="9.28515625" style="671"/>
    <col min="9729" max="9729" width="5.5703125" style="671" customWidth="1"/>
    <col min="9730" max="9731" width="21.5703125" style="671" customWidth="1"/>
    <col min="9732" max="9746" width="9.5703125" style="671" customWidth="1"/>
    <col min="9747" max="9984" width="9.28515625" style="671"/>
    <col min="9985" max="9985" width="5.5703125" style="671" customWidth="1"/>
    <col min="9986" max="9987" width="21.5703125" style="671" customWidth="1"/>
    <col min="9988" max="10002" width="9.5703125" style="671" customWidth="1"/>
    <col min="10003" max="10240" width="9.28515625" style="671"/>
    <col min="10241" max="10241" width="5.5703125" style="671" customWidth="1"/>
    <col min="10242" max="10243" width="21.5703125" style="671" customWidth="1"/>
    <col min="10244" max="10258" width="9.5703125" style="671" customWidth="1"/>
    <col min="10259" max="10496" width="9.28515625" style="671"/>
    <col min="10497" max="10497" width="5.5703125" style="671" customWidth="1"/>
    <col min="10498" max="10499" width="21.5703125" style="671" customWidth="1"/>
    <col min="10500" max="10514" width="9.5703125" style="671" customWidth="1"/>
    <col min="10515" max="10752" width="9.28515625" style="671"/>
    <col min="10753" max="10753" width="5.5703125" style="671" customWidth="1"/>
    <col min="10754" max="10755" width="21.5703125" style="671" customWidth="1"/>
    <col min="10756" max="10770" width="9.5703125" style="671" customWidth="1"/>
    <col min="10771" max="11008" width="9.28515625" style="671"/>
    <col min="11009" max="11009" width="5.5703125" style="671" customWidth="1"/>
    <col min="11010" max="11011" width="21.5703125" style="671" customWidth="1"/>
    <col min="11012" max="11026" width="9.5703125" style="671" customWidth="1"/>
    <col min="11027" max="11264" width="9.28515625" style="671"/>
    <col min="11265" max="11265" width="5.5703125" style="671" customWidth="1"/>
    <col min="11266" max="11267" width="21.5703125" style="671" customWidth="1"/>
    <col min="11268" max="11282" width="9.5703125" style="671" customWidth="1"/>
    <col min="11283" max="11520" width="9.28515625" style="671"/>
    <col min="11521" max="11521" width="5.5703125" style="671" customWidth="1"/>
    <col min="11522" max="11523" width="21.5703125" style="671" customWidth="1"/>
    <col min="11524" max="11538" width="9.5703125" style="671" customWidth="1"/>
    <col min="11539" max="11776" width="9.28515625" style="671"/>
    <col min="11777" max="11777" width="5.5703125" style="671" customWidth="1"/>
    <col min="11778" max="11779" width="21.5703125" style="671" customWidth="1"/>
    <col min="11780" max="11794" width="9.5703125" style="671" customWidth="1"/>
    <col min="11795" max="12032" width="9.28515625" style="671"/>
    <col min="12033" max="12033" width="5.5703125" style="671" customWidth="1"/>
    <col min="12034" max="12035" width="21.5703125" style="671" customWidth="1"/>
    <col min="12036" max="12050" width="9.5703125" style="671" customWidth="1"/>
    <col min="12051" max="12288" width="9.28515625" style="671"/>
    <col min="12289" max="12289" width="5.5703125" style="671" customWidth="1"/>
    <col min="12290" max="12291" width="21.5703125" style="671" customWidth="1"/>
    <col min="12292" max="12306" width="9.5703125" style="671" customWidth="1"/>
    <col min="12307" max="12544" width="9.28515625" style="671"/>
    <col min="12545" max="12545" width="5.5703125" style="671" customWidth="1"/>
    <col min="12546" max="12547" width="21.5703125" style="671" customWidth="1"/>
    <col min="12548" max="12562" width="9.5703125" style="671" customWidth="1"/>
    <col min="12563" max="12800" width="9.28515625" style="671"/>
    <col min="12801" max="12801" width="5.5703125" style="671" customWidth="1"/>
    <col min="12802" max="12803" width="21.5703125" style="671" customWidth="1"/>
    <col min="12804" max="12818" width="9.5703125" style="671" customWidth="1"/>
    <col min="12819" max="13056" width="9.28515625" style="671"/>
    <col min="13057" max="13057" width="5.5703125" style="671" customWidth="1"/>
    <col min="13058" max="13059" width="21.5703125" style="671" customWidth="1"/>
    <col min="13060" max="13074" width="9.5703125" style="671" customWidth="1"/>
    <col min="13075" max="13312" width="9.28515625" style="671"/>
    <col min="13313" max="13313" width="5.5703125" style="671" customWidth="1"/>
    <col min="13314" max="13315" width="21.5703125" style="671" customWidth="1"/>
    <col min="13316" max="13330" width="9.5703125" style="671" customWidth="1"/>
    <col min="13331" max="13568" width="9.28515625" style="671"/>
    <col min="13569" max="13569" width="5.5703125" style="671" customWidth="1"/>
    <col min="13570" max="13571" width="21.5703125" style="671" customWidth="1"/>
    <col min="13572" max="13586" width="9.5703125" style="671" customWidth="1"/>
    <col min="13587" max="13824" width="9.28515625" style="671"/>
    <col min="13825" max="13825" width="5.5703125" style="671" customWidth="1"/>
    <col min="13826" max="13827" width="21.5703125" style="671" customWidth="1"/>
    <col min="13828" max="13842" width="9.5703125" style="671" customWidth="1"/>
    <col min="13843" max="14080" width="9.28515625" style="671"/>
    <col min="14081" max="14081" width="5.5703125" style="671" customWidth="1"/>
    <col min="14082" max="14083" width="21.5703125" style="671" customWidth="1"/>
    <col min="14084" max="14098" width="9.5703125" style="671" customWidth="1"/>
    <col min="14099" max="14336" width="9.28515625" style="671"/>
    <col min="14337" max="14337" width="5.5703125" style="671" customWidth="1"/>
    <col min="14338" max="14339" width="21.5703125" style="671" customWidth="1"/>
    <col min="14340" max="14354" width="9.5703125" style="671" customWidth="1"/>
    <col min="14355" max="14592" width="9.28515625" style="671"/>
    <col min="14593" max="14593" width="5.5703125" style="671" customWidth="1"/>
    <col min="14594" max="14595" width="21.5703125" style="671" customWidth="1"/>
    <col min="14596" max="14610" width="9.5703125" style="671" customWidth="1"/>
    <col min="14611" max="14848" width="9.28515625" style="671"/>
    <col min="14849" max="14849" width="5.5703125" style="671" customWidth="1"/>
    <col min="14850" max="14851" width="21.5703125" style="671" customWidth="1"/>
    <col min="14852" max="14866" width="9.5703125" style="671" customWidth="1"/>
    <col min="14867" max="15104" width="9.28515625" style="671"/>
    <col min="15105" max="15105" width="5.5703125" style="671" customWidth="1"/>
    <col min="15106" max="15107" width="21.5703125" style="671" customWidth="1"/>
    <col min="15108" max="15122" width="9.5703125" style="671" customWidth="1"/>
    <col min="15123" max="15360" width="9.28515625" style="671"/>
    <col min="15361" max="15361" width="5.5703125" style="671" customWidth="1"/>
    <col min="15362" max="15363" width="21.5703125" style="671" customWidth="1"/>
    <col min="15364" max="15378" width="9.5703125" style="671" customWidth="1"/>
    <col min="15379" max="15616" width="9.28515625" style="671"/>
    <col min="15617" max="15617" width="5.5703125" style="671" customWidth="1"/>
    <col min="15618" max="15619" width="21.5703125" style="671" customWidth="1"/>
    <col min="15620" max="15634" width="9.5703125" style="671" customWidth="1"/>
    <col min="15635" max="15872" width="9.28515625" style="671"/>
    <col min="15873" max="15873" width="5.5703125" style="671" customWidth="1"/>
    <col min="15874" max="15875" width="21.5703125" style="671" customWidth="1"/>
    <col min="15876" max="15890" width="9.5703125" style="671" customWidth="1"/>
    <col min="15891" max="16128" width="9.28515625" style="671"/>
    <col min="16129" max="16129" width="5.5703125" style="671" customWidth="1"/>
    <col min="16130" max="16131" width="21.5703125" style="671" customWidth="1"/>
    <col min="16132" max="16146" width="9.5703125" style="671" customWidth="1"/>
    <col min="16147" max="16384" width="9.28515625" style="671"/>
  </cols>
  <sheetData>
    <row r="1" spans="1:24" ht="15.75" x14ac:dyDescent="0.25">
      <c r="A1" s="810" t="s">
        <v>688</v>
      </c>
      <c r="C1" s="671" t="s">
        <v>316</v>
      </c>
    </row>
    <row r="3" spans="1:24" s="672" customFormat="1" ht="14.25" customHeight="1" x14ac:dyDescent="0.25">
      <c r="A3" s="1230" t="s">
        <v>1276</v>
      </c>
      <c r="B3" s="1230"/>
      <c r="C3" s="1230"/>
      <c r="D3" s="1230"/>
      <c r="E3" s="1230"/>
      <c r="F3" s="1230"/>
      <c r="G3" s="1230"/>
      <c r="H3" s="1230"/>
      <c r="I3" s="1230"/>
      <c r="J3" s="1230"/>
      <c r="K3" s="1230"/>
      <c r="L3" s="1230"/>
      <c r="M3" s="1230"/>
      <c r="N3" s="1230"/>
      <c r="O3" s="1230"/>
      <c r="P3" s="1230"/>
      <c r="Q3" s="1230"/>
      <c r="R3" s="1230"/>
      <c r="S3" s="1230"/>
      <c r="T3" s="1230"/>
      <c r="U3" s="1230"/>
      <c r="V3" s="1230"/>
      <c r="W3" s="1230"/>
      <c r="X3" s="1230"/>
    </row>
    <row r="4" spans="1:24" s="672" customFormat="1" ht="16.5" x14ac:dyDescent="0.25">
      <c r="A4" s="899"/>
      <c r="B4" s="899"/>
      <c r="C4" s="899"/>
      <c r="D4" s="899"/>
      <c r="E4" s="900"/>
      <c r="F4" s="899"/>
      <c r="G4" s="899"/>
      <c r="J4" s="900"/>
      <c r="K4" s="589" t="str">
        <f>'1'!$E$5</f>
        <v>KABUPATEN/KOTA</v>
      </c>
      <c r="L4" s="590">
        <f>'1'!$F$5</f>
        <v>2022</v>
      </c>
      <c r="M4" s="899"/>
      <c r="N4" s="901"/>
      <c r="O4" s="899"/>
      <c r="P4" s="899"/>
      <c r="Q4" s="901"/>
      <c r="R4" s="901"/>
      <c r="S4" s="811"/>
      <c r="T4" s="812"/>
      <c r="U4" s="811"/>
      <c r="V4" s="811"/>
      <c r="W4" s="812"/>
      <c r="X4" s="812"/>
    </row>
    <row r="5" spans="1:24" s="672" customFormat="1" ht="16.5" x14ac:dyDescent="0.25">
      <c r="A5" s="899"/>
      <c r="B5" s="899"/>
      <c r="C5" s="899"/>
      <c r="D5" s="899"/>
      <c r="E5" s="900"/>
      <c r="F5" s="899"/>
      <c r="G5" s="899"/>
      <c r="J5" s="900"/>
      <c r="K5" s="589" t="str">
        <f>'1'!$E$6</f>
        <v>TAHUN</v>
      </c>
      <c r="L5" s="590" t="str">
        <f>'1'!$F$6</f>
        <v>BANYUMAS</v>
      </c>
      <c r="M5" s="899"/>
      <c r="N5" s="901"/>
      <c r="O5" s="899"/>
      <c r="P5" s="899"/>
      <c r="Q5" s="901"/>
      <c r="R5" s="901"/>
      <c r="S5" s="811"/>
      <c r="T5" s="812"/>
      <c r="U5" s="811"/>
      <c r="V5" s="811"/>
      <c r="W5" s="812"/>
      <c r="X5" s="812"/>
    </row>
    <row r="6" spans="1:24" ht="15.75" thickBot="1" x14ac:dyDescent="0.3">
      <c r="A6" s="673"/>
      <c r="B6" s="673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</row>
    <row r="7" spans="1:24" ht="15" customHeight="1" x14ac:dyDescent="0.25">
      <c r="A7" s="1219" t="s">
        <v>2</v>
      </c>
      <c r="B7" s="1219" t="s">
        <v>254</v>
      </c>
      <c r="C7" s="1219" t="s">
        <v>409</v>
      </c>
      <c r="D7" s="1221" t="s">
        <v>572</v>
      </c>
      <c r="E7" s="1222"/>
      <c r="F7" s="1223"/>
      <c r="G7" s="1227" t="s">
        <v>672</v>
      </c>
      <c r="H7" s="1228"/>
      <c r="I7" s="1228"/>
      <c r="J7" s="1228"/>
      <c r="K7" s="1228"/>
      <c r="L7" s="1229"/>
      <c r="M7" s="1227" t="s">
        <v>1087</v>
      </c>
      <c r="N7" s="1228"/>
      <c r="O7" s="1229"/>
      <c r="P7" s="1228"/>
      <c r="Q7" s="1228"/>
      <c r="R7" s="1229"/>
      <c r="S7" s="1227" t="s">
        <v>1088</v>
      </c>
      <c r="T7" s="1228"/>
      <c r="U7" s="1229"/>
      <c r="V7" s="1228"/>
      <c r="W7" s="1228"/>
      <c r="X7" s="1229"/>
    </row>
    <row r="8" spans="1:24" ht="21.75" customHeight="1" x14ac:dyDescent="0.25">
      <c r="A8" s="1219"/>
      <c r="B8" s="1219"/>
      <c r="C8" s="1219"/>
      <c r="D8" s="1224"/>
      <c r="E8" s="1225"/>
      <c r="F8" s="1226"/>
      <c r="G8" s="1231" t="s">
        <v>6</v>
      </c>
      <c r="H8" s="1232"/>
      <c r="I8" s="1231" t="s">
        <v>7</v>
      </c>
      <c r="J8" s="1232"/>
      <c r="K8" s="1231" t="s">
        <v>8</v>
      </c>
      <c r="L8" s="1232"/>
      <c r="M8" s="1231" t="s">
        <v>6</v>
      </c>
      <c r="N8" s="1232"/>
      <c r="O8" s="1233" t="s">
        <v>7</v>
      </c>
      <c r="P8" s="1232"/>
      <c r="Q8" s="1231" t="s">
        <v>8</v>
      </c>
      <c r="R8" s="1232"/>
      <c r="S8" s="1231" t="s">
        <v>6</v>
      </c>
      <c r="T8" s="1232"/>
      <c r="U8" s="1233" t="s">
        <v>7</v>
      </c>
      <c r="V8" s="1232"/>
      <c r="W8" s="1231" t="s">
        <v>8</v>
      </c>
      <c r="X8" s="1232"/>
    </row>
    <row r="9" spans="1:24" ht="19.899999999999999" customHeight="1" x14ac:dyDescent="0.25">
      <c r="A9" s="1220"/>
      <c r="B9" s="1220"/>
      <c r="C9" s="1220"/>
      <c r="D9" s="813" t="s">
        <v>6</v>
      </c>
      <c r="E9" s="813" t="s">
        <v>7</v>
      </c>
      <c r="F9" s="814" t="s">
        <v>8</v>
      </c>
      <c r="G9" s="815" t="s">
        <v>256</v>
      </c>
      <c r="H9" s="816" t="s">
        <v>27</v>
      </c>
      <c r="I9" s="815" t="s">
        <v>256</v>
      </c>
      <c r="J9" s="816" t="s">
        <v>27</v>
      </c>
      <c r="K9" s="815" t="s">
        <v>256</v>
      </c>
      <c r="L9" s="816" t="s">
        <v>27</v>
      </c>
      <c r="M9" s="815" t="s">
        <v>256</v>
      </c>
      <c r="N9" s="816" t="s">
        <v>27</v>
      </c>
      <c r="O9" s="815" t="s">
        <v>256</v>
      </c>
      <c r="P9" s="817" t="s">
        <v>27</v>
      </c>
      <c r="Q9" s="815" t="s">
        <v>256</v>
      </c>
      <c r="R9" s="816" t="s">
        <v>27</v>
      </c>
      <c r="S9" s="815" t="s">
        <v>256</v>
      </c>
      <c r="T9" s="816" t="s">
        <v>27</v>
      </c>
      <c r="U9" s="815" t="s">
        <v>256</v>
      </c>
      <c r="V9" s="817" t="s">
        <v>27</v>
      </c>
      <c r="W9" s="815" t="s">
        <v>256</v>
      </c>
      <c r="X9" s="816" t="s">
        <v>27</v>
      </c>
    </row>
    <row r="10" spans="1:24" x14ac:dyDescent="0.25">
      <c r="A10" s="818">
        <v>1</v>
      </c>
      <c r="B10" s="818">
        <v>2</v>
      </c>
      <c r="C10" s="818">
        <v>3</v>
      </c>
      <c r="D10" s="818">
        <v>4</v>
      </c>
      <c r="E10" s="818">
        <v>5</v>
      </c>
      <c r="F10" s="818">
        <v>6</v>
      </c>
      <c r="G10" s="818">
        <v>7</v>
      </c>
      <c r="H10" s="818">
        <v>8</v>
      </c>
      <c r="I10" s="818">
        <v>9</v>
      </c>
      <c r="J10" s="818">
        <v>10</v>
      </c>
      <c r="K10" s="818">
        <v>11</v>
      </c>
      <c r="L10" s="818">
        <v>12</v>
      </c>
      <c r="M10" s="818">
        <v>13</v>
      </c>
      <c r="N10" s="818">
        <v>14</v>
      </c>
      <c r="O10" s="818">
        <v>15</v>
      </c>
      <c r="P10" s="818">
        <v>16</v>
      </c>
      <c r="Q10" s="818">
        <v>17</v>
      </c>
      <c r="R10" s="818">
        <v>18</v>
      </c>
      <c r="S10" s="818">
        <v>19</v>
      </c>
      <c r="T10" s="818">
        <v>20</v>
      </c>
      <c r="U10" s="818">
        <v>21</v>
      </c>
      <c r="V10" s="818">
        <v>22</v>
      </c>
      <c r="W10" s="818">
        <v>23</v>
      </c>
      <c r="X10" s="818">
        <v>24</v>
      </c>
    </row>
    <row r="11" spans="1:24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675">
        <f>'21'!D12</f>
        <v>0</v>
      </c>
      <c r="E11" s="675">
        <f>'21'!G12</f>
        <v>0</v>
      </c>
      <c r="F11" s="675">
        <f t="shared" ref="F11:F30" si="0">SUM(D11:E11)</f>
        <v>0</v>
      </c>
      <c r="G11" s="676"/>
      <c r="H11" s="677" t="e">
        <f>G11/D11*100</f>
        <v>#DIV/0!</v>
      </c>
      <c r="I11" s="675"/>
      <c r="J11" s="678" t="e">
        <f t="shared" ref="J11:J29" si="1">I11/E11*100</f>
        <v>#DIV/0!</v>
      </c>
      <c r="K11" s="675">
        <f t="shared" ref="K11:K30" si="2">G11+I11</f>
        <v>0</v>
      </c>
      <c r="L11" s="678" t="e">
        <f t="shared" ref="L11:L30" si="3">K11/F11*100</f>
        <v>#DIV/0!</v>
      </c>
      <c r="M11" s="675"/>
      <c r="N11" s="677" t="e">
        <f>M11/G11*100</f>
        <v>#DIV/0!</v>
      </c>
      <c r="O11" s="675"/>
      <c r="P11" s="679" t="e">
        <f>O11/I11*100</f>
        <v>#DIV/0!</v>
      </c>
      <c r="Q11" s="675">
        <f t="shared" ref="Q11:Q30" si="4">M11+O11</f>
        <v>0</v>
      </c>
      <c r="R11" s="677" t="e">
        <f>Q11/K11*100</f>
        <v>#DIV/0!</v>
      </c>
      <c r="S11" s="680"/>
      <c r="T11" s="681" t="e">
        <f>S11/D11*100</f>
        <v>#DIV/0!</v>
      </c>
      <c r="U11" s="680"/>
      <c r="V11" s="682" t="e">
        <f>U11/E11*100</f>
        <v>#DIV/0!</v>
      </c>
      <c r="W11" s="680">
        <f t="shared" ref="W11" si="5">S11+U11</f>
        <v>0</v>
      </c>
      <c r="X11" s="681" t="e">
        <f>W11/F11*100</f>
        <v>#DIV/0!</v>
      </c>
    </row>
    <row r="12" spans="1:24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675">
        <f>'21'!D13</f>
        <v>0</v>
      </c>
      <c r="E12" s="675">
        <f>'21'!G13</f>
        <v>0</v>
      </c>
      <c r="F12" s="675">
        <f t="shared" si="0"/>
        <v>0</v>
      </c>
      <c r="G12" s="676"/>
      <c r="H12" s="677" t="e">
        <f t="shared" ref="H12:H30" si="6">G12/D12*100</f>
        <v>#DIV/0!</v>
      </c>
      <c r="I12" s="675"/>
      <c r="J12" s="678" t="e">
        <f t="shared" si="1"/>
        <v>#DIV/0!</v>
      </c>
      <c r="K12" s="675">
        <f t="shared" si="2"/>
        <v>0</v>
      </c>
      <c r="L12" s="678" t="e">
        <f t="shared" si="3"/>
        <v>#DIV/0!</v>
      </c>
      <c r="M12" s="675"/>
      <c r="N12" s="677" t="e">
        <f t="shared" ref="N12:N30" si="7">M12/G12*100</f>
        <v>#DIV/0!</v>
      </c>
      <c r="O12" s="675"/>
      <c r="P12" s="679" t="e">
        <f t="shared" ref="P12:P30" si="8">O12/I12*100</f>
        <v>#DIV/0!</v>
      </c>
      <c r="Q12" s="675">
        <f t="shared" si="4"/>
        <v>0</v>
      </c>
      <c r="R12" s="677" t="e">
        <f t="shared" ref="R12:R30" si="9">Q12/K12*100</f>
        <v>#DIV/0!</v>
      </c>
      <c r="S12" s="680"/>
      <c r="T12" s="681" t="e">
        <f t="shared" ref="T12:T30" si="10">S12/D12*100</f>
        <v>#DIV/0!</v>
      </c>
      <c r="U12" s="680"/>
      <c r="V12" s="682" t="e">
        <f t="shared" ref="V12:V29" si="11">U12/E12*100</f>
        <v>#DIV/0!</v>
      </c>
      <c r="W12" s="680">
        <f t="shared" ref="W12:W30" si="12">S12+U12</f>
        <v>0</v>
      </c>
      <c r="X12" s="681" t="e">
        <f t="shared" ref="X12:X30" si="13">W12/F12*100</f>
        <v>#DIV/0!</v>
      </c>
    </row>
    <row r="13" spans="1:24" ht="20.100000000000001" customHeight="1" x14ac:dyDescent="0.25">
      <c r="A13" s="557"/>
      <c r="B13" s="128"/>
      <c r="C13" s="128" t="str">
        <f>'9'!C11</f>
        <v>Wangon II</v>
      </c>
      <c r="D13" s="675">
        <f>'21'!D14</f>
        <v>0</v>
      </c>
      <c r="E13" s="675">
        <f>'21'!G14</f>
        <v>0</v>
      </c>
      <c r="F13" s="675">
        <f t="shared" si="0"/>
        <v>0</v>
      </c>
      <c r="G13" s="676"/>
      <c r="H13" s="677" t="e">
        <f t="shared" si="6"/>
        <v>#DIV/0!</v>
      </c>
      <c r="I13" s="675"/>
      <c r="J13" s="678" t="e">
        <f t="shared" si="1"/>
        <v>#DIV/0!</v>
      </c>
      <c r="K13" s="675">
        <f t="shared" si="2"/>
        <v>0</v>
      </c>
      <c r="L13" s="678" t="e">
        <f t="shared" si="3"/>
        <v>#DIV/0!</v>
      </c>
      <c r="M13" s="675"/>
      <c r="N13" s="677" t="e">
        <f t="shared" si="7"/>
        <v>#DIV/0!</v>
      </c>
      <c r="O13" s="675"/>
      <c r="P13" s="679" t="e">
        <f t="shared" si="8"/>
        <v>#DIV/0!</v>
      </c>
      <c r="Q13" s="675">
        <f t="shared" si="4"/>
        <v>0</v>
      </c>
      <c r="R13" s="677" t="e">
        <f t="shared" si="9"/>
        <v>#DIV/0!</v>
      </c>
      <c r="S13" s="680"/>
      <c r="T13" s="681" t="e">
        <f t="shared" si="10"/>
        <v>#DIV/0!</v>
      </c>
      <c r="U13" s="680"/>
      <c r="V13" s="682" t="e">
        <f t="shared" si="11"/>
        <v>#DIV/0!</v>
      </c>
      <c r="W13" s="680">
        <f t="shared" si="12"/>
        <v>0</v>
      </c>
      <c r="X13" s="681" t="e">
        <f t="shared" si="13"/>
        <v>#DIV/0!</v>
      </c>
    </row>
    <row r="14" spans="1:24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675">
        <f>'21'!D15</f>
        <v>0</v>
      </c>
      <c r="E14" s="675">
        <f>'21'!G15</f>
        <v>0</v>
      </c>
      <c r="F14" s="675">
        <f t="shared" si="0"/>
        <v>0</v>
      </c>
      <c r="G14" s="676"/>
      <c r="H14" s="677" t="e">
        <f t="shared" si="6"/>
        <v>#DIV/0!</v>
      </c>
      <c r="I14" s="675"/>
      <c r="J14" s="678" t="e">
        <f t="shared" si="1"/>
        <v>#DIV/0!</v>
      </c>
      <c r="K14" s="675">
        <f t="shared" si="2"/>
        <v>0</v>
      </c>
      <c r="L14" s="678" t="e">
        <f t="shared" si="3"/>
        <v>#DIV/0!</v>
      </c>
      <c r="M14" s="675"/>
      <c r="N14" s="677" t="e">
        <f t="shared" si="7"/>
        <v>#DIV/0!</v>
      </c>
      <c r="O14" s="675"/>
      <c r="P14" s="679" t="e">
        <f t="shared" si="8"/>
        <v>#DIV/0!</v>
      </c>
      <c r="Q14" s="675">
        <f t="shared" si="4"/>
        <v>0</v>
      </c>
      <c r="R14" s="677" t="e">
        <f t="shared" si="9"/>
        <v>#DIV/0!</v>
      </c>
      <c r="S14" s="680"/>
      <c r="T14" s="681" t="e">
        <f t="shared" si="10"/>
        <v>#DIV/0!</v>
      </c>
      <c r="U14" s="680"/>
      <c r="V14" s="682" t="e">
        <f t="shared" si="11"/>
        <v>#DIV/0!</v>
      </c>
      <c r="W14" s="680">
        <f t="shared" si="12"/>
        <v>0</v>
      </c>
      <c r="X14" s="681" t="e">
        <f t="shared" si="13"/>
        <v>#DIV/0!</v>
      </c>
    </row>
    <row r="15" spans="1:24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675">
        <f>'21'!D16</f>
        <v>0</v>
      </c>
      <c r="E15" s="675">
        <f>'21'!G16</f>
        <v>0</v>
      </c>
      <c r="F15" s="675">
        <f t="shared" si="0"/>
        <v>0</v>
      </c>
      <c r="G15" s="676"/>
      <c r="H15" s="677" t="e">
        <f t="shared" si="6"/>
        <v>#DIV/0!</v>
      </c>
      <c r="I15" s="675"/>
      <c r="J15" s="678" t="e">
        <f t="shared" si="1"/>
        <v>#DIV/0!</v>
      </c>
      <c r="K15" s="675">
        <f t="shared" si="2"/>
        <v>0</v>
      </c>
      <c r="L15" s="678" t="e">
        <f t="shared" si="3"/>
        <v>#DIV/0!</v>
      </c>
      <c r="M15" s="675"/>
      <c r="N15" s="677" t="e">
        <f t="shared" si="7"/>
        <v>#DIV/0!</v>
      </c>
      <c r="O15" s="675"/>
      <c r="P15" s="679" t="e">
        <f t="shared" si="8"/>
        <v>#DIV/0!</v>
      </c>
      <c r="Q15" s="675">
        <f t="shared" si="4"/>
        <v>0</v>
      </c>
      <c r="R15" s="677" t="e">
        <f t="shared" si="9"/>
        <v>#DIV/0!</v>
      </c>
      <c r="S15" s="680"/>
      <c r="T15" s="681" t="e">
        <f t="shared" si="10"/>
        <v>#DIV/0!</v>
      </c>
      <c r="U15" s="680"/>
      <c r="V15" s="682" t="e">
        <f t="shared" si="11"/>
        <v>#DIV/0!</v>
      </c>
      <c r="W15" s="680">
        <f t="shared" si="12"/>
        <v>0</v>
      </c>
      <c r="X15" s="681" t="e">
        <f t="shared" si="13"/>
        <v>#DIV/0!</v>
      </c>
    </row>
    <row r="16" spans="1:24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675">
        <f>'21'!D17</f>
        <v>0</v>
      </c>
      <c r="E16" s="675">
        <f>'21'!G17</f>
        <v>0</v>
      </c>
      <c r="F16" s="675">
        <f t="shared" si="0"/>
        <v>0</v>
      </c>
      <c r="G16" s="675"/>
      <c r="H16" s="677" t="e">
        <f t="shared" si="6"/>
        <v>#DIV/0!</v>
      </c>
      <c r="I16" s="675"/>
      <c r="J16" s="678" t="e">
        <f t="shared" si="1"/>
        <v>#DIV/0!</v>
      </c>
      <c r="K16" s="675">
        <f t="shared" si="2"/>
        <v>0</v>
      </c>
      <c r="L16" s="678" t="e">
        <f t="shared" si="3"/>
        <v>#DIV/0!</v>
      </c>
      <c r="M16" s="675"/>
      <c r="N16" s="677" t="e">
        <f t="shared" si="7"/>
        <v>#DIV/0!</v>
      </c>
      <c r="O16" s="675"/>
      <c r="P16" s="679" t="e">
        <f t="shared" si="8"/>
        <v>#DIV/0!</v>
      </c>
      <c r="Q16" s="675">
        <f t="shared" si="4"/>
        <v>0</v>
      </c>
      <c r="R16" s="677" t="e">
        <f t="shared" si="9"/>
        <v>#DIV/0!</v>
      </c>
      <c r="S16" s="680"/>
      <c r="T16" s="681" t="e">
        <f t="shared" si="10"/>
        <v>#DIV/0!</v>
      </c>
      <c r="U16" s="680"/>
      <c r="V16" s="682" t="e">
        <f t="shared" si="11"/>
        <v>#DIV/0!</v>
      </c>
      <c r="W16" s="680">
        <f t="shared" si="12"/>
        <v>0</v>
      </c>
      <c r="X16" s="681" t="e">
        <f t="shared" si="13"/>
        <v>#DIV/0!</v>
      </c>
    </row>
    <row r="17" spans="1:24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675">
        <f>'21'!D18</f>
        <v>0</v>
      </c>
      <c r="E17" s="675">
        <f>'21'!G18</f>
        <v>0</v>
      </c>
      <c r="F17" s="675">
        <f t="shared" si="0"/>
        <v>0</v>
      </c>
      <c r="G17" s="675"/>
      <c r="H17" s="677" t="e">
        <f t="shared" si="6"/>
        <v>#DIV/0!</v>
      </c>
      <c r="I17" s="675"/>
      <c r="J17" s="678" t="e">
        <f t="shared" si="1"/>
        <v>#DIV/0!</v>
      </c>
      <c r="K17" s="675">
        <f t="shared" si="2"/>
        <v>0</v>
      </c>
      <c r="L17" s="678" t="e">
        <f t="shared" si="3"/>
        <v>#DIV/0!</v>
      </c>
      <c r="M17" s="675"/>
      <c r="N17" s="677" t="e">
        <f t="shared" si="7"/>
        <v>#DIV/0!</v>
      </c>
      <c r="O17" s="675"/>
      <c r="P17" s="679" t="e">
        <f t="shared" si="8"/>
        <v>#DIV/0!</v>
      </c>
      <c r="Q17" s="675">
        <f t="shared" si="4"/>
        <v>0</v>
      </c>
      <c r="R17" s="677" t="e">
        <f t="shared" si="9"/>
        <v>#DIV/0!</v>
      </c>
      <c r="S17" s="680"/>
      <c r="T17" s="681" t="e">
        <f t="shared" si="10"/>
        <v>#DIV/0!</v>
      </c>
      <c r="U17" s="680"/>
      <c r="V17" s="682" t="e">
        <f t="shared" si="11"/>
        <v>#DIV/0!</v>
      </c>
      <c r="W17" s="680">
        <f t="shared" si="12"/>
        <v>0</v>
      </c>
      <c r="X17" s="681" t="e">
        <f t="shared" si="13"/>
        <v>#DIV/0!</v>
      </c>
    </row>
    <row r="18" spans="1:24" ht="20.100000000000001" customHeight="1" x14ac:dyDescent="0.25">
      <c r="A18" s="557"/>
      <c r="B18" s="128"/>
      <c r="C18" s="128" t="str">
        <f>'9'!C16</f>
        <v>Kemranjen II</v>
      </c>
      <c r="D18" s="675">
        <f>'21'!D19</f>
        <v>0</v>
      </c>
      <c r="E18" s="675">
        <f>'21'!G19</f>
        <v>0</v>
      </c>
      <c r="F18" s="675">
        <f t="shared" si="0"/>
        <v>0</v>
      </c>
      <c r="G18" s="675"/>
      <c r="H18" s="677" t="e">
        <f t="shared" si="6"/>
        <v>#DIV/0!</v>
      </c>
      <c r="I18" s="675"/>
      <c r="J18" s="678" t="e">
        <f t="shared" si="1"/>
        <v>#DIV/0!</v>
      </c>
      <c r="K18" s="675">
        <f t="shared" si="2"/>
        <v>0</v>
      </c>
      <c r="L18" s="678" t="e">
        <f t="shared" si="3"/>
        <v>#DIV/0!</v>
      </c>
      <c r="M18" s="675"/>
      <c r="N18" s="677" t="e">
        <f t="shared" si="7"/>
        <v>#DIV/0!</v>
      </c>
      <c r="O18" s="675"/>
      <c r="P18" s="679" t="e">
        <f t="shared" si="8"/>
        <v>#DIV/0!</v>
      </c>
      <c r="Q18" s="675">
        <f t="shared" si="4"/>
        <v>0</v>
      </c>
      <c r="R18" s="677" t="e">
        <f t="shared" si="9"/>
        <v>#DIV/0!</v>
      </c>
      <c r="S18" s="680"/>
      <c r="T18" s="681" t="e">
        <f t="shared" si="10"/>
        <v>#DIV/0!</v>
      </c>
      <c r="U18" s="680"/>
      <c r="V18" s="682" t="e">
        <f t="shared" si="11"/>
        <v>#DIV/0!</v>
      </c>
      <c r="W18" s="680">
        <f t="shared" si="12"/>
        <v>0</v>
      </c>
      <c r="X18" s="681" t="e">
        <f t="shared" si="13"/>
        <v>#DIV/0!</v>
      </c>
    </row>
    <row r="19" spans="1:24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675">
        <f>'21'!D20</f>
        <v>0</v>
      </c>
      <c r="E19" s="675">
        <f>'21'!G20</f>
        <v>0</v>
      </c>
      <c r="F19" s="675">
        <f t="shared" si="0"/>
        <v>0</v>
      </c>
      <c r="G19" s="675"/>
      <c r="H19" s="677" t="e">
        <f t="shared" si="6"/>
        <v>#DIV/0!</v>
      </c>
      <c r="I19" s="675"/>
      <c r="J19" s="678" t="e">
        <f t="shared" si="1"/>
        <v>#DIV/0!</v>
      </c>
      <c r="K19" s="675">
        <f t="shared" si="2"/>
        <v>0</v>
      </c>
      <c r="L19" s="678" t="e">
        <f t="shared" si="3"/>
        <v>#DIV/0!</v>
      </c>
      <c r="M19" s="675"/>
      <c r="N19" s="677" t="e">
        <f t="shared" si="7"/>
        <v>#DIV/0!</v>
      </c>
      <c r="O19" s="675"/>
      <c r="P19" s="679" t="e">
        <f t="shared" si="8"/>
        <v>#DIV/0!</v>
      </c>
      <c r="Q19" s="675">
        <f t="shared" si="4"/>
        <v>0</v>
      </c>
      <c r="R19" s="677" t="e">
        <f t="shared" si="9"/>
        <v>#DIV/0!</v>
      </c>
      <c r="S19" s="680"/>
      <c r="T19" s="681" t="e">
        <f t="shared" si="10"/>
        <v>#DIV/0!</v>
      </c>
      <c r="U19" s="680"/>
      <c r="V19" s="682" t="e">
        <f t="shared" si="11"/>
        <v>#DIV/0!</v>
      </c>
      <c r="W19" s="680">
        <f t="shared" si="12"/>
        <v>0</v>
      </c>
      <c r="X19" s="681" t="e">
        <f t="shared" si="13"/>
        <v>#DIV/0!</v>
      </c>
    </row>
    <row r="20" spans="1:24" ht="20.100000000000001" customHeight="1" x14ac:dyDescent="0.25">
      <c r="A20" s="557"/>
      <c r="B20" s="128"/>
      <c r="C20" s="128" t="str">
        <f>'9'!C18</f>
        <v>Sumpiuh II</v>
      </c>
      <c r="D20" s="675">
        <f>'21'!D21</f>
        <v>0</v>
      </c>
      <c r="E20" s="675">
        <f>'21'!G21</f>
        <v>0</v>
      </c>
      <c r="F20" s="675">
        <f t="shared" si="0"/>
        <v>0</v>
      </c>
      <c r="G20" s="675"/>
      <c r="H20" s="677" t="e">
        <f t="shared" si="6"/>
        <v>#DIV/0!</v>
      </c>
      <c r="I20" s="675"/>
      <c r="J20" s="678" t="e">
        <f t="shared" si="1"/>
        <v>#DIV/0!</v>
      </c>
      <c r="K20" s="675">
        <f t="shared" si="2"/>
        <v>0</v>
      </c>
      <c r="L20" s="678" t="e">
        <f t="shared" si="3"/>
        <v>#DIV/0!</v>
      </c>
      <c r="M20" s="675"/>
      <c r="N20" s="677" t="e">
        <f t="shared" si="7"/>
        <v>#DIV/0!</v>
      </c>
      <c r="O20" s="675"/>
      <c r="P20" s="679" t="e">
        <f t="shared" si="8"/>
        <v>#DIV/0!</v>
      </c>
      <c r="Q20" s="675">
        <f t="shared" si="4"/>
        <v>0</v>
      </c>
      <c r="R20" s="677" t="e">
        <f t="shared" si="9"/>
        <v>#DIV/0!</v>
      </c>
      <c r="S20" s="680"/>
      <c r="T20" s="681" t="e">
        <f t="shared" si="10"/>
        <v>#DIV/0!</v>
      </c>
      <c r="U20" s="680"/>
      <c r="V20" s="682" t="e">
        <f t="shared" si="11"/>
        <v>#DIV/0!</v>
      </c>
      <c r="W20" s="680">
        <f t="shared" si="12"/>
        <v>0</v>
      </c>
      <c r="X20" s="681" t="e">
        <f t="shared" si="13"/>
        <v>#DIV/0!</v>
      </c>
    </row>
    <row r="21" spans="1:24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675">
        <f>'21'!D22</f>
        <v>0</v>
      </c>
      <c r="E21" s="675">
        <f>'21'!G22</f>
        <v>0</v>
      </c>
      <c r="F21" s="675">
        <f t="shared" si="0"/>
        <v>0</v>
      </c>
      <c r="G21" s="675"/>
      <c r="H21" s="677" t="e">
        <f t="shared" si="6"/>
        <v>#DIV/0!</v>
      </c>
      <c r="I21" s="675"/>
      <c r="J21" s="678" t="e">
        <f t="shared" si="1"/>
        <v>#DIV/0!</v>
      </c>
      <c r="K21" s="675">
        <f t="shared" si="2"/>
        <v>0</v>
      </c>
      <c r="L21" s="678" t="e">
        <f t="shared" si="3"/>
        <v>#DIV/0!</v>
      </c>
      <c r="M21" s="675"/>
      <c r="N21" s="677" t="e">
        <f t="shared" si="7"/>
        <v>#DIV/0!</v>
      </c>
      <c r="O21" s="675"/>
      <c r="P21" s="679" t="e">
        <f t="shared" si="8"/>
        <v>#DIV/0!</v>
      </c>
      <c r="Q21" s="675">
        <f t="shared" si="4"/>
        <v>0</v>
      </c>
      <c r="R21" s="677" t="e">
        <f t="shared" si="9"/>
        <v>#DIV/0!</v>
      </c>
      <c r="S21" s="680"/>
      <c r="T21" s="681" t="e">
        <f t="shared" si="10"/>
        <v>#DIV/0!</v>
      </c>
      <c r="U21" s="680"/>
      <c r="V21" s="682" t="e">
        <f t="shared" si="11"/>
        <v>#DIV/0!</v>
      </c>
      <c r="W21" s="680">
        <f t="shared" si="12"/>
        <v>0</v>
      </c>
      <c r="X21" s="681" t="e">
        <f t="shared" si="13"/>
        <v>#DIV/0!</v>
      </c>
    </row>
    <row r="22" spans="1:24" ht="20.100000000000001" customHeight="1" x14ac:dyDescent="0.25">
      <c r="A22" s="557"/>
      <c r="B22" s="128"/>
      <c r="C22" s="128" t="str">
        <f>'9'!C20</f>
        <v>Tambak II</v>
      </c>
      <c r="D22" s="675">
        <f>'21'!D23</f>
        <v>0</v>
      </c>
      <c r="E22" s="675">
        <f>'21'!G23</f>
        <v>0</v>
      </c>
      <c r="F22" s="675">
        <f t="shared" si="0"/>
        <v>0</v>
      </c>
      <c r="G22" s="675"/>
      <c r="H22" s="677" t="e">
        <f t="shared" si="6"/>
        <v>#DIV/0!</v>
      </c>
      <c r="I22" s="675"/>
      <c r="J22" s="678" t="e">
        <f t="shared" si="1"/>
        <v>#DIV/0!</v>
      </c>
      <c r="K22" s="675">
        <f t="shared" si="2"/>
        <v>0</v>
      </c>
      <c r="L22" s="678" t="e">
        <f t="shared" si="3"/>
        <v>#DIV/0!</v>
      </c>
      <c r="M22" s="675"/>
      <c r="N22" s="677" t="e">
        <f t="shared" si="7"/>
        <v>#DIV/0!</v>
      </c>
      <c r="O22" s="675"/>
      <c r="P22" s="679" t="e">
        <f t="shared" si="8"/>
        <v>#DIV/0!</v>
      </c>
      <c r="Q22" s="675">
        <f t="shared" si="4"/>
        <v>0</v>
      </c>
      <c r="R22" s="677" t="e">
        <f t="shared" si="9"/>
        <v>#DIV/0!</v>
      </c>
      <c r="S22" s="680"/>
      <c r="T22" s="681" t="e">
        <f t="shared" si="10"/>
        <v>#DIV/0!</v>
      </c>
      <c r="U22" s="680"/>
      <c r="V22" s="682" t="e">
        <f t="shared" si="11"/>
        <v>#DIV/0!</v>
      </c>
      <c r="W22" s="680">
        <f t="shared" si="12"/>
        <v>0</v>
      </c>
      <c r="X22" s="681" t="e">
        <f t="shared" si="13"/>
        <v>#DIV/0!</v>
      </c>
    </row>
    <row r="23" spans="1:24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675">
        <f>'21'!D24</f>
        <v>0</v>
      </c>
      <c r="E23" s="675">
        <f>'21'!G24</f>
        <v>0</v>
      </c>
      <c r="F23" s="675">
        <f t="shared" si="0"/>
        <v>0</v>
      </c>
      <c r="G23" s="675"/>
      <c r="H23" s="677" t="e">
        <f t="shared" si="6"/>
        <v>#DIV/0!</v>
      </c>
      <c r="I23" s="675"/>
      <c r="J23" s="678" t="e">
        <f t="shared" si="1"/>
        <v>#DIV/0!</v>
      </c>
      <c r="K23" s="675">
        <f t="shared" si="2"/>
        <v>0</v>
      </c>
      <c r="L23" s="678" t="e">
        <f t="shared" si="3"/>
        <v>#DIV/0!</v>
      </c>
      <c r="M23" s="675"/>
      <c r="N23" s="677" t="e">
        <f t="shared" si="7"/>
        <v>#DIV/0!</v>
      </c>
      <c r="O23" s="675"/>
      <c r="P23" s="679" t="e">
        <f t="shared" si="8"/>
        <v>#DIV/0!</v>
      </c>
      <c r="Q23" s="675">
        <f t="shared" si="4"/>
        <v>0</v>
      </c>
      <c r="R23" s="677" t="e">
        <f t="shared" si="9"/>
        <v>#DIV/0!</v>
      </c>
      <c r="S23" s="680"/>
      <c r="T23" s="681" t="e">
        <f t="shared" si="10"/>
        <v>#DIV/0!</v>
      </c>
      <c r="U23" s="680"/>
      <c r="V23" s="682" t="e">
        <f t="shared" si="11"/>
        <v>#DIV/0!</v>
      </c>
      <c r="W23" s="680">
        <f t="shared" si="12"/>
        <v>0</v>
      </c>
      <c r="X23" s="681" t="e">
        <f t="shared" si="13"/>
        <v>#DIV/0!</v>
      </c>
    </row>
    <row r="24" spans="1:24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675">
        <f>'21'!D25</f>
        <v>0</v>
      </c>
      <c r="E24" s="675">
        <f>'21'!G25</f>
        <v>0</v>
      </c>
      <c r="F24" s="675">
        <f t="shared" si="0"/>
        <v>0</v>
      </c>
      <c r="G24" s="675"/>
      <c r="H24" s="677" t="e">
        <f t="shared" si="6"/>
        <v>#DIV/0!</v>
      </c>
      <c r="I24" s="675"/>
      <c r="J24" s="678" t="e">
        <f t="shared" si="1"/>
        <v>#DIV/0!</v>
      </c>
      <c r="K24" s="675">
        <f t="shared" si="2"/>
        <v>0</v>
      </c>
      <c r="L24" s="678" t="e">
        <f t="shared" si="3"/>
        <v>#DIV/0!</v>
      </c>
      <c r="M24" s="675"/>
      <c r="N24" s="677" t="e">
        <f t="shared" si="7"/>
        <v>#DIV/0!</v>
      </c>
      <c r="O24" s="675"/>
      <c r="P24" s="679" t="e">
        <f t="shared" si="8"/>
        <v>#DIV/0!</v>
      </c>
      <c r="Q24" s="675">
        <f t="shared" si="4"/>
        <v>0</v>
      </c>
      <c r="R24" s="677" t="e">
        <f t="shared" si="9"/>
        <v>#DIV/0!</v>
      </c>
      <c r="S24" s="680"/>
      <c r="T24" s="681" t="e">
        <f t="shared" si="10"/>
        <v>#DIV/0!</v>
      </c>
      <c r="U24" s="680"/>
      <c r="V24" s="682" t="e">
        <f t="shared" si="11"/>
        <v>#DIV/0!</v>
      </c>
      <c r="W24" s="680">
        <f t="shared" si="12"/>
        <v>0</v>
      </c>
      <c r="X24" s="681" t="e">
        <f t="shared" si="13"/>
        <v>#DIV/0!</v>
      </c>
    </row>
    <row r="25" spans="1:24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675">
        <f>'21'!D26</f>
        <v>0</v>
      </c>
      <c r="E25" s="675">
        <f>'21'!G26</f>
        <v>0</v>
      </c>
      <c r="F25" s="675">
        <f t="shared" si="0"/>
        <v>0</v>
      </c>
      <c r="G25" s="675"/>
      <c r="H25" s="677" t="e">
        <f t="shared" si="6"/>
        <v>#DIV/0!</v>
      </c>
      <c r="I25" s="675"/>
      <c r="J25" s="678" t="e">
        <f t="shared" si="1"/>
        <v>#DIV/0!</v>
      </c>
      <c r="K25" s="675">
        <f t="shared" si="2"/>
        <v>0</v>
      </c>
      <c r="L25" s="678" t="e">
        <f t="shared" si="3"/>
        <v>#DIV/0!</v>
      </c>
      <c r="M25" s="675"/>
      <c r="N25" s="677" t="e">
        <f t="shared" si="7"/>
        <v>#DIV/0!</v>
      </c>
      <c r="O25" s="675"/>
      <c r="P25" s="679" t="e">
        <f t="shared" si="8"/>
        <v>#DIV/0!</v>
      </c>
      <c r="Q25" s="675">
        <f t="shared" si="4"/>
        <v>0</v>
      </c>
      <c r="R25" s="677" t="e">
        <f t="shared" si="9"/>
        <v>#DIV/0!</v>
      </c>
      <c r="S25" s="680"/>
      <c r="T25" s="681" t="e">
        <f t="shared" si="10"/>
        <v>#DIV/0!</v>
      </c>
      <c r="U25" s="680"/>
      <c r="V25" s="682" t="e">
        <f t="shared" si="11"/>
        <v>#DIV/0!</v>
      </c>
      <c r="W25" s="680">
        <f t="shared" si="12"/>
        <v>0</v>
      </c>
      <c r="X25" s="681" t="e">
        <f t="shared" si="13"/>
        <v>#DIV/0!</v>
      </c>
    </row>
    <row r="26" spans="1:24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675">
        <f>'21'!D27</f>
        <v>0</v>
      </c>
      <c r="E26" s="675">
        <f>'21'!G27</f>
        <v>0</v>
      </c>
      <c r="F26" s="675">
        <f t="shared" si="0"/>
        <v>0</v>
      </c>
      <c r="G26" s="675"/>
      <c r="H26" s="677" t="e">
        <f t="shared" si="6"/>
        <v>#DIV/0!</v>
      </c>
      <c r="I26" s="675"/>
      <c r="J26" s="678" t="e">
        <f t="shared" si="1"/>
        <v>#DIV/0!</v>
      </c>
      <c r="K26" s="675">
        <f t="shared" si="2"/>
        <v>0</v>
      </c>
      <c r="L26" s="678" t="e">
        <f t="shared" si="3"/>
        <v>#DIV/0!</v>
      </c>
      <c r="M26" s="675"/>
      <c r="N26" s="677" t="e">
        <f t="shared" si="7"/>
        <v>#DIV/0!</v>
      </c>
      <c r="O26" s="675"/>
      <c r="P26" s="679" t="e">
        <f t="shared" si="8"/>
        <v>#DIV/0!</v>
      </c>
      <c r="Q26" s="675">
        <f t="shared" si="4"/>
        <v>0</v>
      </c>
      <c r="R26" s="677" t="e">
        <f t="shared" si="9"/>
        <v>#DIV/0!</v>
      </c>
      <c r="S26" s="680"/>
      <c r="T26" s="681" t="e">
        <f t="shared" si="10"/>
        <v>#DIV/0!</v>
      </c>
      <c r="U26" s="680"/>
      <c r="V26" s="682" t="e">
        <f t="shared" si="11"/>
        <v>#DIV/0!</v>
      </c>
      <c r="W26" s="680">
        <f t="shared" si="12"/>
        <v>0</v>
      </c>
      <c r="X26" s="681" t="e">
        <f t="shared" si="13"/>
        <v>#DIV/0!</v>
      </c>
    </row>
    <row r="27" spans="1:24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675">
        <f>'21'!D28</f>
        <v>0</v>
      </c>
      <c r="E27" s="675">
        <f>'21'!G28</f>
        <v>0</v>
      </c>
      <c r="F27" s="675">
        <f t="shared" si="0"/>
        <v>0</v>
      </c>
      <c r="G27" s="675"/>
      <c r="H27" s="677" t="e">
        <f t="shared" si="6"/>
        <v>#DIV/0!</v>
      </c>
      <c r="I27" s="675"/>
      <c r="J27" s="678" t="e">
        <f t="shared" si="1"/>
        <v>#DIV/0!</v>
      </c>
      <c r="K27" s="675">
        <f t="shared" si="2"/>
        <v>0</v>
      </c>
      <c r="L27" s="678" t="e">
        <f t="shared" si="3"/>
        <v>#DIV/0!</v>
      </c>
      <c r="M27" s="675"/>
      <c r="N27" s="677" t="e">
        <f t="shared" si="7"/>
        <v>#DIV/0!</v>
      </c>
      <c r="O27" s="675"/>
      <c r="P27" s="679" t="e">
        <f t="shared" si="8"/>
        <v>#DIV/0!</v>
      </c>
      <c r="Q27" s="675">
        <f t="shared" si="4"/>
        <v>0</v>
      </c>
      <c r="R27" s="677" t="e">
        <f t="shared" si="9"/>
        <v>#DIV/0!</v>
      </c>
      <c r="S27" s="680"/>
      <c r="T27" s="681" t="e">
        <f t="shared" si="10"/>
        <v>#DIV/0!</v>
      </c>
      <c r="U27" s="680"/>
      <c r="V27" s="682" t="e">
        <f t="shared" si="11"/>
        <v>#DIV/0!</v>
      </c>
      <c r="W27" s="680">
        <f t="shared" si="12"/>
        <v>0</v>
      </c>
      <c r="X27" s="681" t="e">
        <f t="shared" si="13"/>
        <v>#DIV/0!</v>
      </c>
    </row>
    <row r="28" spans="1:24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675">
        <f>'21'!D29</f>
        <v>0</v>
      </c>
      <c r="E28" s="675">
        <f>'21'!G29</f>
        <v>0</v>
      </c>
      <c r="F28" s="675">
        <f t="shared" si="0"/>
        <v>0</v>
      </c>
      <c r="G28" s="675"/>
      <c r="H28" s="677" t="e">
        <f t="shared" si="6"/>
        <v>#DIV/0!</v>
      </c>
      <c r="I28" s="675"/>
      <c r="J28" s="678" t="e">
        <f t="shared" si="1"/>
        <v>#DIV/0!</v>
      </c>
      <c r="K28" s="675">
        <f t="shared" si="2"/>
        <v>0</v>
      </c>
      <c r="L28" s="678" t="e">
        <f t="shared" si="3"/>
        <v>#DIV/0!</v>
      </c>
      <c r="M28" s="675"/>
      <c r="N28" s="677" t="e">
        <f t="shared" si="7"/>
        <v>#DIV/0!</v>
      </c>
      <c r="O28" s="675"/>
      <c r="P28" s="679" t="e">
        <f t="shared" si="8"/>
        <v>#DIV/0!</v>
      </c>
      <c r="Q28" s="675">
        <f t="shared" si="4"/>
        <v>0</v>
      </c>
      <c r="R28" s="677" t="e">
        <f t="shared" si="9"/>
        <v>#DIV/0!</v>
      </c>
      <c r="S28" s="680"/>
      <c r="T28" s="681" t="e">
        <f t="shared" si="10"/>
        <v>#DIV/0!</v>
      </c>
      <c r="U28" s="680"/>
      <c r="V28" s="682" t="e">
        <f t="shared" si="11"/>
        <v>#DIV/0!</v>
      </c>
      <c r="W28" s="680">
        <f t="shared" si="12"/>
        <v>0</v>
      </c>
      <c r="X28" s="681" t="e">
        <f t="shared" si="13"/>
        <v>#DIV/0!</v>
      </c>
    </row>
    <row r="29" spans="1:24" ht="20.100000000000001" customHeight="1" x14ac:dyDescent="0.25">
      <c r="A29" s="557"/>
      <c r="B29" s="128"/>
      <c r="C29" s="128" t="str">
        <f>'9'!C27</f>
        <v>Ajibarang II</v>
      </c>
      <c r="D29" s="675">
        <f>'21'!D30</f>
        <v>0</v>
      </c>
      <c r="E29" s="675">
        <f>'21'!G30</f>
        <v>0</v>
      </c>
      <c r="F29" s="675">
        <f t="shared" si="0"/>
        <v>0</v>
      </c>
      <c r="G29" s="675"/>
      <c r="H29" s="677" t="e">
        <f t="shared" si="6"/>
        <v>#DIV/0!</v>
      </c>
      <c r="I29" s="675"/>
      <c r="J29" s="678" t="e">
        <f t="shared" si="1"/>
        <v>#DIV/0!</v>
      </c>
      <c r="K29" s="675">
        <f t="shared" si="2"/>
        <v>0</v>
      </c>
      <c r="L29" s="678" t="e">
        <f t="shared" si="3"/>
        <v>#DIV/0!</v>
      </c>
      <c r="M29" s="675"/>
      <c r="N29" s="677" t="e">
        <f t="shared" si="7"/>
        <v>#DIV/0!</v>
      </c>
      <c r="O29" s="675"/>
      <c r="P29" s="679" t="e">
        <f t="shared" si="8"/>
        <v>#DIV/0!</v>
      </c>
      <c r="Q29" s="675">
        <f t="shared" si="4"/>
        <v>0</v>
      </c>
      <c r="R29" s="677" t="e">
        <f t="shared" si="9"/>
        <v>#DIV/0!</v>
      </c>
      <c r="S29" s="680"/>
      <c r="T29" s="681" t="e">
        <f t="shared" si="10"/>
        <v>#DIV/0!</v>
      </c>
      <c r="U29" s="680"/>
      <c r="V29" s="682" t="e">
        <f t="shared" si="11"/>
        <v>#DIV/0!</v>
      </c>
      <c r="W29" s="680">
        <f t="shared" si="12"/>
        <v>0</v>
      </c>
      <c r="X29" s="681" t="e">
        <f t="shared" si="13"/>
        <v>#DIV/0!</v>
      </c>
    </row>
    <row r="30" spans="1:24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675">
        <f>'21'!D31</f>
        <v>0</v>
      </c>
      <c r="E30" s="675">
        <f>'21'!G31</f>
        <v>0</v>
      </c>
      <c r="F30" s="675">
        <f t="shared" si="0"/>
        <v>0</v>
      </c>
      <c r="G30" s="675"/>
      <c r="H30" s="677" t="e">
        <f t="shared" si="6"/>
        <v>#DIV/0!</v>
      </c>
      <c r="I30" s="675"/>
      <c r="J30" s="678" t="e">
        <f t="shared" ref="J30" si="14">I30/E30*100</f>
        <v>#DIV/0!</v>
      </c>
      <c r="K30" s="675">
        <f t="shared" si="2"/>
        <v>0</v>
      </c>
      <c r="L30" s="678" t="e">
        <f t="shared" si="3"/>
        <v>#DIV/0!</v>
      </c>
      <c r="M30" s="675"/>
      <c r="N30" s="677" t="e">
        <f t="shared" si="7"/>
        <v>#DIV/0!</v>
      </c>
      <c r="O30" s="675"/>
      <c r="P30" s="679" t="e">
        <f t="shared" si="8"/>
        <v>#DIV/0!</v>
      </c>
      <c r="Q30" s="675">
        <f t="shared" si="4"/>
        <v>0</v>
      </c>
      <c r="R30" s="677" t="e">
        <f t="shared" si="9"/>
        <v>#DIV/0!</v>
      </c>
      <c r="S30" s="680"/>
      <c r="T30" s="681" t="e">
        <f t="shared" si="10"/>
        <v>#DIV/0!</v>
      </c>
      <c r="U30" s="680"/>
      <c r="V30" s="682" t="e">
        <f>U30/E30*100</f>
        <v>#DIV/0!</v>
      </c>
      <c r="W30" s="680">
        <f t="shared" si="12"/>
        <v>0</v>
      </c>
      <c r="X30" s="681" t="e">
        <f t="shared" si="13"/>
        <v>#DIV/0!</v>
      </c>
    </row>
    <row r="31" spans="1:24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675">
        <f>'21'!D32</f>
        <v>0</v>
      </c>
      <c r="E31" s="675">
        <f>'21'!G32</f>
        <v>0</v>
      </c>
      <c r="F31" s="675">
        <f t="shared" ref="F31:F50" si="15">SUM(D31:E31)</f>
        <v>0</v>
      </c>
      <c r="G31" s="675"/>
      <c r="H31" s="677" t="e">
        <f t="shared" ref="H31:H50" si="16">G31/D31*100</f>
        <v>#DIV/0!</v>
      </c>
      <c r="I31" s="675"/>
      <c r="J31" s="678" t="e">
        <f t="shared" ref="J31:J50" si="17">I31/E31*100</f>
        <v>#DIV/0!</v>
      </c>
      <c r="K31" s="675">
        <f t="shared" ref="K31:K50" si="18">G31+I31</f>
        <v>0</v>
      </c>
      <c r="L31" s="678" t="e">
        <f t="shared" ref="L31:L50" si="19">K31/F31*100</f>
        <v>#DIV/0!</v>
      </c>
      <c r="M31" s="675"/>
      <c r="N31" s="677" t="e">
        <f t="shared" ref="N31:N50" si="20">M31/G31*100</f>
        <v>#DIV/0!</v>
      </c>
      <c r="O31" s="675"/>
      <c r="P31" s="679" t="e">
        <f t="shared" ref="P31:P50" si="21">O31/I31*100</f>
        <v>#DIV/0!</v>
      </c>
      <c r="Q31" s="675">
        <f t="shared" ref="Q31:Q50" si="22">M31+O31</f>
        <v>0</v>
      </c>
      <c r="R31" s="677" t="e">
        <f t="shared" ref="R31:R50" si="23">Q31/K31*100</f>
        <v>#DIV/0!</v>
      </c>
      <c r="S31" s="680"/>
      <c r="T31" s="681" t="e">
        <f t="shared" ref="T31:T50" si="24">S31/D31*100</f>
        <v>#DIV/0!</v>
      </c>
      <c r="U31" s="680"/>
      <c r="V31" s="682" t="e">
        <f t="shared" ref="V31:V50" si="25">U31/E31*100</f>
        <v>#DIV/0!</v>
      </c>
      <c r="W31" s="680">
        <f t="shared" ref="W31:W50" si="26">S31+U31</f>
        <v>0</v>
      </c>
      <c r="X31" s="681" t="e">
        <f t="shared" ref="X31:X50" si="27">W31/F31*100</f>
        <v>#DIV/0!</v>
      </c>
    </row>
    <row r="32" spans="1:24" ht="20.100000000000001" customHeight="1" x14ac:dyDescent="0.25">
      <c r="A32" s="557"/>
      <c r="B32" s="128"/>
      <c r="C32" s="128" t="str">
        <f>'9'!C30</f>
        <v>Pekuncen II</v>
      </c>
      <c r="D32" s="675">
        <f>'21'!D33</f>
        <v>0</v>
      </c>
      <c r="E32" s="675">
        <f>'21'!G33</f>
        <v>0</v>
      </c>
      <c r="F32" s="675">
        <f t="shared" si="15"/>
        <v>0</v>
      </c>
      <c r="G32" s="675"/>
      <c r="H32" s="677" t="e">
        <f t="shared" si="16"/>
        <v>#DIV/0!</v>
      </c>
      <c r="I32" s="675"/>
      <c r="J32" s="678" t="e">
        <f t="shared" si="17"/>
        <v>#DIV/0!</v>
      </c>
      <c r="K32" s="675">
        <f t="shared" si="18"/>
        <v>0</v>
      </c>
      <c r="L32" s="678" t="e">
        <f t="shared" si="19"/>
        <v>#DIV/0!</v>
      </c>
      <c r="M32" s="675"/>
      <c r="N32" s="677" t="e">
        <f t="shared" si="20"/>
        <v>#DIV/0!</v>
      </c>
      <c r="O32" s="675"/>
      <c r="P32" s="679" t="e">
        <f t="shared" si="21"/>
        <v>#DIV/0!</v>
      </c>
      <c r="Q32" s="675">
        <f t="shared" si="22"/>
        <v>0</v>
      </c>
      <c r="R32" s="677" t="e">
        <f t="shared" si="23"/>
        <v>#DIV/0!</v>
      </c>
      <c r="S32" s="680"/>
      <c r="T32" s="681" t="e">
        <f t="shared" si="24"/>
        <v>#DIV/0!</v>
      </c>
      <c r="U32" s="680"/>
      <c r="V32" s="682" t="e">
        <f t="shared" si="25"/>
        <v>#DIV/0!</v>
      </c>
      <c r="W32" s="680">
        <f t="shared" si="26"/>
        <v>0</v>
      </c>
      <c r="X32" s="681" t="e">
        <f t="shared" si="27"/>
        <v>#DIV/0!</v>
      </c>
    </row>
    <row r="33" spans="1:24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675">
        <f>'21'!D34</f>
        <v>0</v>
      </c>
      <c r="E33" s="675">
        <f>'21'!G34</f>
        <v>0</v>
      </c>
      <c r="F33" s="675">
        <f t="shared" si="15"/>
        <v>0</v>
      </c>
      <c r="G33" s="675"/>
      <c r="H33" s="677" t="e">
        <f t="shared" si="16"/>
        <v>#DIV/0!</v>
      </c>
      <c r="I33" s="675"/>
      <c r="J33" s="678" t="e">
        <f t="shared" si="17"/>
        <v>#DIV/0!</v>
      </c>
      <c r="K33" s="675">
        <f t="shared" si="18"/>
        <v>0</v>
      </c>
      <c r="L33" s="678" t="e">
        <f t="shared" si="19"/>
        <v>#DIV/0!</v>
      </c>
      <c r="M33" s="675"/>
      <c r="N33" s="677" t="e">
        <f t="shared" si="20"/>
        <v>#DIV/0!</v>
      </c>
      <c r="O33" s="675"/>
      <c r="P33" s="679" t="e">
        <f t="shared" si="21"/>
        <v>#DIV/0!</v>
      </c>
      <c r="Q33" s="675">
        <f t="shared" si="22"/>
        <v>0</v>
      </c>
      <c r="R33" s="677" t="e">
        <f t="shared" si="23"/>
        <v>#DIV/0!</v>
      </c>
      <c r="S33" s="680"/>
      <c r="T33" s="681" t="e">
        <f t="shared" si="24"/>
        <v>#DIV/0!</v>
      </c>
      <c r="U33" s="680"/>
      <c r="V33" s="682" t="e">
        <f t="shared" si="25"/>
        <v>#DIV/0!</v>
      </c>
      <c r="W33" s="680">
        <f t="shared" si="26"/>
        <v>0</v>
      </c>
      <c r="X33" s="681" t="e">
        <f t="shared" si="27"/>
        <v>#DIV/0!</v>
      </c>
    </row>
    <row r="34" spans="1:24" ht="20.100000000000001" customHeight="1" x14ac:dyDescent="0.25">
      <c r="A34" s="557"/>
      <c r="B34" s="128"/>
      <c r="C34" s="128" t="str">
        <f>'9'!C32</f>
        <v>Cilongok II</v>
      </c>
      <c r="D34" s="675">
        <f>'21'!D35</f>
        <v>0</v>
      </c>
      <c r="E34" s="675">
        <f>'21'!G35</f>
        <v>0</v>
      </c>
      <c r="F34" s="675">
        <f t="shared" si="15"/>
        <v>0</v>
      </c>
      <c r="G34" s="675"/>
      <c r="H34" s="677" t="e">
        <f t="shared" si="16"/>
        <v>#DIV/0!</v>
      </c>
      <c r="I34" s="675"/>
      <c r="J34" s="678" t="e">
        <f t="shared" si="17"/>
        <v>#DIV/0!</v>
      </c>
      <c r="K34" s="675">
        <f t="shared" si="18"/>
        <v>0</v>
      </c>
      <c r="L34" s="678" t="e">
        <f t="shared" si="19"/>
        <v>#DIV/0!</v>
      </c>
      <c r="M34" s="675"/>
      <c r="N34" s="677" t="e">
        <f t="shared" si="20"/>
        <v>#DIV/0!</v>
      </c>
      <c r="O34" s="675"/>
      <c r="P34" s="679" t="e">
        <f t="shared" si="21"/>
        <v>#DIV/0!</v>
      </c>
      <c r="Q34" s="675">
        <f t="shared" si="22"/>
        <v>0</v>
      </c>
      <c r="R34" s="677" t="e">
        <f t="shared" si="23"/>
        <v>#DIV/0!</v>
      </c>
      <c r="S34" s="680"/>
      <c r="T34" s="681" t="e">
        <f t="shared" si="24"/>
        <v>#DIV/0!</v>
      </c>
      <c r="U34" s="680"/>
      <c r="V34" s="682" t="e">
        <f t="shared" si="25"/>
        <v>#DIV/0!</v>
      </c>
      <c r="W34" s="680">
        <f t="shared" si="26"/>
        <v>0</v>
      </c>
      <c r="X34" s="681" t="e">
        <f t="shared" si="27"/>
        <v>#DIV/0!</v>
      </c>
    </row>
    <row r="35" spans="1:24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675">
        <f>'21'!D36</f>
        <v>0</v>
      </c>
      <c r="E35" s="675">
        <f>'21'!G36</f>
        <v>0</v>
      </c>
      <c r="F35" s="675">
        <f t="shared" si="15"/>
        <v>0</v>
      </c>
      <c r="G35" s="675"/>
      <c r="H35" s="677" t="e">
        <f t="shared" si="16"/>
        <v>#DIV/0!</v>
      </c>
      <c r="I35" s="675"/>
      <c r="J35" s="678" t="e">
        <f t="shared" si="17"/>
        <v>#DIV/0!</v>
      </c>
      <c r="K35" s="675">
        <f t="shared" si="18"/>
        <v>0</v>
      </c>
      <c r="L35" s="678" t="e">
        <f t="shared" si="19"/>
        <v>#DIV/0!</v>
      </c>
      <c r="M35" s="675"/>
      <c r="N35" s="677" t="e">
        <f t="shared" si="20"/>
        <v>#DIV/0!</v>
      </c>
      <c r="O35" s="675"/>
      <c r="P35" s="679" t="e">
        <f t="shared" si="21"/>
        <v>#DIV/0!</v>
      </c>
      <c r="Q35" s="675">
        <f t="shared" si="22"/>
        <v>0</v>
      </c>
      <c r="R35" s="677" t="e">
        <f t="shared" si="23"/>
        <v>#DIV/0!</v>
      </c>
      <c r="S35" s="680"/>
      <c r="T35" s="681" t="e">
        <f t="shared" si="24"/>
        <v>#DIV/0!</v>
      </c>
      <c r="U35" s="680"/>
      <c r="V35" s="682" t="e">
        <f t="shared" si="25"/>
        <v>#DIV/0!</v>
      </c>
      <c r="W35" s="680">
        <f t="shared" si="26"/>
        <v>0</v>
      </c>
      <c r="X35" s="681" t="e">
        <f t="shared" si="27"/>
        <v>#DIV/0!</v>
      </c>
    </row>
    <row r="36" spans="1:24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675">
        <f>'21'!D37</f>
        <v>0</v>
      </c>
      <c r="E36" s="675">
        <f>'21'!G37</f>
        <v>0</v>
      </c>
      <c r="F36" s="675">
        <f t="shared" si="15"/>
        <v>0</v>
      </c>
      <c r="G36" s="675"/>
      <c r="H36" s="677" t="e">
        <f t="shared" si="16"/>
        <v>#DIV/0!</v>
      </c>
      <c r="I36" s="675"/>
      <c r="J36" s="678" t="e">
        <f t="shared" si="17"/>
        <v>#DIV/0!</v>
      </c>
      <c r="K36" s="675">
        <f t="shared" si="18"/>
        <v>0</v>
      </c>
      <c r="L36" s="678" t="e">
        <f t="shared" si="19"/>
        <v>#DIV/0!</v>
      </c>
      <c r="M36" s="675"/>
      <c r="N36" s="677" t="e">
        <f t="shared" si="20"/>
        <v>#DIV/0!</v>
      </c>
      <c r="O36" s="675"/>
      <c r="P36" s="679" t="e">
        <f t="shared" si="21"/>
        <v>#DIV/0!</v>
      </c>
      <c r="Q36" s="675">
        <f t="shared" si="22"/>
        <v>0</v>
      </c>
      <c r="R36" s="677" t="e">
        <f t="shared" si="23"/>
        <v>#DIV/0!</v>
      </c>
      <c r="S36" s="680"/>
      <c r="T36" s="681" t="e">
        <f t="shared" si="24"/>
        <v>#DIV/0!</v>
      </c>
      <c r="U36" s="680"/>
      <c r="V36" s="682" t="e">
        <f t="shared" si="25"/>
        <v>#DIV/0!</v>
      </c>
      <c r="W36" s="680">
        <f t="shared" si="26"/>
        <v>0</v>
      </c>
      <c r="X36" s="681" t="e">
        <f t="shared" si="27"/>
        <v>#DIV/0!</v>
      </c>
    </row>
    <row r="37" spans="1:24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675">
        <f>'21'!D38</f>
        <v>0</v>
      </c>
      <c r="E37" s="675">
        <f>'21'!G38</f>
        <v>0</v>
      </c>
      <c r="F37" s="675">
        <f t="shared" si="15"/>
        <v>0</v>
      </c>
      <c r="G37" s="675"/>
      <c r="H37" s="677" t="e">
        <f t="shared" si="16"/>
        <v>#DIV/0!</v>
      </c>
      <c r="I37" s="675"/>
      <c r="J37" s="678" t="e">
        <f t="shared" si="17"/>
        <v>#DIV/0!</v>
      </c>
      <c r="K37" s="675">
        <f t="shared" si="18"/>
        <v>0</v>
      </c>
      <c r="L37" s="678" t="e">
        <f t="shared" si="19"/>
        <v>#DIV/0!</v>
      </c>
      <c r="M37" s="675"/>
      <c r="N37" s="677" t="e">
        <f t="shared" si="20"/>
        <v>#DIV/0!</v>
      </c>
      <c r="O37" s="675"/>
      <c r="P37" s="679" t="e">
        <f t="shared" si="21"/>
        <v>#DIV/0!</v>
      </c>
      <c r="Q37" s="675">
        <f t="shared" si="22"/>
        <v>0</v>
      </c>
      <c r="R37" s="677" t="e">
        <f t="shared" si="23"/>
        <v>#DIV/0!</v>
      </c>
      <c r="S37" s="680"/>
      <c r="T37" s="681" t="e">
        <f t="shared" si="24"/>
        <v>#DIV/0!</v>
      </c>
      <c r="U37" s="680"/>
      <c r="V37" s="682" t="e">
        <f t="shared" si="25"/>
        <v>#DIV/0!</v>
      </c>
      <c r="W37" s="680">
        <f t="shared" si="26"/>
        <v>0</v>
      </c>
      <c r="X37" s="681" t="e">
        <f t="shared" si="27"/>
        <v>#DIV/0!</v>
      </c>
    </row>
    <row r="38" spans="1:24" ht="20.100000000000001" customHeight="1" x14ac:dyDescent="0.25">
      <c r="A38" s="557"/>
      <c r="B38" s="128"/>
      <c r="C38" s="128" t="str">
        <f>'9'!C36</f>
        <v>Purwokerto Timur II</v>
      </c>
      <c r="D38" s="675">
        <f>'21'!D39</f>
        <v>0</v>
      </c>
      <c r="E38" s="675">
        <f>'21'!G39</f>
        <v>0</v>
      </c>
      <c r="F38" s="675">
        <f t="shared" si="15"/>
        <v>0</v>
      </c>
      <c r="G38" s="675"/>
      <c r="H38" s="677" t="e">
        <f t="shared" si="16"/>
        <v>#DIV/0!</v>
      </c>
      <c r="I38" s="675"/>
      <c r="J38" s="678" t="e">
        <f t="shared" si="17"/>
        <v>#DIV/0!</v>
      </c>
      <c r="K38" s="675">
        <f t="shared" si="18"/>
        <v>0</v>
      </c>
      <c r="L38" s="678" t="e">
        <f t="shared" si="19"/>
        <v>#DIV/0!</v>
      </c>
      <c r="M38" s="675"/>
      <c r="N38" s="677" t="e">
        <f t="shared" si="20"/>
        <v>#DIV/0!</v>
      </c>
      <c r="O38" s="675"/>
      <c r="P38" s="679" t="e">
        <f t="shared" si="21"/>
        <v>#DIV/0!</v>
      </c>
      <c r="Q38" s="675">
        <f t="shared" si="22"/>
        <v>0</v>
      </c>
      <c r="R38" s="677" t="e">
        <f t="shared" si="23"/>
        <v>#DIV/0!</v>
      </c>
      <c r="S38" s="680"/>
      <c r="T38" s="681" t="e">
        <f t="shared" si="24"/>
        <v>#DIV/0!</v>
      </c>
      <c r="U38" s="680"/>
      <c r="V38" s="682" t="e">
        <f t="shared" si="25"/>
        <v>#DIV/0!</v>
      </c>
      <c r="W38" s="680">
        <f t="shared" si="26"/>
        <v>0</v>
      </c>
      <c r="X38" s="681" t="e">
        <f t="shared" si="27"/>
        <v>#DIV/0!</v>
      </c>
    </row>
    <row r="39" spans="1:24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675">
        <f>'21'!D40</f>
        <v>0</v>
      </c>
      <c r="E39" s="675">
        <f>'21'!G40</f>
        <v>0</v>
      </c>
      <c r="F39" s="675">
        <f t="shared" si="15"/>
        <v>0</v>
      </c>
      <c r="G39" s="675"/>
      <c r="H39" s="677" t="e">
        <f t="shared" si="16"/>
        <v>#DIV/0!</v>
      </c>
      <c r="I39" s="675"/>
      <c r="J39" s="678" t="e">
        <f t="shared" si="17"/>
        <v>#DIV/0!</v>
      </c>
      <c r="K39" s="675">
        <f t="shared" si="18"/>
        <v>0</v>
      </c>
      <c r="L39" s="678" t="e">
        <f t="shared" si="19"/>
        <v>#DIV/0!</v>
      </c>
      <c r="M39" s="675"/>
      <c r="N39" s="677" t="e">
        <f t="shared" si="20"/>
        <v>#DIV/0!</v>
      </c>
      <c r="O39" s="675"/>
      <c r="P39" s="679" t="e">
        <f t="shared" si="21"/>
        <v>#DIV/0!</v>
      </c>
      <c r="Q39" s="675">
        <f t="shared" si="22"/>
        <v>0</v>
      </c>
      <c r="R39" s="677" t="e">
        <f t="shared" si="23"/>
        <v>#DIV/0!</v>
      </c>
      <c r="S39" s="680"/>
      <c r="T39" s="681" t="e">
        <f t="shared" si="24"/>
        <v>#DIV/0!</v>
      </c>
      <c r="U39" s="680"/>
      <c r="V39" s="682" t="e">
        <f t="shared" si="25"/>
        <v>#DIV/0!</v>
      </c>
      <c r="W39" s="680">
        <f t="shared" si="26"/>
        <v>0</v>
      </c>
      <c r="X39" s="681" t="e">
        <f t="shared" si="27"/>
        <v>#DIV/0!</v>
      </c>
    </row>
    <row r="40" spans="1:24" ht="20.100000000000001" customHeight="1" x14ac:dyDescent="0.25">
      <c r="A40" s="557"/>
      <c r="B40" s="128"/>
      <c r="C40" s="128" t="str">
        <f>'9'!C38</f>
        <v>Purwokerto Utara II</v>
      </c>
      <c r="D40" s="675">
        <f>'21'!D41</f>
        <v>0</v>
      </c>
      <c r="E40" s="675">
        <f>'21'!G41</f>
        <v>0</v>
      </c>
      <c r="F40" s="675">
        <f t="shared" si="15"/>
        <v>0</v>
      </c>
      <c r="G40" s="675"/>
      <c r="H40" s="677" t="e">
        <f t="shared" si="16"/>
        <v>#DIV/0!</v>
      </c>
      <c r="I40" s="675"/>
      <c r="J40" s="678" t="e">
        <f t="shared" si="17"/>
        <v>#DIV/0!</v>
      </c>
      <c r="K40" s="675">
        <f t="shared" si="18"/>
        <v>0</v>
      </c>
      <c r="L40" s="678" t="e">
        <f t="shared" si="19"/>
        <v>#DIV/0!</v>
      </c>
      <c r="M40" s="675"/>
      <c r="N40" s="677" t="e">
        <f t="shared" si="20"/>
        <v>#DIV/0!</v>
      </c>
      <c r="O40" s="675"/>
      <c r="P40" s="679" t="e">
        <f t="shared" si="21"/>
        <v>#DIV/0!</v>
      </c>
      <c r="Q40" s="675">
        <f t="shared" si="22"/>
        <v>0</v>
      </c>
      <c r="R40" s="677" t="e">
        <f t="shared" si="23"/>
        <v>#DIV/0!</v>
      </c>
      <c r="S40" s="680"/>
      <c r="T40" s="681" t="e">
        <f t="shared" si="24"/>
        <v>#DIV/0!</v>
      </c>
      <c r="U40" s="680"/>
      <c r="V40" s="682" t="e">
        <f t="shared" si="25"/>
        <v>#DIV/0!</v>
      </c>
      <c r="W40" s="680">
        <f t="shared" si="26"/>
        <v>0</v>
      </c>
      <c r="X40" s="681" t="e">
        <f t="shared" si="27"/>
        <v>#DIV/0!</v>
      </c>
    </row>
    <row r="41" spans="1:24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675">
        <f>'21'!D42</f>
        <v>0</v>
      </c>
      <c r="E41" s="675">
        <f>'21'!G42</f>
        <v>0</v>
      </c>
      <c r="F41" s="675">
        <f t="shared" si="15"/>
        <v>0</v>
      </c>
      <c r="G41" s="675"/>
      <c r="H41" s="677" t="e">
        <f t="shared" si="16"/>
        <v>#DIV/0!</v>
      </c>
      <c r="I41" s="675"/>
      <c r="J41" s="678" t="e">
        <f t="shared" si="17"/>
        <v>#DIV/0!</v>
      </c>
      <c r="K41" s="675">
        <f t="shared" si="18"/>
        <v>0</v>
      </c>
      <c r="L41" s="678" t="e">
        <f t="shared" si="19"/>
        <v>#DIV/0!</v>
      </c>
      <c r="M41" s="675"/>
      <c r="N41" s="677" t="e">
        <f t="shared" si="20"/>
        <v>#DIV/0!</v>
      </c>
      <c r="O41" s="675"/>
      <c r="P41" s="679" t="e">
        <f t="shared" si="21"/>
        <v>#DIV/0!</v>
      </c>
      <c r="Q41" s="675">
        <f t="shared" si="22"/>
        <v>0</v>
      </c>
      <c r="R41" s="677" t="e">
        <f t="shared" si="23"/>
        <v>#DIV/0!</v>
      </c>
      <c r="S41" s="680"/>
      <c r="T41" s="681" t="e">
        <f t="shared" si="24"/>
        <v>#DIV/0!</v>
      </c>
      <c r="U41" s="680"/>
      <c r="V41" s="682" t="e">
        <f t="shared" si="25"/>
        <v>#DIV/0!</v>
      </c>
      <c r="W41" s="680">
        <f t="shared" si="26"/>
        <v>0</v>
      </c>
      <c r="X41" s="681" t="e">
        <f t="shared" si="27"/>
        <v>#DIV/0!</v>
      </c>
    </row>
    <row r="42" spans="1:24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675">
        <f>'21'!D43</f>
        <v>0</v>
      </c>
      <c r="E42" s="675">
        <f>'21'!G43</f>
        <v>0</v>
      </c>
      <c r="F42" s="675">
        <f t="shared" si="15"/>
        <v>0</v>
      </c>
      <c r="G42" s="675"/>
      <c r="H42" s="677" t="e">
        <f t="shared" si="16"/>
        <v>#DIV/0!</v>
      </c>
      <c r="I42" s="675"/>
      <c r="J42" s="678" t="e">
        <f t="shared" si="17"/>
        <v>#DIV/0!</v>
      </c>
      <c r="K42" s="675">
        <f t="shared" si="18"/>
        <v>0</v>
      </c>
      <c r="L42" s="678" t="e">
        <f t="shared" si="19"/>
        <v>#DIV/0!</v>
      </c>
      <c r="M42" s="675"/>
      <c r="N42" s="677" t="e">
        <f t="shared" si="20"/>
        <v>#DIV/0!</v>
      </c>
      <c r="O42" s="675"/>
      <c r="P42" s="679" t="e">
        <f t="shared" si="21"/>
        <v>#DIV/0!</v>
      </c>
      <c r="Q42" s="675">
        <f t="shared" si="22"/>
        <v>0</v>
      </c>
      <c r="R42" s="677" t="e">
        <f t="shared" si="23"/>
        <v>#DIV/0!</v>
      </c>
      <c r="S42" s="680"/>
      <c r="T42" s="681" t="e">
        <f t="shared" si="24"/>
        <v>#DIV/0!</v>
      </c>
      <c r="U42" s="680"/>
      <c r="V42" s="682" t="e">
        <f t="shared" si="25"/>
        <v>#DIV/0!</v>
      </c>
      <c r="W42" s="680">
        <f t="shared" si="26"/>
        <v>0</v>
      </c>
      <c r="X42" s="681" t="e">
        <f t="shared" si="27"/>
        <v>#DIV/0!</v>
      </c>
    </row>
    <row r="43" spans="1:24" ht="20.100000000000001" customHeight="1" x14ac:dyDescent="0.25">
      <c r="A43" s="557"/>
      <c r="B43" s="128"/>
      <c r="C43" s="128" t="str">
        <f>'9'!C41</f>
        <v>Sokaraja II</v>
      </c>
      <c r="D43" s="675">
        <f>'21'!D44</f>
        <v>0</v>
      </c>
      <c r="E43" s="675">
        <f>'21'!G44</f>
        <v>0</v>
      </c>
      <c r="F43" s="675">
        <f t="shared" si="15"/>
        <v>0</v>
      </c>
      <c r="G43" s="675"/>
      <c r="H43" s="677" t="e">
        <f t="shared" si="16"/>
        <v>#DIV/0!</v>
      </c>
      <c r="I43" s="675"/>
      <c r="J43" s="678" t="e">
        <f t="shared" si="17"/>
        <v>#DIV/0!</v>
      </c>
      <c r="K43" s="675">
        <f t="shared" si="18"/>
        <v>0</v>
      </c>
      <c r="L43" s="678" t="e">
        <f t="shared" si="19"/>
        <v>#DIV/0!</v>
      </c>
      <c r="M43" s="675"/>
      <c r="N43" s="677" t="e">
        <f t="shared" si="20"/>
        <v>#DIV/0!</v>
      </c>
      <c r="O43" s="675"/>
      <c r="P43" s="679" t="e">
        <f t="shared" si="21"/>
        <v>#DIV/0!</v>
      </c>
      <c r="Q43" s="675">
        <f t="shared" si="22"/>
        <v>0</v>
      </c>
      <c r="R43" s="677" t="e">
        <f t="shared" si="23"/>
        <v>#DIV/0!</v>
      </c>
      <c r="S43" s="680"/>
      <c r="T43" s="681" t="e">
        <f t="shared" si="24"/>
        <v>#DIV/0!</v>
      </c>
      <c r="U43" s="680"/>
      <c r="V43" s="682" t="e">
        <f t="shared" si="25"/>
        <v>#DIV/0!</v>
      </c>
      <c r="W43" s="680">
        <f t="shared" si="26"/>
        <v>0</v>
      </c>
      <c r="X43" s="681" t="e">
        <f t="shared" si="27"/>
        <v>#DIV/0!</v>
      </c>
    </row>
    <row r="44" spans="1:24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675">
        <f>'21'!D45</f>
        <v>0</v>
      </c>
      <c r="E44" s="675">
        <f>'21'!G45</f>
        <v>0</v>
      </c>
      <c r="F44" s="675">
        <f t="shared" si="15"/>
        <v>0</v>
      </c>
      <c r="G44" s="675"/>
      <c r="H44" s="677" t="e">
        <f t="shared" si="16"/>
        <v>#DIV/0!</v>
      </c>
      <c r="I44" s="675"/>
      <c r="J44" s="678" t="e">
        <f t="shared" si="17"/>
        <v>#DIV/0!</v>
      </c>
      <c r="K44" s="675">
        <f t="shared" si="18"/>
        <v>0</v>
      </c>
      <c r="L44" s="678" t="e">
        <f t="shared" si="19"/>
        <v>#DIV/0!</v>
      </c>
      <c r="M44" s="675"/>
      <c r="N44" s="677" t="e">
        <f t="shared" si="20"/>
        <v>#DIV/0!</v>
      </c>
      <c r="O44" s="675"/>
      <c r="P44" s="679" t="e">
        <f t="shared" si="21"/>
        <v>#DIV/0!</v>
      </c>
      <c r="Q44" s="675">
        <f t="shared" si="22"/>
        <v>0</v>
      </c>
      <c r="R44" s="677" t="e">
        <f t="shared" si="23"/>
        <v>#DIV/0!</v>
      </c>
      <c r="S44" s="680"/>
      <c r="T44" s="681" t="e">
        <f t="shared" si="24"/>
        <v>#DIV/0!</v>
      </c>
      <c r="U44" s="680"/>
      <c r="V44" s="682" t="e">
        <f t="shared" si="25"/>
        <v>#DIV/0!</v>
      </c>
      <c r="W44" s="680">
        <f t="shared" si="26"/>
        <v>0</v>
      </c>
      <c r="X44" s="681" t="e">
        <f t="shared" si="27"/>
        <v>#DIV/0!</v>
      </c>
    </row>
    <row r="45" spans="1:24" ht="20.100000000000001" customHeight="1" x14ac:dyDescent="0.25">
      <c r="A45" s="557"/>
      <c r="B45" s="128"/>
      <c r="C45" s="128" t="str">
        <f>'9'!C43</f>
        <v>Kembaran II</v>
      </c>
      <c r="D45" s="675">
        <f>'21'!D46</f>
        <v>0</v>
      </c>
      <c r="E45" s="675">
        <f>'21'!G46</f>
        <v>0</v>
      </c>
      <c r="F45" s="675">
        <f t="shared" si="15"/>
        <v>0</v>
      </c>
      <c r="G45" s="675"/>
      <c r="H45" s="677" t="e">
        <f t="shared" si="16"/>
        <v>#DIV/0!</v>
      </c>
      <c r="I45" s="675"/>
      <c r="J45" s="678" t="e">
        <f t="shared" si="17"/>
        <v>#DIV/0!</v>
      </c>
      <c r="K45" s="675">
        <f t="shared" si="18"/>
        <v>0</v>
      </c>
      <c r="L45" s="678" t="e">
        <f t="shared" si="19"/>
        <v>#DIV/0!</v>
      </c>
      <c r="M45" s="675"/>
      <c r="N45" s="677" t="e">
        <f t="shared" si="20"/>
        <v>#DIV/0!</v>
      </c>
      <c r="O45" s="675"/>
      <c r="P45" s="679" t="e">
        <f t="shared" si="21"/>
        <v>#DIV/0!</v>
      </c>
      <c r="Q45" s="675">
        <f t="shared" si="22"/>
        <v>0</v>
      </c>
      <c r="R45" s="677" t="e">
        <f t="shared" si="23"/>
        <v>#DIV/0!</v>
      </c>
      <c r="S45" s="680"/>
      <c r="T45" s="681" t="e">
        <f t="shared" si="24"/>
        <v>#DIV/0!</v>
      </c>
      <c r="U45" s="680"/>
      <c r="V45" s="682" t="e">
        <f t="shared" si="25"/>
        <v>#DIV/0!</v>
      </c>
      <c r="W45" s="680">
        <f t="shared" si="26"/>
        <v>0</v>
      </c>
      <c r="X45" s="681" t="e">
        <f t="shared" si="27"/>
        <v>#DIV/0!</v>
      </c>
    </row>
    <row r="46" spans="1:24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675">
        <f>'21'!D47</f>
        <v>0</v>
      </c>
      <c r="E46" s="675">
        <f>'21'!G47</f>
        <v>0</v>
      </c>
      <c r="F46" s="675">
        <f t="shared" si="15"/>
        <v>0</v>
      </c>
      <c r="G46" s="675"/>
      <c r="H46" s="677" t="e">
        <f t="shared" si="16"/>
        <v>#DIV/0!</v>
      </c>
      <c r="I46" s="675"/>
      <c r="J46" s="678" t="e">
        <f t="shared" si="17"/>
        <v>#DIV/0!</v>
      </c>
      <c r="K46" s="675">
        <f t="shared" si="18"/>
        <v>0</v>
      </c>
      <c r="L46" s="678" t="e">
        <f t="shared" si="19"/>
        <v>#DIV/0!</v>
      </c>
      <c r="M46" s="675"/>
      <c r="N46" s="677" t="e">
        <f t="shared" si="20"/>
        <v>#DIV/0!</v>
      </c>
      <c r="O46" s="675"/>
      <c r="P46" s="679" t="e">
        <f t="shared" si="21"/>
        <v>#DIV/0!</v>
      </c>
      <c r="Q46" s="675">
        <f t="shared" si="22"/>
        <v>0</v>
      </c>
      <c r="R46" s="677" t="e">
        <f t="shared" si="23"/>
        <v>#DIV/0!</v>
      </c>
      <c r="S46" s="680"/>
      <c r="T46" s="681" t="e">
        <f t="shared" si="24"/>
        <v>#DIV/0!</v>
      </c>
      <c r="U46" s="680"/>
      <c r="V46" s="682" t="e">
        <f t="shared" si="25"/>
        <v>#DIV/0!</v>
      </c>
      <c r="W46" s="680">
        <f t="shared" si="26"/>
        <v>0</v>
      </c>
      <c r="X46" s="681" t="e">
        <f t="shared" si="27"/>
        <v>#DIV/0!</v>
      </c>
    </row>
    <row r="47" spans="1:24" ht="20.100000000000001" customHeight="1" x14ac:dyDescent="0.25">
      <c r="A47" s="557"/>
      <c r="B47" s="128"/>
      <c r="C47" s="128" t="str">
        <f>'9'!C45</f>
        <v>Sumbang II</v>
      </c>
      <c r="D47" s="675">
        <f>'21'!D48</f>
        <v>0</v>
      </c>
      <c r="E47" s="675">
        <f>'21'!G48</f>
        <v>0</v>
      </c>
      <c r="F47" s="675">
        <f t="shared" si="15"/>
        <v>0</v>
      </c>
      <c r="G47" s="675"/>
      <c r="H47" s="677" t="e">
        <f t="shared" si="16"/>
        <v>#DIV/0!</v>
      </c>
      <c r="I47" s="675"/>
      <c r="J47" s="678" t="e">
        <f t="shared" si="17"/>
        <v>#DIV/0!</v>
      </c>
      <c r="K47" s="675">
        <f t="shared" si="18"/>
        <v>0</v>
      </c>
      <c r="L47" s="678" t="e">
        <f t="shared" si="19"/>
        <v>#DIV/0!</v>
      </c>
      <c r="M47" s="675"/>
      <c r="N47" s="677" t="e">
        <f t="shared" si="20"/>
        <v>#DIV/0!</v>
      </c>
      <c r="O47" s="675"/>
      <c r="P47" s="679" t="e">
        <f t="shared" si="21"/>
        <v>#DIV/0!</v>
      </c>
      <c r="Q47" s="675">
        <f t="shared" si="22"/>
        <v>0</v>
      </c>
      <c r="R47" s="677" t="e">
        <f t="shared" si="23"/>
        <v>#DIV/0!</v>
      </c>
      <c r="S47" s="680"/>
      <c r="T47" s="681" t="e">
        <f t="shared" si="24"/>
        <v>#DIV/0!</v>
      </c>
      <c r="U47" s="680"/>
      <c r="V47" s="682" t="e">
        <f t="shared" si="25"/>
        <v>#DIV/0!</v>
      </c>
      <c r="W47" s="680">
        <f t="shared" si="26"/>
        <v>0</v>
      </c>
      <c r="X47" s="681" t="e">
        <f t="shared" si="27"/>
        <v>#DIV/0!</v>
      </c>
    </row>
    <row r="48" spans="1:24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675">
        <f>'21'!D49</f>
        <v>0</v>
      </c>
      <c r="E48" s="675">
        <f>'21'!G49</f>
        <v>0</v>
      </c>
      <c r="F48" s="675">
        <f t="shared" si="15"/>
        <v>0</v>
      </c>
      <c r="G48" s="675"/>
      <c r="H48" s="677" t="e">
        <f t="shared" si="16"/>
        <v>#DIV/0!</v>
      </c>
      <c r="I48" s="675"/>
      <c r="J48" s="678" t="e">
        <f t="shared" si="17"/>
        <v>#DIV/0!</v>
      </c>
      <c r="K48" s="675">
        <f t="shared" si="18"/>
        <v>0</v>
      </c>
      <c r="L48" s="678" t="e">
        <f t="shared" si="19"/>
        <v>#DIV/0!</v>
      </c>
      <c r="M48" s="675"/>
      <c r="N48" s="677" t="e">
        <f t="shared" si="20"/>
        <v>#DIV/0!</v>
      </c>
      <c r="O48" s="675"/>
      <c r="P48" s="679" t="e">
        <f t="shared" si="21"/>
        <v>#DIV/0!</v>
      </c>
      <c r="Q48" s="675">
        <f t="shared" si="22"/>
        <v>0</v>
      </c>
      <c r="R48" s="677" t="e">
        <f t="shared" si="23"/>
        <v>#DIV/0!</v>
      </c>
      <c r="S48" s="680"/>
      <c r="T48" s="681" t="e">
        <f t="shared" si="24"/>
        <v>#DIV/0!</v>
      </c>
      <c r="U48" s="680"/>
      <c r="V48" s="682" t="e">
        <f t="shared" si="25"/>
        <v>#DIV/0!</v>
      </c>
      <c r="W48" s="680">
        <f t="shared" si="26"/>
        <v>0</v>
      </c>
      <c r="X48" s="681" t="e">
        <f t="shared" si="27"/>
        <v>#DIV/0!</v>
      </c>
    </row>
    <row r="49" spans="1:24" ht="20.100000000000001" customHeight="1" x14ac:dyDescent="0.25">
      <c r="A49" s="557"/>
      <c r="B49" s="128"/>
      <c r="C49" s="128" t="str">
        <f>'9'!C47</f>
        <v>Baturraden II</v>
      </c>
      <c r="D49" s="675">
        <f>'21'!D50</f>
        <v>0</v>
      </c>
      <c r="E49" s="675">
        <f>'21'!G50</f>
        <v>0</v>
      </c>
      <c r="F49" s="675">
        <f t="shared" si="15"/>
        <v>0</v>
      </c>
      <c r="G49" s="675"/>
      <c r="H49" s="677" t="e">
        <f t="shared" si="16"/>
        <v>#DIV/0!</v>
      </c>
      <c r="I49" s="675"/>
      <c r="J49" s="678" t="e">
        <f t="shared" si="17"/>
        <v>#DIV/0!</v>
      </c>
      <c r="K49" s="675">
        <f t="shared" si="18"/>
        <v>0</v>
      </c>
      <c r="L49" s="678" t="e">
        <f t="shared" si="19"/>
        <v>#DIV/0!</v>
      </c>
      <c r="M49" s="675"/>
      <c r="N49" s="677" t="e">
        <f t="shared" si="20"/>
        <v>#DIV/0!</v>
      </c>
      <c r="O49" s="675"/>
      <c r="P49" s="679" t="e">
        <f t="shared" si="21"/>
        <v>#DIV/0!</v>
      </c>
      <c r="Q49" s="675">
        <f t="shared" si="22"/>
        <v>0</v>
      </c>
      <c r="R49" s="677" t="e">
        <f t="shared" si="23"/>
        <v>#DIV/0!</v>
      </c>
      <c r="S49" s="680"/>
      <c r="T49" s="681" t="e">
        <f t="shared" si="24"/>
        <v>#DIV/0!</v>
      </c>
      <c r="U49" s="680"/>
      <c r="V49" s="682" t="e">
        <f t="shared" si="25"/>
        <v>#DIV/0!</v>
      </c>
      <c r="W49" s="680">
        <f t="shared" si="26"/>
        <v>0</v>
      </c>
      <c r="X49" s="681" t="e">
        <f t="shared" si="27"/>
        <v>#DIV/0!</v>
      </c>
    </row>
    <row r="50" spans="1:24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675">
        <f>'21'!D51</f>
        <v>0</v>
      </c>
      <c r="E50" s="675">
        <f>'21'!G51</f>
        <v>0</v>
      </c>
      <c r="F50" s="675">
        <f t="shared" si="15"/>
        <v>0</v>
      </c>
      <c r="G50" s="675"/>
      <c r="H50" s="677" t="e">
        <f t="shared" si="16"/>
        <v>#DIV/0!</v>
      </c>
      <c r="I50" s="675"/>
      <c r="J50" s="678" t="e">
        <f t="shared" si="17"/>
        <v>#DIV/0!</v>
      </c>
      <c r="K50" s="675">
        <f t="shared" si="18"/>
        <v>0</v>
      </c>
      <c r="L50" s="678" t="e">
        <f t="shared" si="19"/>
        <v>#DIV/0!</v>
      </c>
      <c r="M50" s="675"/>
      <c r="N50" s="677" t="e">
        <f t="shared" si="20"/>
        <v>#DIV/0!</v>
      </c>
      <c r="O50" s="675"/>
      <c r="P50" s="679" t="e">
        <f t="shared" si="21"/>
        <v>#DIV/0!</v>
      </c>
      <c r="Q50" s="675">
        <f t="shared" si="22"/>
        <v>0</v>
      </c>
      <c r="R50" s="677" t="e">
        <f t="shared" si="23"/>
        <v>#DIV/0!</v>
      </c>
      <c r="S50" s="680"/>
      <c r="T50" s="681" t="e">
        <f t="shared" si="24"/>
        <v>#DIV/0!</v>
      </c>
      <c r="U50" s="680"/>
      <c r="V50" s="682" t="e">
        <f t="shared" si="25"/>
        <v>#DIV/0!</v>
      </c>
      <c r="W50" s="680">
        <f t="shared" si="26"/>
        <v>0</v>
      </c>
      <c r="X50" s="681" t="e">
        <f t="shared" si="27"/>
        <v>#DIV/0!</v>
      </c>
    </row>
    <row r="51" spans="1:24" ht="20.100000000000001" customHeight="1" x14ac:dyDescent="0.25">
      <c r="A51" s="557"/>
      <c r="B51" s="128"/>
      <c r="C51" s="128"/>
      <c r="D51" s="675"/>
      <c r="E51" s="675"/>
      <c r="F51" s="675"/>
      <c r="G51" s="675"/>
      <c r="H51" s="677"/>
      <c r="I51" s="675"/>
      <c r="J51" s="678"/>
      <c r="K51" s="675"/>
      <c r="L51" s="678"/>
      <c r="M51" s="675"/>
      <c r="N51" s="677"/>
      <c r="O51" s="675"/>
      <c r="P51" s="679"/>
      <c r="Q51" s="675"/>
      <c r="R51" s="677"/>
      <c r="S51" s="680"/>
      <c r="T51" s="681"/>
      <c r="U51" s="680"/>
      <c r="V51" s="682"/>
      <c r="W51" s="680"/>
      <c r="X51" s="681"/>
    </row>
    <row r="52" spans="1:24" ht="20.100000000000001" customHeight="1" x14ac:dyDescent="0.25">
      <c r="A52" s="557"/>
      <c r="B52" s="128"/>
      <c r="C52" s="128"/>
      <c r="D52" s="675"/>
      <c r="E52" s="675"/>
      <c r="F52" s="675"/>
      <c r="G52" s="675"/>
      <c r="H52" s="677"/>
      <c r="I52" s="675"/>
      <c r="J52" s="678"/>
      <c r="K52" s="675"/>
      <c r="L52" s="678"/>
      <c r="M52" s="675"/>
      <c r="N52" s="677"/>
      <c r="O52" s="675"/>
      <c r="P52" s="679"/>
      <c r="Q52" s="675"/>
      <c r="R52" s="677"/>
      <c r="S52" s="680"/>
      <c r="T52" s="681"/>
      <c r="U52" s="680"/>
      <c r="V52" s="682"/>
      <c r="W52" s="680"/>
      <c r="X52" s="681"/>
    </row>
    <row r="53" spans="1:24" ht="20.100000000000001" customHeight="1" x14ac:dyDescent="0.25">
      <c r="A53" s="557"/>
      <c r="B53" s="128"/>
      <c r="C53" s="128"/>
      <c r="D53" s="675"/>
      <c r="E53" s="675"/>
      <c r="F53" s="675"/>
      <c r="G53" s="675"/>
      <c r="H53" s="677"/>
      <c r="I53" s="675"/>
      <c r="J53" s="678"/>
      <c r="K53" s="675"/>
      <c r="L53" s="678"/>
      <c r="M53" s="675"/>
      <c r="N53" s="677"/>
      <c r="O53" s="675"/>
      <c r="P53" s="679"/>
      <c r="Q53" s="675"/>
      <c r="R53" s="677"/>
      <c r="S53" s="680"/>
      <c r="T53" s="681"/>
      <c r="U53" s="680"/>
      <c r="V53" s="682"/>
      <c r="W53" s="680"/>
      <c r="X53" s="681"/>
    </row>
    <row r="54" spans="1:24" ht="20.100000000000001" customHeight="1" x14ac:dyDescent="0.25">
      <c r="A54" s="557"/>
      <c r="B54" s="128"/>
      <c r="C54" s="128"/>
      <c r="D54" s="675"/>
      <c r="E54" s="675"/>
      <c r="F54" s="675"/>
      <c r="G54" s="675"/>
      <c r="H54" s="677"/>
      <c r="I54" s="675"/>
      <c r="J54" s="678"/>
      <c r="K54" s="675"/>
      <c r="L54" s="678"/>
      <c r="M54" s="675"/>
      <c r="N54" s="677"/>
      <c r="O54" s="675"/>
      <c r="P54" s="679"/>
      <c r="Q54" s="675"/>
      <c r="R54" s="677"/>
      <c r="S54" s="680"/>
      <c r="T54" s="681"/>
      <c r="U54" s="680"/>
      <c r="V54" s="682"/>
      <c r="W54" s="680"/>
      <c r="X54" s="681"/>
    </row>
    <row r="55" spans="1:24" ht="20.100000000000001" customHeight="1" x14ac:dyDescent="0.25">
      <c r="A55" s="683"/>
      <c r="B55" s="674"/>
      <c r="C55" s="674"/>
      <c r="D55" s="675"/>
      <c r="E55" s="675"/>
      <c r="F55" s="675"/>
      <c r="G55" s="675"/>
      <c r="H55" s="677"/>
      <c r="I55" s="675"/>
      <c r="J55" s="678"/>
      <c r="K55" s="675"/>
      <c r="L55" s="678"/>
      <c r="M55" s="675"/>
      <c r="N55" s="677"/>
      <c r="O55" s="675"/>
      <c r="P55" s="679"/>
      <c r="Q55" s="675"/>
      <c r="R55" s="677"/>
      <c r="S55" s="680"/>
      <c r="T55" s="681"/>
      <c r="U55" s="680"/>
      <c r="V55" s="682"/>
      <c r="W55" s="680"/>
      <c r="X55" s="681"/>
    </row>
    <row r="56" spans="1:24" ht="20.100000000000001" customHeight="1" x14ac:dyDescent="0.25">
      <c r="A56" s="683"/>
      <c r="B56" s="674"/>
      <c r="C56" s="674"/>
      <c r="D56" s="675"/>
      <c r="E56" s="675"/>
      <c r="F56" s="675"/>
      <c r="G56" s="675"/>
      <c r="H56" s="677"/>
      <c r="I56" s="675"/>
      <c r="J56" s="678"/>
      <c r="K56" s="675"/>
      <c r="L56" s="678"/>
      <c r="M56" s="675"/>
      <c r="N56" s="677"/>
      <c r="O56" s="675"/>
      <c r="P56" s="679"/>
      <c r="Q56" s="675"/>
      <c r="R56" s="677"/>
      <c r="S56" s="680"/>
      <c r="T56" s="681"/>
      <c r="U56" s="680"/>
      <c r="V56" s="682"/>
      <c r="W56" s="680"/>
      <c r="X56" s="681"/>
    </row>
    <row r="57" spans="1:24" ht="20.100000000000001" customHeight="1" x14ac:dyDescent="0.25">
      <c r="A57" s="683"/>
      <c r="B57" s="684"/>
      <c r="C57" s="684"/>
      <c r="D57" s="675"/>
      <c r="E57" s="675"/>
      <c r="F57" s="675"/>
      <c r="G57" s="675"/>
      <c r="H57" s="677"/>
      <c r="I57" s="675"/>
      <c r="J57" s="678"/>
      <c r="K57" s="675"/>
      <c r="L57" s="678"/>
      <c r="M57" s="675"/>
      <c r="N57" s="677"/>
      <c r="O57" s="675"/>
      <c r="P57" s="679"/>
      <c r="Q57" s="675"/>
      <c r="R57" s="677"/>
      <c r="S57" s="680"/>
      <c r="T57" s="681"/>
      <c r="U57" s="680"/>
      <c r="V57" s="682"/>
      <c r="W57" s="680"/>
      <c r="X57" s="681"/>
    </row>
    <row r="58" spans="1:24" ht="20.100000000000001" customHeight="1" thickBot="1" x14ac:dyDescent="0.3">
      <c r="A58" s="685" t="s">
        <v>488</v>
      </c>
      <c r="B58" s="686"/>
      <c r="C58" s="687"/>
      <c r="D58" s="688">
        <f>SUM(D11:D57)</f>
        <v>0</v>
      </c>
      <c r="E58" s="688">
        <f>SUM(E11:E57)</f>
        <v>0</v>
      </c>
      <c r="F58" s="688">
        <f>SUM(F11:F57)</f>
        <v>0</v>
      </c>
      <c r="G58" s="688">
        <f>SUM(G11:G57)</f>
        <v>0</v>
      </c>
      <c r="H58" s="689" t="e">
        <f>G58/D58*100</f>
        <v>#DIV/0!</v>
      </c>
      <c r="I58" s="688">
        <f>SUM(I11:I57)</f>
        <v>0</v>
      </c>
      <c r="J58" s="690" t="e">
        <f>I58/E58*100</f>
        <v>#DIV/0!</v>
      </c>
      <c r="K58" s="688">
        <f>SUM(K11:K57)</f>
        <v>0</v>
      </c>
      <c r="L58" s="690" t="e">
        <f>K58/F58*100</f>
        <v>#DIV/0!</v>
      </c>
      <c r="M58" s="688">
        <f>SUM(M11:M57)</f>
        <v>0</v>
      </c>
      <c r="N58" s="689" t="e">
        <f>M58/G58*100</f>
        <v>#DIV/0!</v>
      </c>
      <c r="O58" s="688">
        <f>SUM(O11:O57)</f>
        <v>0</v>
      </c>
      <c r="P58" s="691" t="e">
        <f>O58/I58*100</f>
        <v>#DIV/0!</v>
      </c>
      <c r="Q58" s="688">
        <f>SUM(Q11:Q57)</f>
        <v>0</v>
      </c>
      <c r="R58" s="689" t="e">
        <f>Q58/K58*100</f>
        <v>#DIV/0!</v>
      </c>
      <c r="S58" s="692">
        <f>SUM(S11:S57)</f>
        <v>0</v>
      </c>
      <c r="T58" s="693" t="e">
        <f t="shared" ref="T58" si="28">S58/D58*100</f>
        <v>#DIV/0!</v>
      </c>
      <c r="U58" s="692">
        <f>SUM(U11:U57)</f>
        <v>0</v>
      </c>
      <c r="V58" s="693" t="e">
        <f t="shared" ref="V58" si="29">U58/E58*100</f>
        <v>#DIV/0!</v>
      </c>
      <c r="W58" s="692">
        <f t="shared" ref="W58" si="30">S58+U58</f>
        <v>0</v>
      </c>
      <c r="X58" s="693" t="e">
        <f t="shared" ref="X58" si="31">W58/F58*100</f>
        <v>#DIV/0!</v>
      </c>
    </row>
    <row r="59" spans="1:24" ht="20.100000000000001" customHeight="1" x14ac:dyDescent="0.25">
      <c r="A59" s="694"/>
      <c r="B59" s="694"/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5"/>
      <c r="Q59" s="695"/>
      <c r="R59" s="695"/>
      <c r="S59" s="694"/>
      <c r="T59" s="695"/>
      <c r="U59" s="695"/>
      <c r="V59" s="695"/>
      <c r="W59" s="695"/>
      <c r="X59" s="695"/>
    </row>
    <row r="60" spans="1:24" x14ac:dyDescent="0.25">
      <c r="A60" s="696" t="s">
        <v>569</v>
      </c>
    </row>
    <row r="62" spans="1:24" x14ac:dyDescent="0.25">
      <c r="J62" s="697"/>
    </row>
  </sheetData>
  <mergeCells count="17">
    <mergeCell ref="B7:B9"/>
    <mergeCell ref="C7:C9"/>
    <mergeCell ref="D7:F8"/>
    <mergeCell ref="G7:L7"/>
    <mergeCell ref="M7:R7"/>
    <mergeCell ref="A3:X3"/>
    <mergeCell ref="S7:X7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7:A9"/>
  </mergeCells>
  <printOptions horizontalCentered="1"/>
  <pageMargins left="1.6929133858267718" right="0.9055118110236221" top="1.1417322834645669" bottom="0.9055118110236221" header="0" footer="0"/>
  <pageSetup paperSize="9" scale="43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6700-D708-4889-B6D3-B9E59AAE9E3C}">
  <sheetPr codeName="Sheet8">
    <tabColor rgb="FF002060"/>
    <pageSetUpPr fitToPage="1"/>
  </sheetPr>
  <dimension ref="A1:X59"/>
  <sheetViews>
    <sheetView tabSelected="1" topLeftCell="A25" zoomScale="70" zoomScaleNormal="70" workbookViewId="0">
      <selection activeCell="AA24" sqref="AA24:AA25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10.28515625" style="70" bestFit="1" customWidth="1"/>
    <col min="5" max="6" width="10.28515625" style="70" customWidth="1"/>
    <col min="7" max="7" width="10.140625" style="70" customWidth="1"/>
    <col min="8" max="8" width="9.28515625" style="70" customWidth="1"/>
    <col min="9" max="9" width="10.140625" style="70" customWidth="1"/>
    <col min="10" max="10" width="9.28515625" style="70" customWidth="1"/>
    <col min="11" max="11" width="10.140625" style="70" customWidth="1"/>
    <col min="12" max="12" width="9.28515625" style="70" customWidth="1"/>
    <col min="13" max="13" width="10.28515625" style="70" customWidth="1"/>
    <col min="14" max="14" width="9.28515625" style="70" customWidth="1"/>
    <col min="15" max="15" width="10.28515625" style="70" customWidth="1"/>
    <col min="16" max="16" width="9.28515625" style="70" customWidth="1"/>
    <col min="17" max="17" width="10.28515625" style="70" customWidth="1"/>
    <col min="18" max="18" width="9.28515625" style="70" customWidth="1"/>
    <col min="19" max="23" width="9.28515625" style="698"/>
    <col min="24" max="24" width="13.7109375" style="698" customWidth="1"/>
    <col min="25" max="256" width="9.140625" style="70"/>
    <col min="257" max="257" width="5.7109375" style="70" customWidth="1"/>
    <col min="258" max="259" width="21.7109375" style="70" customWidth="1"/>
    <col min="260" max="260" width="10.28515625" style="70" bestFit="1" customWidth="1"/>
    <col min="261" max="262" width="10.28515625" style="70" customWidth="1"/>
    <col min="263" max="274" width="9.28515625" style="70" customWidth="1"/>
    <col min="275" max="512" width="9.140625" style="70"/>
    <col min="513" max="513" width="5.7109375" style="70" customWidth="1"/>
    <col min="514" max="515" width="21.7109375" style="70" customWidth="1"/>
    <col min="516" max="516" width="10.28515625" style="70" bestFit="1" customWidth="1"/>
    <col min="517" max="518" width="10.28515625" style="70" customWidth="1"/>
    <col min="519" max="530" width="9.28515625" style="70" customWidth="1"/>
    <col min="531" max="768" width="9.140625" style="70"/>
    <col min="769" max="769" width="5.7109375" style="70" customWidth="1"/>
    <col min="770" max="771" width="21.7109375" style="70" customWidth="1"/>
    <col min="772" max="772" width="10.28515625" style="70" bestFit="1" customWidth="1"/>
    <col min="773" max="774" width="10.28515625" style="70" customWidth="1"/>
    <col min="775" max="786" width="9.28515625" style="70" customWidth="1"/>
    <col min="787" max="1024" width="9.140625" style="70"/>
    <col min="1025" max="1025" width="5.7109375" style="70" customWidth="1"/>
    <col min="1026" max="1027" width="21.7109375" style="70" customWidth="1"/>
    <col min="1028" max="1028" width="10.28515625" style="70" bestFit="1" customWidth="1"/>
    <col min="1029" max="1030" width="10.28515625" style="70" customWidth="1"/>
    <col min="1031" max="1042" width="9.28515625" style="70" customWidth="1"/>
    <col min="1043" max="1280" width="9.140625" style="70"/>
    <col min="1281" max="1281" width="5.7109375" style="70" customWidth="1"/>
    <col min="1282" max="1283" width="21.7109375" style="70" customWidth="1"/>
    <col min="1284" max="1284" width="10.28515625" style="70" bestFit="1" customWidth="1"/>
    <col min="1285" max="1286" width="10.28515625" style="70" customWidth="1"/>
    <col min="1287" max="1298" width="9.28515625" style="70" customWidth="1"/>
    <col min="1299" max="1536" width="9.140625" style="70"/>
    <col min="1537" max="1537" width="5.7109375" style="70" customWidth="1"/>
    <col min="1538" max="1539" width="21.7109375" style="70" customWidth="1"/>
    <col min="1540" max="1540" width="10.28515625" style="70" bestFit="1" customWidth="1"/>
    <col min="1541" max="1542" width="10.28515625" style="70" customWidth="1"/>
    <col min="1543" max="1554" width="9.28515625" style="70" customWidth="1"/>
    <col min="1555" max="1792" width="9.140625" style="70"/>
    <col min="1793" max="1793" width="5.7109375" style="70" customWidth="1"/>
    <col min="1794" max="1795" width="21.7109375" style="70" customWidth="1"/>
    <col min="1796" max="1796" width="10.28515625" style="70" bestFit="1" customWidth="1"/>
    <col min="1797" max="1798" width="10.28515625" style="70" customWidth="1"/>
    <col min="1799" max="1810" width="9.28515625" style="70" customWidth="1"/>
    <col min="1811" max="2048" width="9.140625" style="70"/>
    <col min="2049" max="2049" width="5.7109375" style="70" customWidth="1"/>
    <col min="2050" max="2051" width="21.7109375" style="70" customWidth="1"/>
    <col min="2052" max="2052" width="10.28515625" style="70" bestFit="1" customWidth="1"/>
    <col min="2053" max="2054" width="10.28515625" style="70" customWidth="1"/>
    <col min="2055" max="2066" width="9.28515625" style="70" customWidth="1"/>
    <col min="2067" max="2304" width="9.140625" style="70"/>
    <col min="2305" max="2305" width="5.7109375" style="70" customWidth="1"/>
    <col min="2306" max="2307" width="21.7109375" style="70" customWidth="1"/>
    <col min="2308" max="2308" width="10.28515625" style="70" bestFit="1" customWidth="1"/>
    <col min="2309" max="2310" width="10.28515625" style="70" customWidth="1"/>
    <col min="2311" max="2322" width="9.28515625" style="70" customWidth="1"/>
    <col min="2323" max="2560" width="9.140625" style="70"/>
    <col min="2561" max="2561" width="5.7109375" style="70" customWidth="1"/>
    <col min="2562" max="2563" width="21.7109375" style="70" customWidth="1"/>
    <col min="2564" max="2564" width="10.28515625" style="70" bestFit="1" customWidth="1"/>
    <col min="2565" max="2566" width="10.28515625" style="70" customWidth="1"/>
    <col min="2567" max="2578" width="9.28515625" style="70" customWidth="1"/>
    <col min="2579" max="2816" width="9.140625" style="70"/>
    <col min="2817" max="2817" width="5.7109375" style="70" customWidth="1"/>
    <col min="2818" max="2819" width="21.7109375" style="70" customWidth="1"/>
    <col min="2820" max="2820" width="10.28515625" style="70" bestFit="1" customWidth="1"/>
    <col min="2821" max="2822" width="10.28515625" style="70" customWidth="1"/>
    <col min="2823" max="2834" width="9.28515625" style="70" customWidth="1"/>
    <col min="2835" max="3072" width="9.140625" style="70"/>
    <col min="3073" max="3073" width="5.7109375" style="70" customWidth="1"/>
    <col min="3074" max="3075" width="21.7109375" style="70" customWidth="1"/>
    <col min="3076" max="3076" width="10.28515625" style="70" bestFit="1" customWidth="1"/>
    <col min="3077" max="3078" width="10.28515625" style="70" customWidth="1"/>
    <col min="3079" max="3090" width="9.28515625" style="70" customWidth="1"/>
    <col min="3091" max="3328" width="9.140625" style="70"/>
    <col min="3329" max="3329" width="5.7109375" style="70" customWidth="1"/>
    <col min="3330" max="3331" width="21.7109375" style="70" customWidth="1"/>
    <col min="3332" max="3332" width="10.28515625" style="70" bestFit="1" customWidth="1"/>
    <col min="3333" max="3334" width="10.28515625" style="70" customWidth="1"/>
    <col min="3335" max="3346" width="9.28515625" style="70" customWidth="1"/>
    <col min="3347" max="3584" width="9.140625" style="70"/>
    <col min="3585" max="3585" width="5.7109375" style="70" customWidth="1"/>
    <col min="3586" max="3587" width="21.7109375" style="70" customWidth="1"/>
    <col min="3588" max="3588" width="10.28515625" style="70" bestFit="1" customWidth="1"/>
    <col min="3589" max="3590" width="10.28515625" style="70" customWidth="1"/>
    <col min="3591" max="3602" width="9.28515625" style="70" customWidth="1"/>
    <col min="3603" max="3840" width="9.140625" style="70"/>
    <col min="3841" max="3841" width="5.7109375" style="70" customWidth="1"/>
    <col min="3842" max="3843" width="21.7109375" style="70" customWidth="1"/>
    <col min="3844" max="3844" width="10.28515625" style="70" bestFit="1" customWidth="1"/>
    <col min="3845" max="3846" width="10.28515625" style="70" customWidth="1"/>
    <col min="3847" max="3858" width="9.28515625" style="70" customWidth="1"/>
    <col min="3859" max="4096" width="9.140625" style="70"/>
    <col min="4097" max="4097" width="5.7109375" style="70" customWidth="1"/>
    <col min="4098" max="4099" width="21.7109375" style="70" customWidth="1"/>
    <col min="4100" max="4100" width="10.28515625" style="70" bestFit="1" customWidth="1"/>
    <col min="4101" max="4102" width="10.28515625" style="70" customWidth="1"/>
    <col min="4103" max="4114" width="9.28515625" style="70" customWidth="1"/>
    <col min="4115" max="4352" width="9.140625" style="70"/>
    <col min="4353" max="4353" width="5.7109375" style="70" customWidth="1"/>
    <col min="4354" max="4355" width="21.7109375" style="70" customWidth="1"/>
    <col min="4356" max="4356" width="10.28515625" style="70" bestFit="1" customWidth="1"/>
    <col min="4357" max="4358" width="10.28515625" style="70" customWidth="1"/>
    <col min="4359" max="4370" width="9.28515625" style="70" customWidth="1"/>
    <col min="4371" max="4608" width="9.140625" style="70"/>
    <col min="4609" max="4609" width="5.7109375" style="70" customWidth="1"/>
    <col min="4610" max="4611" width="21.7109375" style="70" customWidth="1"/>
    <col min="4612" max="4612" width="10.28515625" style="70" bestFit="1" customWidth="1"/>
    <col min="4613" max="4614" width="10.28515625" style="70" customWidth="1"/>
    <col min="4615" max="4626" width="9.28515625" style="70" customWidth="1"/>
    <col min="4627" max="4864" width="9.140625" style="70"/>
    <col min="4865" max="4865" width="5.7109375" style="70" customWidth="1"/>
    <col min="4866" max="4867" width="21.7109375" style="70" customWidth="1"/>
    <col min="4868" max="4868" width="10.28515625" style="70" bestFit="1" customWidth="1"/>
    <col min="4869" max="4870" width="10.28515625" style="70" customWidth="1"/>
    <col min="4871" max="4882" width="9.28515625" style="70" customWidth="1"/>
    <col min="4883" max="5120" width="9.140625" style="70"/>
    <col min="5121" max="5121" width="5.7109375" style="70" customWidth="1"/>
    <col min="5122" max="5123" width="21.7109375" style="70" customWidth="1"/>
    <col min="5124" max="5124" width="10.28515625" style="70" bestFit="1" customWidth="1"/>
    <col min="5125" max="5126" width="10.28515625" style="70" customWidth="1"/>
    <col min="5127" max="5138" width="9.28515625" style="70" customWidth="1"/>
    <col min="5139" max="5376" width="9.140625" style="70"/>
    <col min="5377" max="5377" width="5.7109375" style="70" customWidth="1"/>
    <col min="5378" max="5379" width="21.7109375" style="70" customWidth="1"/>
    <col min="5380" max="5380" width="10.28515625" style="70" bestFit="1" customWidth="1"/>
    <col min="5381" max="5382" width="10.28515625" style="70" customWidth="1"/>
    <col min="5383" max="5394" width="9.28515625" style="70" customWidth="1"/>
    <col min="5395" max="5632" width="9.140625" style="70"/>
    <col min="5633" max="5633" width="5.7109375" style="70" customWidth="1"/>
    <col min="5634" max="5635" width="21.7109375" style="70" customWidth="1"/>
    <col min="5636" max="5636" width="10.28515625" style="70" bestFit="1" customWidth="1"/>
    <col min="5637" max="5638" width="10.28515625" style="70" customWidth="1"/>
    <col min="5639" max="5650" width="9.28515625" style="70" customWidth="1"/>
    <col min="5651" max="5888" width="9.140625" style="70"/>
    <col min="5889" max="5889" width="5.7109375" style="70" customWidth="1"/>
    <col min="5890" max="5891" width="21.7109375" style="70" customWidth="1"/>
    <col min="5892" max="5892" width="10.28515625" style="70" bestFit="1" customWidth="1"/>
    <col min="5893" max="5894" width="10.28515625" style="70" customWidth="1"/>
    <col min="5895" max="5906" width="9.28515625" style="70" customWidth="1"/>
    <col min="5907" max="6144" width="9.140625" style="70"/>
    <col min="6145" max="6145" width="5.7109375" style="70" customWidth="1"/>
    <col min="6146" max="6147" width="21.7109375" style="70" customWidth="1"/>
    <col min="6148" max="6148" width="10.28515625" style="70" bestFit="1" customWidth="1"/>
    <col min="6149" max="6150" width="10.28515625" style="70" customWidth="1"/>
    <col min="6151" max="6162" width="9.28515625" style="70" customWidth="1"/>
    <col min="6163" max="6400" width="9.140625" style="70"/>
    <col min="6401" max="6401" width="5.7109375" style="70" customWidth="1"/>
    <col min="6402" max="6403" width="21.7109375" style="70" customWidth="1"/>
    <col min="6404" max="6404" width="10.28515625" style="70" bestFit="1" customWidth="1"/>
    <col min="6405" max="6406" width="10.28515625" style="70" customWidth="1"/>
    <col min="6407" max="6418" width="9.28515625" style="70" customWidth="1"/>
    <col min="6419" max="6656" width="9.140625" style="70"/>
    <col min="6657" max="6657" width="5.7109375" style="70" customWidth="1"/>
    <col min="6658" max="6659" width="21.7109375" style="70" customWidth="1"/>
    <col min="6660" max="6660" width="10.28515625" style="70" bestFit="1" customWidth="1"/>
    <col min="6661" max="6662" width="10.28515625" style="70" customWidth="1"/>
    <col min="6663" max="6674" width="9.28515625" style="70" customWidth="1"/>
    <col min="6675" max="6912" width="9.140625" style="70"/>
    <col min="6913" max="6913" width="5.7109375" style="70" customWidth="1"/>
    <col min="6914" max="6915" width="21.7109375" style="70" customWidth="1"/>
    <col min="6916" max="6916" width="10.28515625" style="70" bestFit="1" customWidth="1"/>
    <col min="6917" max="6918" width="10.28515625" style="70" customWidth="1"/>
    <col min="6919" max="6930" width="9.28515625" style="70" customWidth="1"/>
    <col min="6931" max="7168" width="9.140625" style="70"/>
    <col min="7169" max="7169" width="5.7109375" style="70" customWidth="1"/>
    <col min="7170" max="7171" width="21.7109375" style="70" customWidth="1"/>
    <col min="7172" max="7172" width="10.28515625" style="70" bestFit="1" customWidth="1"/>
    <col min="7173" max="7174" width="10.28515625" style="70" customWidth="1"/>
    <col min="7175" max="7186" width="9.28515625" style="70" customWidth="1"/>
    <col min="7187" max="7424" width="9.140625" style="70"/>
    <col min="7425" max="7425" width="5.7109375" style="70" customWidth="1"/>
    <col min="7426" max="7427" width="21.7109375" style="70" customWidth="1"/>
    <col min="7428" max="7428" width="10.28515625" style="70" bestFit="1" customWidth="1"/>
    <col min="7429" max="7430" width="10.28515625" style="70" customWidth="1"/>
    <col min="7431" max="7442" width="9.28515625" style="70" customWidth="1"/>
    <col min="7443" max="7680" width="9.140625" style="70"/>
    <col min="7681" max="7681" width="5.7109375" style="70" customWidth="1"/>
    <col min="7682" max="7683" width="21.7109375" style="70" customWidth="1"/>
    <col min="7684" max="7684" width="10.28515625" style="70" bestFit="1" customWidth="1"/>
    <col min="7685" max="7686" width="10.28515625" style="70" customWidth="1"/>
    <col min="7687" max="7698" width="9.28515625" style="70" customWidth="1"/>
    <col min="7699" max="7936" width="9.140625" style="70"/>
    <col min="7937" max="7937" width="5.7109375" style="70" customWidth="1"/>
    <col min="7938" max="7939" width="21.7109375" style="70" customWidth="1"/>
    <col min="7940" max="7940" width="10.28515625" style="70" bestFit="1" customWidth="1"/>
    <col min="7941" max="7942" width="10.28515625" style="70" customWidth="1"/>
    <col min="7943" max="7954" width="9.28515625" style="70" customWidth="1"/>
    <col min="7955" max="8192" width="9.140625" style="70"/>
    <col min="8193" max="8193" width="5.7109375" style="70" customWidth="1"/>
    <col min="8194" max="8195" width="21.7109375" style="70" customWidth="1"/>
    <col min="8196" max="8196" width="10.28515625" style="70" bestFit="1" customWidth="1"/>
    <col min="8197" max="8198" width="10.28515625" style="70" customWidth="1"/>
    <col min="8199" max="8210" width="9.28515625" style="70" customWidth="1"/>
    <col min="8211" max="8448" width="9.140625" style="70"/>
    <col min="8449" max="8449" width="5.7109375" style="70" customWidth="1"/>
    <col min="8450" max="8451" width="21.7109375" style="70" customWidth="1"/>
    <col min="8452" max="8452" width="10.28515625" style="70" bestFit="1" customWidth="1"/>
    <col min="8453" max="8454" width="10.28515625" style="70" customWidth="1"/>
    <col min="8455" max="8466" width="9.28515625" style="70" customWidth="1"/>
    <col min="8467" max="8704" width="9.140625" style="70"/>
    <col min="8705" max="8705" width="5.7109375" style="70" customWidth="1"/>
    <col min="8706" max="8707" width="21.7109375" style="70" customWidth="1"/>
    <col min="8708" max="8708" width="10.28515625" style="70" bestFit="1" customWidth="1"/>
    <col min="8709" max="8710" width="10.28515625" style="70" customWidth="1"/>
    <col min="8711" max="8722" width="9.28515625" style="70" customWidth="1"/>
    <col min="8723" max="8960" width="9.140625" style="70"/>
    <col min="8961" max="8961" width="5.7109375" style="70" customWidth="1"/>
    <col min="8962" max="8963" width="21.7109375" style="70" customWidth="1"/>
    <col min="8964" max="8964" width="10.28515625" style="70" bestFit="1" customWidth="1"/>
    <col min="8965" max="8966" width="10.28515625" style="70" customWidth="1"/>
    <col min="8967" max="8978" width="9.28515625" style="70" customWidth="1"/>
    <col min="8979" max="9216" width="9.140625" style="70"/>
    <col min="9217" max="9217" width="5.7109375" style="70" customWidth="1"/>
    <col min="9218" max="9219" width="21.7109375" style="70" customWidth="1"/>
    <col min="9220" max="9220" width="10.28515625" style="70" bestFit="1" customWidth="1"/>
    <col min="9221" max="9222" width="10.28515625" style="70" customWidth="1"/>
    <col min="9223" max="9234" width="9.28515625" style="70" customWidth="1"/>
    <col min="9235" max="9472" width="9.140625" style="70"/>
    <col min="9473" max="9473" width="5.7109375" style="70" customWidth="1"/>
    <col min="9474" max="9475" width="21.7109375" style="70" customWidth="1"/>
    <col min="9476" max="9476" width="10.28515625" style="70" bestFit="1" customWidth="1"/>
    <col min="9477" max="9478" width="10.28515625" style="70" customWidth="1"/>
    <col min="9479" max="9490" width="9.28515625" style="70" customWidth="1"/>
    <col min="9491" max="9728" width="9.140625" style="70"/>
    <col min="9729" max="9729" width="5.7109375" style="70" customWidth="1"/>
    <col min="9730" max="9731" width="21.7109375" style="70" customWidth="1"/>
    <col min="9732" max="9732" width="10.28515625" style="70" bestFit="1" customWidth="1"/>
    <col min="9733" max="9734" width="10.28515625" style="70" customWidth="1"/>
    <col min="9735" max="9746" width="9.28515625" style="70" customWidth="1"/>
    <col min="9747" max="9984" width="9.140625" style="70"/>
    <col min="9985" max="9985" width="5.7109375" style="70" customWidth="1"/>
    <col min="9986" max="9987" width="21.7109375" style="70" customWidth="1"/>
    <col min="9988" max="9988" width="10.28515625" style="70" bestFit="1" customWidth="1"/>
    <col min="9989" max="9990" width="10.28515625" style="70" customWidth="1"/>
    <col min="9991" max="10002" width="9.28515625" style="70" customWidth="1"/>
    <col min="10003" max="10240" width="9.140625" style="70"/>
    <col min="10241" max="10241" width="5.7109375" style="70" customWidth="1"/>
    <col min="10242" max="10243" width="21.7109375" style="70" customWidth="1"/>
    <col min="10244" max="10244" width="10.28515625" style="70" bestFit="1" customWidth="1"/>
    <col min="10245" max="10246" width="10.28515625" style="70" customWidth="1"/>
    <col min="10247" max="10258" width="9.28515625" style="70" customWidth="1"/>
    <col min="10259" max="10496" width="9.140625" style="70"/>
    <col min="10497" max="10497" width="5.7109375" style="70" customWidth="1"/>
    <col min="10498" max="10499" width="21.7109375" style="70" customWidth="1"/>
    <col min="10500" max="10500" width="10.28515625" style="70" bestFit="1" customWidth="1"/>
    <col min="10501" max="10502" width="10.28515625" style="70" customWidth="1"/>
    <col min="10503" max="10514" width="9.28515625" style="70" customWidth="1"/>
    <col min="10515" max="10752" width="9.140625" style="70"/>
    <col min="10753" max="10753" width="5.7109375" style="70" customWidth="1"/>
    <col min="10754" max="10755" width="21.7109375" style="70" customWidth="1"/>
    <col min="10756" max="10756" width="10.28515625" style="70" bestFit="1" customWidth="1"/>
    <col min="10757" max="10758" width="10.28515625" style="70" customWidth="1"/>
    <col min="10759" max="10770" width="9.28515625" style="70" customWidth="1"/>
    <col min="10771" max="11008" width="9.140625" style="70"/>
    <col min="11009" max="11009" width="5.7109375" style="70" customWidth="1"/>
    <col min="11010" max="11011" width="21.7109375" style="70" customWidth="1"/>
    <col min="11012" max="11012" width="10.28515625" style="70" bestFit="1" customWidth="1"/>
    <col min="11013" max="11014" width="10.28515625" style="70" customWidth="1"/>
    <col min="11015" max="11026" width="9.28515625" style="70" customWidth="1"/>
    <col min="11027" max="11264" width="9.140625" style="70"/>
    <col min="11265" max="11265" width="5.7109375" style="70" customWidth="1"/>
    <col min="11266" max="11267" width="21.7109375" style="70" customWidth="1"/>
    <col min="11268" max="11268" width="10.28515625" style="70" bestFit="1" customWidth="1"/>
    <col min="11269" max="11270" width="10.28515625" style="70" customWidth="1"/>
    <col min="11271" max="11282" width="9.28515625" style="70" customWidth="1"/>
    <col min="11283" max="11520" width="9.140625" style="70"/>
    <col min="11521" max="11521" width="5.7109375" style="70" customWidth="1"/>
    <col min="11522" max="11523" width="21.7109375" style="70" customWidth="1"/>
    <col min="11524" max="11524" width="10.28515625" style="70" bestFit="1" customWidth="1"/>
    <col min="11525" max="11526" width="10.28515625" style="70" customWidth="1"/>
    <col min="11527" max="11538" width="9.28515625" style="70" customWidth="1"/>
    <col min="11539" max="11776" width="9.140625" style="70"/>
    <col min="11777" max="11777" width="5.7109375" style="70" customWidth="1"/>
    <col min="11778" max="11779" width="21.7109375" style="70" customWidth="1"/>
    <col min="11780" max="11780" width="10.28515625" style="70" bestFit="1" customWidth="1"/>
    <col min="11781" max="11782" width="10.28515625" style="70" customWidth="1"/>
    <col min="11783" max="11794" width="9.28515625" style="70" customWidth="1"/>
    <col min="11795" max="12032" width="9.140625" style="70"/>
    <col min="12033" max="12033" width="5.7109375" style="70" customWidth="1"/>
    <col min="12034" max="12035" width="21.7109375" style="70" customWidth="1"/>
    <col min="12036" max="12036" width="10.28515625" style="70" bestFit="1" customWidth="1"/>
    <col min="12037" max="12038" width="10.28515625" style="70" customWidth="1"/>
    <col min="12039" max="12050" width="9.28515625" style="70" customWidth="1"/>
    <col min="12051" max="12288" width="9.140625" style="70"/>
    <col min="12289" max="12289" width="5.7109375" style="70" customWidth="1"/>
    <col min="12290" max="12291" width="21.7109375" style="70" customWidth="1"/>
    <col min="12292" max="12292" width="10.28515625" style="70" bestFit="1" customWidth="1"/>
    <col min="12293" max="12294" width="10.28515625" style="70" customWidth="1"/>
    <col min="12295" max="12306" width="9.28515625" style="70" customWidth="1"/>
    <col min="12307" max="12544" width="9.140625" style="70"/>
    <col min="12545" max="12545" width="5.7109375" style="70" customWidth="1"/>
    <col min="12546" max="12547" width="21.7109375" style="70" customWidth="1"/>
    <col min="12548" max="12548" width="10.28515625" style="70" bestFit="1" customWidth="1"/>
    <col min="12549" max="12550" width="10.28515625" style="70" customWidth="1"/>
    <col min="12551" max="12562" width="9.28515625" style="70" customWidth="1"/>
    <col min="12563" max="12800" width="9.140625" style="70"/>
    <col min="12801" max="12801" width="5.7109375" style="70" customWidth="1"/>
    <col min="12802" max="12803" width="21.7109375" style="70" customWidth="1"/>
    <col min="12804" max="12804" width="10.28515625" style="70" bestFit="1" customWidth="1"/>
    <col min="12805" max="12806" width="10.28515625" style="70" customWidth="1"/>
    <col min="12807" max="12818" width="9.28515625" style="70" customWidth="1"/>
    <col min="12819" max="13056" width="9.140625" style="70"/>
    <col min="13057" max="13057" width="5.7109375" style="70" customWidth="1"/>
    <col min="13058" max="13059" width="21.7109375" style="70" customWidth="1"/>
    <col min="13060" max="13060" width="10.28515625" style="70" bestFit="1" customWidth="1"/>
    <col min="13061" max="13062" width="10.28515625" style="70" customWidth="1"/>
    <col min="13063" max="13074" width="9.28515625" style="70" customWidth="1"/>
    <col min="13075" max="13312" width="9.140625" style="70"/>
    <col min="13313" max="13313" width="5.7109375" style="70" customWidth="1"/>
    <col min="13314" max="13315" width="21.7109375" style="70" customWidth="1"/>
    <col min="13316" max="13316" width="10.28515625" style="70" bestFit="1" customWidth="1"/>
    <col min="13317" max="13318" width="10.28515625" style="70" customWidth="1"/>
    <col min="13319" max="13330" width="9.28515625" style="70" customWidth="1"/>
    <col min="13331" max="13568" width="9.140625" style="70"/>
    <col min="13569" max="13569" width="5.7109375" style="70" customWidth="1"/>
    <col min="13570" max="13571" width="21.7109375" style="70" customWidth="1"/>
    <col min="13572" max="13572" width="10.28515625" style="70" bestFit="1" customWidth="1"/>
    <col min="13573" max="13574" width="10.28515625" style="70" customWidth="1"/>
    <col min="13575" max="13586" width="9.28515625" style="70" customWidth="1"/>
    <col min="13587" max="13824" width="9.140625" style="70"/>
    <col min="13825" max="13825" width="5.7109375" style="70" customWidth="1"/>
    <col min="13826" max="13827" width="21.7109375" style="70" customWidth="1"/>
    <col min="13828" max="13828" width="10.28515625" style="70" bestFit="1" customWidth="1"/>
    <col min="13829" max="13830" width="10.28515625" style="70" customWidth="1"/>
    <col min="13831" max="13842" width="9.28515625" style="70" customWidth="1"/>
    <col min="13843" max="14080" width="9.140625" style="70"/>
    <col min="14081" max="14081" width="5.7109375" style="70" customWidth="1"/>
    <col min="14082" max="14083" width="21.7109375" style="70" customWidth="1"/>
    <col min="14084" max="14084" width="10.28515625" style="70" bestFit="1" customWidth="1"/>
    <col min="14085" max="14086" width="10.28515625" style="70" customWidth="1"/>
    <col min="14087" max="14098" width="9.28515625" style="70" customWidth="1"/>
    <col min="14099" max="14336" width="9.140625" style="70"/>
    <col min="14337" max="14337" width="5.7109375" style="70" customWidth="1"/>
    <col min="14338" max="14339" width="21.7109375" style="70" customWidth="1"/>
    <col min="14340" max="14340" width="10.28515625" style="70" bestFit="1" customWidth="1"/>
    <col min="14341" max="14342" width="10.28515625" style="70" customWidth="1"/>
    <col min="14343" max="14354" width="9.28515625" style="70" customWidth="1"/>
    <col min="14355" max="14592" width="9.140625" style="70"/>
    <col min="14593" max="14593" width="5.7109375" style="70" customWidth="1"/>
    <col min="14594" max="14595" width="21.7109375" style="70" customWidth="1"/>
    <col min="14596" max="14596" width="10.28515625" style="70" bestFit="1" customWidth="1"/>
    <col min="14597" max="14598" width="10.28515625" style="70" customWidth="1"/>
    <col min="14599" max="14610" width="9.28515625" style="70" customWidth="1"/>
    <col min="14611" max="14848" width="9.140625" style="70"/>
    <col min="14849" max="14849" width="5.7109375" style="70" customWidth="1"/>
    <col min="14850" max="14851" width="21.7109375" style="70" customWidth="1"/>
    <col min="14852" max="14852" width="10.28515625" style="70" bestFit="1" customWidth="1"/>
    <col min="14853" max="14854" width="10.28515625" style="70" customWidth="1"/>
    <col min="14855" max="14866" width="9.28515625" style="70" customWidth="1"/>
    <col min="14867" max="15104" width="9.140625" style="70"/>
    <col min="15105" max="15105" width="5.7109375" style="70" customWidth="1"/>
    <col min="15106" max="15107" width="21.7109375" style="70" customWidth="1"/>
    <col min="15108" max="15108" width="10.28515625" style="70" bestFit="1" customWidth="1"/>
    <col min="15109" max="15110" width="10.28515625" style="70" customWidth="1"/>
    <col min="15111" max="15122" width="9.28515625" style="70" customWidth="1"/>
    <col min="15123" max="15360" width="9.140625" style="70"/>
    <col min="15361" max="15361" width="5.7109375" style="70" customWidth="1"/>
    <col min="15362" max="15363" width="21.7109375" style="70" customWidth="1"/>
    <col min="15364" max="15364" width="10.28515625" style="70" bestFit="1" customWidth="1"/>
    <col min="15365" max="15366" width="10.28515625" style="70" customWidth="1"/>
    <col min="15367" max="15378" width="9.28515625" style="70" customWidth="1"/>
    <col min="15379" max="15616" width="9.140625" style="70"/>
    <col min="15617" max="15617" width="5.7109375" style="70" customWidth="1"/>
    <col min="15618" max="15619" width="21.7109375" style="70" customWidth="1"/>
    <col min="15620" max="15620" width="10.28515625" style="70" bestFit="1" customWidth="1"/>
    <col min="15621" max="15622" width="10.28515625" style="70" customWidth="1"/>
    <col min="15623" max="15634" width="9.28515625" style="70" customWidth="1"/>
    <col min="15635" max="15872" width="9.140625" style="70"/>
    <col min="15873" max="15873" width="5.7109375" style="70" customWidth="1"/>
    <col min="15874" max="15875" width="21.7109375" style="70" customWidth="1"/>
    <col min="15876" max="15876" width="10.28515625" style="70" bestFit="1" customWidth="1"/>
    <col min="15877" max="15878" width="10.28515625" style="70" customWidth="1"/>
    <col min="15879" max="15890" width="9.28515625" style="70" customWidth="1"/>
    <col min="15891" max="16128" width="9.140625" style="70"/>
    <col min="16129" max="16129" width="5.7109375" style="70" customWidth="1"/>
    <col min="16130" max="16131" width="21.7109375" style="70" customWidth="1"/>
    <col min="16132" max="16132" width="10.28515625" style="70" bestFit="1" customWidth="1"/>
    <col min="16133" max="16134" width="10.28515625" style="70" customWidth="1"/>
    <col min="16135" max="16146" width="9.28515625" style="70" customWidth="1"/>
    <col min="16147" max="16384" width="9.140625" style="70"/>
  </cols>
  <sheetData>
    <row r="1" spans="1:24" ht="15.75" x14ac:dyDescent="0.25">
      <c r="A1" s="290" t="s">
        <v>690</v>
      </c>
      <c r="C1" s="70" t="s">
        <v>316</v>
      </c>
    </row>
    <row r="3" spans="1:24" ht="14.25" customHeight="1" x14ac:dyDescent="0.25">
      <c r="A3" s="1064" t="s">
        <v>674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4"/>
    </row>
    <row r="4" spans="1:24" ht="16.5" x14ac:dyDescent="0.25">
      <c r="A4" s="217"/>
      <c r="B4" s="217"/>
      <c r="C4" s="217"/>
      <c r="D4" s="217"/>
      <c r="E4" s="217"/>
      <c r="F4" s="217"/>
      <c r="G4" s="217"/>
      <c r="J4" s="589" t="str">
        <f>'1'!$E$5</f>
        <v>KABUPATEN/KOTA</v>
      </c>
      <c r="K4" s="590">
        <f>'1'!$F$5</f>
        <v>2022</v>
      </c>
      <c r="L4" s="589"/>
      <c r="M4" s="217"/>
      <c r="N4" s="217"/>
      <c r="O4" s="217"/>
      <c r="P4" s="217"/>
      <c r="Q4" s="217"/>
      <c r="R4" s="217"/>
      <c r="S4" s="789"/>
      <c r="T4" s="789"/>
      <c r="U4" s="789"/>
      <c r="V4" s="789"/>
      <c r="W4" s="789"/>
      <c r="X4" s="789"/>
    </row>
    <row r="5" spans="1:24" ht="16.5" x14ac:dyDescent="0.25">
      <c r="A5" s="217"/>
      <c r="B5" s="217"/>
      <c r="C5" s="217"/>
      <c r="D5" s="217"/>
      <c r="E5" s="217"/>
      <c r="F5" s="217"/>
      <c r="G5" s="217"/>
      <c r="J5" s="589" t="str">
        <f>'1'!$E$6</f>
        <v>TAHUN</v>
      </c>
      <c r="K5" s="590" t="str">
        <f>'1'!$F$6</f>
        <v>BANYUMAS</v>
      </c>
      <c r="L5" s="589"/>
      <c r="M5" s="217"/>
      <c r="N5" s="217"/>
      <c r="O5" s="217"/>
      <c r="P5" s="217"/>
      <c r="Q5" s="217"/>
      <c r="R5" s="217"/>
      <c r="S5" s="789"/>
      <c r="T5" s="789"/>
      <c r="U5" s="789"/>
      <c r="V5" s="789"/>
      <c r="W5" s="789"/>
      <c r="X5" s="789"/>
    </row>
    <row r="6" spans="1:24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4" ht="43.15" customHeight="1" x14ac:dyDescent="0.25">
      <c r="A7" s="1040" t="s">
        <v>2</v>
      </c>
      <c r="B7" s="1040" t="s">
        <v>254</v>
      </c>
      <c r="C7" s="1040" t="s">
        <v>409</v>
      </c>
      <c r="D7" s="1175" t="s">
        <v>572</v>
      </c>
      <c r="E7" s="1064"/>
      <c r="F7" s="1176"/>
      <c r="G7" s="1050" t="s">
        <v>675</v>
      </c>
      <c r="H7" s="1236"/>
      <c r="I7" s="1236"/>
      <c r="J7" s="1236"/>
      <c r="K7" s="1236"/>
      <c r="L7" s="1092"/>
      <c r="M7" s="1050" t="s">
        <v>1257</v>
      </c>
      <c r="N7" s="1236"/>
      <c r="O7" s="1092"/>
      <c r="P7" s="1236"/>
      <c r="Q7" s="1236"/>
      <c r="R7" s="1092"/>
      <c r="S7" s="1237" t="s">
        <v>1089</v>
      </c>
      <c r="T7" s="1238"/>
      <c r="U7" s="1238"/>
      <c r="V7" s="1238"/>
      <c r="W7" s="1238"/>
      <c r="X7" s="1239"/>
    </row>
    <row r="8" spans="1:24" ht="15.75" x14ac:dyDescent="0.25">
      <c r="A8" s="1040"/>
      <c r="B8" s="1040"/>
      <c r="C8" s="1040"/>
      <c r="D8" s="1042"/>
      <c r="E8" s="1043"/>
      <c r="F8" s="1044"/>
      <c r="G8" s="1235" t="s">
        <v>6</v>
      </c>
      <c r="H8" s="1234"/>
      <c r="I8" s="1235" t="s">
        <v>7</v>
      </c>
      <c r="J8" s="1234"/>
      <c r="K8" s="1235" t="s">
        <v>8</v>
      </c>
      <c r="L8" s="1234"/>
      <c r="M8" s="1235" t="s">
        <v>6</v>
      </c>
      <c r="N8" s="1234"/>
      <c r="O8" s="1120" t="s">
        <v>7</v>
      </c>
      <c r="P8" s="1234"/>
      <c r="Q8" s="1235" t="s">
        <v>8</v>
      </c>
      <c r="R8" s="1234"/>
      <c r="S8" s="1240" t="s">
        <v>6</v>
      </c>
      <c r="T8" s="1241"/>
      <c r="U8" s="1242" t="s">
        <v>7</v>
      </c>
      <c r="V8" s="1241"/>
      <c r="W8" s="1240" t="s">
        <v>8</v>
      </c>
      <c r="X8" s="1241"/>
    </row>
    <row r="9" spans="1:24" ht="31.5" x14ac:dyDescent="0.25">
      <c r="A9" s="1041"/>
      <c r="B9" s="1041"/>
      <c r="C9" s="1041"/>
      <c r="D9" s="758" t="s">
        <v>6</v>
      </c>
      <c r="E9" s="758" t="s">
        <v>7</v>
      </c>
      <c r="F9" s="758" t="s">
        <v>676</v>
      </c>
      <c r="G9" s="758" t="s">
        <v>256</v>
      </c>
      <c r="H9" s="758" t="s">
        <v>27</v>
      </c>
      <c r="I9" s="758" t="s">
        <v>256</v>
      </c>
      <c r="J9" s="758" t="s">
        <v>27</v>
      </c>
      <c r="K9" s="758" t="s">
        <v>256</v>
      </c>
      <c r="L9" s="758" t="s">
        <v>27</v>
      </c>
      <c r="M9" s="758" t="s">
        <v>256</v>
      </c>
      <c r="N9" s="758" t="s">
        <v>27</v>
      </c>
      <c r="O9" s="758" t="s">
        <v>256</v>
      </c>
      <c r="P9" s="807" t="s">
        <v>27</v>
      </c>
      <c r="Q9" s="758" t="s">
        <v>256</v>
      </c>
      <c r="R9" s="758" t="s">
        <v>27</v>
      </c>
      <c r="S9" s="808" t="s">
        <v>256</v>
      </c>
      <c r="T9" s="808" t="s">
        <v>27</v>
      </c>
      <c r="U9" s="808" t="s">
        <v>256</v>
      </c>
      <c r="V9" s="809" t="s">
        <v>27</v>
      </c>
      <c r="W9" s="808" t="s">
        <v>256</v>
      </c>
      <c r="X9" s="808" t="s">
        <v>27</v>
      </c>
    </row>
    <row r="10" spans="1:24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21">
        <v>16</v>
      </c>
      <c r="Q10" s="909">
        <v>17</v>
      </c>
      <c r="R10" s="909">
        <v>18</v>
      </c>
      <c r="S10" s="793">
        <v>19</v>
      </c>
      <c r="T10" s="793">
        <v>20</v>
      </c>
      <c r="U10" s="793">
        <v>21</v>
      </c>
      <c r="V10" s="793">
        <v>22</v>
      </c>
      <c r="W10" s="793">
        <v>23</v>
      </c>
      <c r="X10" s="793">
        <v>24</v>
      </c>
    </row>
    <row r="11" spans="1:24" ht="18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675">
        <f>'21'!D12</f>
        <v>0</v>
      </c>
      <c r="E11" s="675">
        <f>'21'!G12</f>
        <v>0</v>
      </c>
      <c r="F11" s="675">
        <f t="shared" ref="F11" si="0">SUM(D11:E11)</f>
        <v>0</v>
      </c>
      <c r="G11" s="316"/>
      <c r="H11" s="317" t="e">
        <f>G11/D11*100</f>
        <v>#DIV/0!</v>
      </c>
      <c r="I11" s="316"/>
      <c r="J11" s="317" t="e">
        <f t="shared" ref="J11:J30" si="1">I11/E11*100</f>
        <v>#DIV/0!</v>
      </c>
      <c r="K11" s="316">
        <f t="shared" ref="K11:K30" si="2">G11+I11</f>
        <v>0</v>
      </c>
      <c r="L11" s="317" t="e">
        <f t="shared" ref="L11:L30" si="3">K11/F11*100</f>
        <v>#DIV/0!</v>
      </c>
      <c r="M11" s="316"/>
      <c r="N11" s="317" t="e">
        <f>M11/D11*100</f>
        <v>#DIV/0!</v>
      </c>
      <c r="O11" s="316"/>
      <c r="P11" s="322" t="e">
        <f t="shared" ref="P11:P30" si="4">O11/E11*100</f>
        <v>#DIV/0!</v>
      </c>
      <c r="Q11" s="316">
        <f t="shared" ref="Q11:Q30" si="5">M11+O11</f>
        <v>0</v>
      </c>
      <c r="R11" s="317" t="e">
        <f t="shared" ref="R11:R30" si="6">Q11/F11*100</f>
        <v>#DIV/0!</v>
      </c>
      <c r="S11" s="699"/>
      <c r="T11" s="700" t="e">
        <f>S11/D11*100</f>
        <v>#DIV/0!</v>
      </c>
      <c r="U11" s="699"/>
      <c r="V11" s="701" t="e">
        <f>U11/E11*100</f>
        <v>#DIV/0!</v>
      </c>
      <c r="W11" s="699">
        <f t="shared" ref="W11:W30" si="7">S11+U11</f>
        <v>0</v>
      </c>
      <c r="X11" s="700" t="e">
        <f>W11/F11*100</f>
        <v>#DIV/0!</v>
      </c>
    </row>
    <row r="12" spans="1:24" ht="20.100000000000001" customHeight="1" x14ac:dyDescent="0.25">
      <c r="A12" s="557">
        <v>2</v>
      </c>
      <c r="B12" s="128" t="str">
        <f>'9'!B10</f>
        <v>Wangon</v>
      </c>
      <c r="C12" s="119" t="str">
        <f>'9'!C10</f>
        <v>Wangon I</v>
      </c>
      <c r="D12" s="675">
        <f>'21'!D13</f>
        <v>0</v>
      </c>
      <c r="E12" s="675">
        <f>'21'!G13</f>
        <v>0</v>
      </c>
      <c r="F12" s="675">
        <f t="shared" ref="F12:F30" si="8">SUM(D12:E12)</f>
        <v>0</v>
      </c>
      <c r="G12" s="316"/>
      <c r="H12" s="317" t="e">
        <f t="shared" ref="H12:H30" si="9">G12/D12*100</f>
        <v>#DIV/0!</v>
      </c>
      <c r="I12" s="316"/>
      <c r="J12" s="317" t="e">
        <f t="shared" si="1"/>
        <v>#DIV/0!</v>
      </c>
      <c r="K12" s="316">
        <f t="shared" si="2"/>
        <v>0</v>
      </c>
      <c r="L12" s="317" t="e">
        <f t="shared" si="3"/>
        <v>#DIV/0!</v>
      </c>
      <c r="M12" s="316"/>
      <c r="N12" s="317" t="e">
        <f t="shared" ref="N12:N30" si="10">M12/D12*100</f>
        <v>#DIV/0!</v>
      </c>
      <c r="O12" s="316"/>
      <c r="P12" s="322" t="e">
        <f t="shared" si="4"/>
        <v>#DIV/0!</v>
      </c>
      <c r="Q12" s="316">
        <f t="shared" si="5"/>
        <v>0</v>
      </c>
      <c r="R12" s="317" t="e">
        <f t="shared" si="6"/>
        <v>#DIV/0!</v>
      </c>
      <c r="S12" s="699"/>
      <c r="T12" s="700" t="e">
        <f t="shared" ref="T12:T30" si="11">S12/D12*100</f>
        <v>#DIV/0!</v>
      </c>
      <c r="U12" s="699"/>
      <c r="V12" s="701" t="e">
        <f t="shared" ref="V12:V30" si="12">U12/E12*100</f>
        <v>#DIV/0!</v>
      </c>
      <c r="W12" s="699">
        <f t="shared" si="7"/>
        <v>0</v>
      </c>
      <c r="X12" s="700" t="e">
        <f t="shared" ref="X12:X30" si="13">W12/F12*100</f>
        <v>#DIV/0!</v>
      </c>
    </row>
    <row r="13" spans="1:24" ht="20.100000000000001" customHeight="1" x14ac:dyDescent="0.25">
      <c r="A13" s="557"/>
      <c r="B13" s="128"/>
      <c r="C13" s="128" t="str">
        <f>'9'!C11</f>
        <v>Wangon II</v>
      </c>
      <c r="D13" s="675">
        <f>'21'!D14</f>
        <v>0</v>
      </c>
      <c r="E13" s="675">
        <f>'21'!G14</f>
        <v>0</v>
      </c>
      <c r="F13" s="675">
        <f t="shared" si="8"/>
        <v>0</v>
      </c>
      <c r="G13" s="316"/>
      <c r="H13" s="317" t="e">
        <f t="shared" si="9"/>
        <v>#DIV/0!</v>
      </c>
      <c r="I13" s="316"/>
      <c r="J13" s="317" t="e">
        <f t="shared" si="1"/>
        <v>#DIV/0!</v>
      </c>
      <c r="K13" s="316">
        <f t="shared" si="2"/>
        <v>0</v>
      </c>
      <c r="L13" s="317" t="e">
        <f t="shared" si="3"/>
        <v>#DIV/0!</v>
      </c>
      <c r="M13" s="316"/>
      <c r="N13" s="317" t="e">
        <f t="shared" si="10"/>
        <v>#DIV/0!</v>
      </c>
      <c r="O13" s="316"/>
      <c r="P13" s="322" t="e">
        <f t="shared" si="4"/>
        <v>#DIV/0!</v>
      </c>
      <c r="Q13" s="316">
        <f t="shared" si="5"/>
        <v>0</v>
      </c>
      <c r="R13" s="317" t="e">
        <f t="shared" si="6"/>
        <v>#DIV/0!</v>
      </c>
      <c r="S13" s="699"/>
      <c r="T13" s="700" t="e">
        <f t="shared" si="11"/>
        <v>#DIV/0!</v>
      </c>
      <c r="U13" s="699"/>
      <c r="V13" s="701" t="e">
        <f t="shared" si="12"/>
        <v>#DIV/0!</v>
      </c>
      <c r="W13" s="699">
        <f t="shared" si="7"/>
        <v>0</v>
      </c>
      <c r="X13" s="700" t="e">
        <f t="shared" si="13"/>
        <v>#DIV/0!</v>
      </c>
    </row>
    <row r="14" spans="1:24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675">
        <f>'21'!D15</f>
        <v>0</v>
      </c>
      <c r="E14" s="675">
        <f>'21'!G15</f>
        <v>0</v>
      </c>
      <c r="F14" s="675">
        <f t="shared" si="8"/>
        <v>0</v>
      </c>
      <c r="G14" s="316"/>
      <c r="H14" s="317" t="e">
        <f t="shared" si="9"/>
        <v>#DIV/0!</v>
      </c>
      <c r="I14" s="316"/>
      <c r="J14" s="317" t="e">
        <f t="shared" si="1"/>
        <v>#DIV/0!</v>
      </c>
      <c r="K14" s="316">
        <f t="shared" si="2"/>
        <v>0</v>
      </c>
      <c r="L14" s="317" t="e">
        <f t="shared" si="3"/>
        <v>#DIV/0!</v>
      </c>
      <c r="M14" s="316"/>
      <c r="N14" s="317" t="e">
        <f t="shared" si="10"/>
        <v>#DIV/0!</v>
      </c>
      <c r="O14" s="316"/>
      <c r="P14" s="322" t="e">
        <f t="shared" si="4"/>
        <v>#DIV/0!</v>
      </c>
      <c r="Q14" s="316">
        <f t="shared" si="5"/>
        <v>0</v>
      </c>
      <c r="R14" s="317" t="e">
        <f t="shared" si="6"/>
        <v>#DIV/0!</v>
      </c>
      <c r="S14" s="699"/>
      <c r="T14" s="700" t="e">
        <f t="shared" si="11"/>
        <v>#DIV/0!</v>
      </c>
      <c r="U14" s="699"/>
      <c r="V14" s="701" t="e">
        <f t="shared" si="12"/>
        <v>#DIV/0!</v>
      </c>
      <c r="W14" s="699">
        <f t="shared" si="7"/>
        <v>0</v>
      </c>
      <c r="X14" s="700" t="e">
        <f t="shared" si="13"/>
        <v>#DIV/0!</v>
      </c>
    </row>
    <row r="15" spans="1:24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675">
        <f>'21'!D16</f>
        <v>0</v>
      </c>
      <c r="E15" s="675">
        <f>'21'!G16</f>
        <v>0</v>
      </c>
      <c r="F15" s="675">
        <f t="shared" si="8"/>
        <v>0</v>
      </c>
      <c r="G15" s="316"/>
      <c r="H15" s="317" t="e">
        <f t="shared" si="9"/>
        <v>#DIV/0!</v>
      </c>
      <c r="I15" s="316"/>
      <c r="J15" s="317" t="e">
        <f t="shared" si="1"/>
        <v>#DIV/0!</v>
      </c>
      <c r="K15" s="316">
        <f t="shared" si="2"/>
        <v>0</v>
      </c>
      <c r="L15" s="317" t="e">
        <f t="shared" si="3"/>
        <v>#DIV/0!</v>
      </c>
      <c r="M15" s="316"/>
      <c r="N15" s="317" t="e">
        <f t="shared" si="10"/>
        <v>#DIV/0!</v>
      </c>
      <c r="O15" s="316"/>
      <c r="P15" s="322" t="e">
        <f t="shared" si="4"/>
        <v>#DIV/0!</v>
      </c>
      <c r="Q15" s="316">
        <f t="shared" si="5"/>
        <v>0</v>
      </c>
      <c r="R15" s="317" t="e">
        <f t="shared" si="6"/>
        <v>#DIV/0!</v>
      </c>
      <c r="S15" s="699"/>
      <c r="T15" s="700" t="e">
        <f t="shared" si="11"/>
        <v>#DIV/0!</v>
      </c>
      <c r="U15" s="699"/>
      <c r="V15" s="701" t="e">
        <f t="shared" si="12"/>
        <v>#DIV/0!</v>
      </c>
      <c r="W15" s="699">
        <f t="shared" si="7"/>
        <v>0</v>
      </c>
      <c r="X15" s="700" t="e">
        <f t="shared" si="13"/>
        <v>#DIV/0!</v>
      </c>
    </row>
    <row r="16" spans="1:24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675">
        <f>'21'!D17</f>
        <v>0</v>
      </c>
      <c r="E16" s="675">
        <f>'21'!G17</f>
        <v>0</v>
      </c>
      <c r="F16" s="675">
        <f t="shared" si="8"/>
        <v>0</v>
      </c>
      <c r="G16" s="316"/>
      <c r="H16" s="317" t="e">
        <f t="shared" si="9"/>
        <v>#DIV/0!</v>
      </c>
      <c r="I16" s="316"/>
      <c r="J16" s="317" t="e">
        <f t="shared" si="1"/>
        <v>#DIV/0!</v>
      </c>
      <c r="K16" s="316">
        <f t="shared" si="2"/>
        <v>0</v>
      </c>
      <c r="L16" s="317" t="e">
        <f t="shared" si="3"/>
        <v>#DIV/0!</v>
      </c>
      <c r="M16" s="316"/>
      <c r="N16" s="317" t="e">
        <f t="shared" si="10"/>
        <v>#DIV/0!</v>
      </c>
      <c r="O16" s="316"/>
      <c r="P16" s="322" t="e">
        <f t="shared" si="4"/>
        <v>#DIV/0!</v>
      </c>
      <c r="Q16" s="316">
        <f t="shared" si="5"/>
        <v>0</v>
      </c>
      <c r="R16" s="317" t="e">
        <f t="shared" si="6"/>
        <v>#DIV/0!</v>
      </c>
      <c r="S16" s="699"/>
      <c r="T16" s="700" t="e">
        <f t="shared" si="11"/>
        <v>#DIV/0!</v>
      </c>
      <c r="U16" s="699"/>
      <c r="V16" s="701" t="e">
        <f t="shared" si="12"/>
        <v>#DIV/0!</v>
      </c>
      <c r="W16" s="699">
        <f t="shared" si="7"/>
        <v>0</v>
      </c>
      <c r="X16" s="700" t="e">
        <f t="shared" si="13"/>
        <v>#DIV/0!</v>
      </c>
    </row>
    <row r="17" spans="1:24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675">
        <f>'21'!D18</f>
        <v>0</v>
      </c>
      <c r="E17" s="675">
        <f>'21'!G18</f>
        <v>0</v>
      </c>
      <c r="F17" s="675">
        <f t="shared" si="8"/>
        <v>0</v>
      </c>
      <c r="G17" s="316"/>
      <c r="H17" s="317" t="e">
        <f t="shared" si="9"/>
        <v>#DIV/0!</v>
      </c>
      <c r="I17" s="316"/>
      <c r="J17" s="317" t="e">
        <f t="shared" si="1"/>
        <v>#DIV/0!</v>
      </c>
      <c r="K17" s="316">
        <f t="shared" si="2"/>
        <v>0</v>
      </c>
      <c r="L17" s="317" t="e">
        <f t="shared" si="3"/>
        <v>#DIV/0!</v>
      </c>
      <c r="M17" s="316"/>
      <c r="N17" s="317" t="e">
        <f t="shared" si="10"/>
        <v>#DIV/0!</v>
      </c>
      <c r="O17" s="316"/>
      <c r="P17" s="322" t="e">
        <f t="shared" si="4"/>
        <v>#DIV/0!</v>
      </c>
      <c r="Q17" s="316">
        <f t="shared" si="5"/>
        <v>0</v>
      </c>
      <c r="R17" s="317" t="e">
        <f t="shared" si="6"/>
        <v>#DIV/0!</v>
      </c>
      <c r="S17" s="699"/>
      <c r="T17" s="700" t="e">
        <f t="shared" si="11"/>
        <v>#DIV/0!</v>
      </c>
      <c r="U17" s="699"/>
      <c r="V17" s="701" t="e">
        <f t="shared" si="12"/>
        <v>#DIV/0!</v>
      </c>
      <c r="W17" s="699">
        <f t="shared" si="7"/>
        <v>0</v>
      </c>
      <c r="X17" s="700" t="e">
        <f t="shared" si="13"/>
        <v>#DIV/0!</v>
      </c>
    </row>
    <row r="18" spans="1:24" ht="20.100000000000001" customHeight="1" x14ac:dyDescent="0.25">
      <c r="A18" s="557"/>
      <c r="B18" s="128"/>
      <c r="C18" s="128" t="str">
        <f>'9'!C16</f>
        <v>Kemranjen II</v>
      </c>
      <c r="D18" s="675">
        <f>'21'!D19</f>
        <v>0</v>
      </c>
      <c r="E18" s="675">
        <f>'21'!G19</f>
        <v>0</v>
      </c>
      <c r="F18" s="675">
        <f t="shared" si="8"/>
        <v>0</v>
      </c>
      <c r="G18" s="316"/>
      <c r="H18" s="317" t="e">
        <f t="shared" si="9"/>
        <v>#DIV/0!</v>
      </c>
      <c r="I18" s="316"/>
      <c r="J18" s="317" t="e">
        <f t="shared" si="1"/>
        <v>#DIV/0!</v>
      </c>
      <c r="K18" s="316">
        <f t="shared" si="2"/>
        <v>0</v>
      </c>
      <c r="L18" s="317" t="e">
        <f t="shared" si="3"/>
        <v>#DIV/0!</v>
      </c>
      <c r="M18" s="316"/>
      <c r="N18" s="317" t="e">
        <f t="shared" si="10"/>
        <v>#DIV/0!</v>
      </c>
      <c r="O18" s="316"/>
      <c r="P18" s="322" t="e">
        <f t="shared" si="4"/>
        <v>#DIV/0!</v>
      </c>
      <c r="Q18" s="316">
        <f t="shared" si="5"/>
        <v>0</v>
      </c>
      <c r="R18" s="317" t="e">
        <f t="shared" si="6"/>
        <v>#DIV/0!</v>
      </c>
      <c r="S18" s="699"/>
      <c r="T18" s="700" t="e">
        <f t="shared" si="11"/>
        <v>#DIV/0!</v>
      </c>
      <c r="U18" s="699"/>
      <c r="V18" s="701" t="e">
        <f t="shared" si="12"/>
        <v>#DIV/0!</v>
      </c>
      <c r="W18" s="699">
        <f t="shared" si="7"/>
        <v>0</v>
      </c>
      <c r="X18" s="700" t="e">
        <f t="shared" si="13"/>
        <v>#DIV/0!</v>
      </c>
    </row>
    <row r="19" spans="1:24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675">
        <f>'21'!D20</f>
        <v>0</v>
      </c>
      <c r="E19" s="675">
        <f>'21'!G20</f>
        <v>0</v>
      </c>
      <c r="F19" s="675">
        <f t="shared" si="8"/>
        <v>0</v>
      </c>
      <c r="G19" s="316"/>
      <c r="H19" s="317" t="e">
        <f t="shared" si="9"/>
        <v>#DIV/0!</v>
      </c>
      <c r="I19" s="316"/>
      <c r="J19" s="317" t="e">
        <f t="shared" si="1"/>
        <v>#DIV/0!</v>
      </c>
      <c r="K19" s="316">
        <f t="shared" si="2"/>
        <v>0</v>
      </c>
      <c r="L19" s="317" t="e">
        <f t="shared" si="3"/>
        <v>#DIV/0!</v>
      </c>
      <c r="M19" s="316"/>
      <c r="N19" s="317" t="e">
        <f t="shared" si="10"/>
        <v>#DIV/0!</v>
      </c>
      <c r="O19" s="316"/>
      <c r="P19" s="322" t="e">
        <f t="shared" si="4"/>
        <v>#DIV/0!</v>
      </c>
      <c r="Q19" s="316">
        <f t="shared" si="5"/>
        <v>0</v>
      </c>
      <c r="R19" s="317" t="e">
        <f t="shared" si="6"/>
        <v>#DIV/0!</v>
      </c>
      <c r="S19" s="699"/>
      <c r="T19" s="700" t="e">
        <f t="shared" si="11"/>
        <v>#DIV/0!</v>
      </c>
      <c r="U19" s="699"/>
      <c r="V19" s="701" t="e">
        <f t="shared" si="12"/>
        <v>#DIV/0!</v>
      </c>
      <c r="W19" s="699">
        <f t="shared" si="7"/>
        <v>0</v>
      </c>
      <c r="X19" s="700" t="e">
        <f t="shared" si="13"/>
        <v>#DIV/0!</v>
      </c>
    </row>
    <row r="20" spans="1:24" ht="20.100000000000001" customHeight="1" x14ac:dyDescent="0.25">
      <c r="A20" s="557"/>
      <c r="B20" s="128"/>
      <c r="C20" s="128" t="str">
        <f>'9'!C18</f>
        <v>Sumpiuh II</v>
      </c>
      <c r="D20" s="675">
        <f>'21'!D21</f>
        <v>0</v>
      </c>
      <c r="E20" s="675">
        <f>'21'!G21</f>
        <v>0</v>
      </c>
      <c r="F20" s="675">
        <f t="shared" si="8"/>
        <v>0</v>
      </c>
      <c r="G20" s="316"/>
      <c r="H20" s="317" t="e">
        <f t="shared" si="9"/>
        <v>#DIV/0!</v>
      </c>
      <c r="I20" s="316"/>
      <c r="J20" s="317" t="e">
        <f t="shared" si="1"/>
        <v>#DIV/0!</v>
      </c>
      <c r="K20" s="316">
        <f t="shared" si="2"/>
        <v>0</v>
      </c>
      <c r="L20" s="317" t="e">
        <f t="shared" si="3"/>
        <v>#DIV/0!</v>
      </c>
      <c r="M20" s="316"/>
      <c r="N20" s="317" t="e">
        <f t="shared" si="10"/>
        <v>#DIV/0!</v>
      </c>
      <c r="O20" s="316"/>
      <c r="P20" s="322" t="e">
        <f t="shared" si="4"/>
        <v>#DIV/0!</v>
      </c>
      <c r="Q20" s="316">
        <f t="shared" si="5"/>
        <v>0</v>
      </c>
      <c r="R20" s="317" t="e">
        <f t="shared" si="6"/>
        <v>#DIV/0!</v>
      </c>
      <c r="S20" s="699"/>
      <c r="T20" s="700" t="e">
        <f t="shared" si="11"/>
        <v>#DIV/0!</v>
      </c>
      <c r="U20" s="699"/>
      <c r="V20" s="701" t="e">
        <f t="shared" si="12"/>
        <v>#DIV/0!</v>
      </c>
      <c r="W20" s="699">
        <f t="shared" si="7"/>
        <v>0</v>
      </c>
      <c r="X20" s="700" t="e">
        <f t="shared" si="13"/>
        <v>#DIV/0!</v>
      </c>
    </row>
    <row r="21" spans="1:24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675">
        <f>'21'!D22</f>
        <v>0</v>
      </c>
      <c r="E21" s="675">
        <f>'21'!G22</f>
        <v>0</v>
      </c>
      <c r="F21" s="675">
        <f t="shared" si="8"/>
        <v>0</v>
      </c>
      <c r="G21" s="316"/>
      <c r="H21" s="317" t="e">
        <f t="shared" si="9"/>
        <v>#DIV/0!</v>
      </c>
      <c r="I21" s="316"/>
      <c r="J21" s="317" t="e">
        <f t="shared" si="1"/>
        <v>#DIV/0!</v>
      </c>
      <c r="K21" s="316">
        <f t="shared" si="2"/>
        <v>0</v>
      </c>
      <c r="L21" s="317" t="e">
        <f t="shared" si="3"/>
        <v>#DIV/0!</v>
      </c>
      <c r="M21" s="316"/>
      <c r="N21" s="317" t="e">
        <f t="shared" si="10"/>
        <v>#DIV/0!</v>
      </c>
      <c r="O21" s="316"/>
      <c r="P21" s="322" t="e">
        <f t="shared" si="4"/>
        <v>#DIV/0!</v>
      </c>
      <c r="Q21" s="316">
        <f t="shared" si="5"/>
        <v>0</v>
      </c>
      <c r="R21" s="317" t="e">
        <f t="shared" si="6"/>
        <v>#DIV/0!</v>
      </c>
      <c r="S21" s="699"/>
      <c r="T21" s="700" t="e">
        <f t="shared" si="11"/>
        <v>#DIV/0!</v>
      </c>
      <c r="U21" s="699"/>
      <c r="V21" s="701" t="e">
        <f t="shared" si="12"/>
        <v>#DIV/0!</v>
      </c>
      <c r="W21" s="699">
        <f t="shared" si="7"/>
        <v>0</v>
      </c>
      <c r="X21" s="700" t="e">
        <f t="shared" si="13"/>
        <v>#DIV/0!</v>
      </c>
    </row>
    <row r="22" spans="1:24" ht="20.100000000000001" customHeight="1" x14ac:dyDescent="0.25">
      <c r="A22" s="557"/>
      <c r="B22" s="128"/>
      <c r="C22" s="128" t="str">
        <f>'9'!C20</f>
        <v>Tambak II</v>
      </c>
      <c r="D22" s="675">
        <f>'21'!D23</f>
        <v>0</v>
      </c>
      <c r="E22" s="675">
        <f>'21'!G23</f>
        <v>0</v>
      </c>
      <c r="F22" s="675">
        <f t="shared" si="8"/>
        <v>0</v>
      </c>
      <c r="G22" s="316"/>
      <c r="H22" s="317" t="e">
        <f t="shared" si="9"/>
        <v>#DIV/0!</v>
      </c>
      <c r="I22" s="316"/>
      <c r="J22" s="317" t="e">
        <f t="shared" si="1"/>
        <v>#DIV/0!</v>
      </c>
      <c r="K22" s="316">
        <f t="shared" si="2"/>
        <v>0</v>
      </c>
      <c r="L22" s="317" t="e">
        <f t="shared" si="3"/>
        <v>#DIV/0!</v>
      </c>
      <c r="M22" s="316"/>
      <c r="N22" s="317" t="e">
        <f t="shared" si="10"/>
        <v>#DIV/0!</v>
      </c>
      <c r="O22" s="316"/>
      <c r="P22" s="322" t="e">
        <f t="shared" si="4"/>
        <v>#DIV/0!</v>
      </c>
      <c r="Q22" s="316">
        <f t="shared" si="5"/>
        <v>0</v>
      </c>
      <c r="R22" s="317" t="e">
        <f t="shared" si="6"/>
        <v>#DIV/0!</v>
      </c>
      <c r="S22" s="699"/>
      <c r="T22" s="700" t="e">
        <f t="shared" si="11"/>
        <v>#DIV/0!</v>
      </c>
      <c r="U22" s="699"/>
      <c r="V22" s="701" t="e">
        <f t="shared" si="12"/>
        <v>#DIV/0!</v>
      </c>
      <c r="W22" s="699">
        <f t="shared" si="7"/>
        <v>0</v>
      </c>
      <c r="X22" s="700" t="e">
        <f t="shared" si="13"/>
        <v>#DIV/0!</v>
      </c>
    </row>
    <row r="23" spans="1:24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675">
        <f>'21'!D24</f>
        <v>0</v>
      </c>
      <c r="E23" s="675">
        <f>'21'!G24</f>
        <v>0</v>
      </c>
      <c r="F23" s="675">
        <f t="shared" si="8"/>
        <v>0</v>
      </c>
      <c r="G23" s="316"/>
      <c r="H23" s="317" t="e">
        <f t="shared" si="9"/>
        <v>#DIV/0!</v>
      </c>
      <c r="I23" s="316"/>
      <c r="J23" s="317" t="e">
        <f t="shared" si="1"/>
        <v>#DIV/0!</v>
      </c>
      <c r="K23" s="316">
        <f t="shared" si="2"/>
        <v>0</v>
      </c>
      <c r="L23" s="317" t="e">
        <f t="shared" si="3"/>
        <v>#DIV/0!</v>
      </c>
      <c r="M23" s="316"/>
      <c r="N23" s="317" t="e">
        <f t="shared" si="10"/>
        <v>#DIV/0!</v>
      </c>
      <c r="O23" s="316"/>
      <c r="P23" s="322" t="e">
        <f t="shared" si="4"/>
        <v>#DIV/0!</v>
      </c>
      <c r="Q23" s="316">
        <f t="shared" si="5"/>
        <v>0</v>
      </c>
      <c r="R23" s="317" t="e">
        <f t="shared" si="6"/>
        <v>#DIV/0!</v>
      </c>
      <c r="S23" s="699"/>
      <c r="T23" s="700" t="e">
        <f t="shared" si="11"/>
        <v>#DIV/0!</v>
      </c>
      <c r="U23" s="699"/>
      <c r="V23" s="701" t="e">
        <f t="shared" si="12"/>
        <v>#DIV/0!</v>
      </c>
      <c r="W23" s="699">
        <f t="shared" si="7"/>
        <v>0</v>
      </c>
      <c r="X23" s="700" t="e">
        <f t="shared" si="13"/>
        <v>#DIV/0!</v>
      </c>
    </row>
    <row r="24" spans="1:24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675">
        <f>'21'!D25</f>
        <v>0</v>
      </c>
      <c r="E24" s="675">
        <f>'21'!G25</f>
        <v>0</v>
      </c>
      <c r="F24" s="675">
        <f t="shared" si="8"/>
        <v>0</v>
      </c>
      <c r="G24" s="316"/>
      <c r="H24" s="317" t="e">
        <f t="shared" si="9"/>
        <v>#DIV/0!</v>
      </c>
      <c r="I24" s="316"/>
      <c r="J24" s="317" t="e">
        <f t="shared" si="1"/>
        <v>#DIV/0!</v>
      </c>
      <c r="K24" s="316">
        <f t="shared" si="2"/>
        <v>0</v>
      </c>
      <c r="L24" s="317" t="e">
        <f t="shared" si="3"/>
        <v>#DIV/0!</v>
      </c>
      <c r="M24" s="316"/>
      <c r="N24" s="317" t="e">
        <f t="shared" si="10"/>
        <v>#DIV/0!</v>
      </c>
      <c r="O24" s="316"/>
      <c r="P24" s="322" t="e">
        <f t="shared" si="4"/>
        <v>#DIV/0!</v>
      </c>
      <c r="Q24" s="316">
        <f t="shared" si="5"/>
        <v>0</v>
      </c>
      <c r="R24" s="317" t="e">
        <f t="shared" si="6"/>
        <v>#DIV/0!</v>
      </c>
      <c r="S24" s="699"/>
      <c r="T24" s="700" t="e">
        <f t="shared" si="11"/>
        <v>#DIV/0!</v>
      </c>
      <c r="U24" s="699"/>
      <c r="V24" s="701" t="e">
        <f t="shared" si="12"/>
        <v>#DIV/0!</v>
      </c>
      <c r="W24" s="699">
        <f t="shared" si="7"/>
        <v>0</v>
      </c>
      <c r="X24" s="700" t="e">
        <f t="shared" si="13"/>
        <v>#DIV/0!</v>
      </c>
    </row>
    <row r="25" spans="1:24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675">
        <f>'21'!D26</f>
        <v>0</v>
      </c>
      <c r="E25" s="675">
        <f>'21'!G26</f>
        <v>0</v>
      </c>
      <c r="F25" s="675">
        <f t="shared" si="8"/>
        <v>0</v>
      </c>
      <c r="G25" s="316"/>
      <c r="H25" s="317" t="e">
        <f t="shared" si="9"/>
        <v>#DIV/0!</v>
      </c>
      <c r="I25" s="316"/>
      <c r="J25" s="317" t="e">
        <f t="shared" si="1"/>
        <v>#DIV/0!</v>
      </c>
      <c r="K25" s="316">
        <f t="shared" si="2"/>
        <v>0</v>
      </c>
      <c r="L25" s="317" t="e">
        <f t="shared" si="3"/>
        <v>#DIV/0!</v>
      </c>
      <c r="M25" s="316"/>
      <c r="N25" s="317" t="e">
        <f t="shared" si="10"/>
        <v>#DIV/0!</v>
      </c>
      <c r="O25" s="316"/>
      <c r="P25" s="322" t="e">
        <f t="shared" si="4"/>
        <v>#DIV/0!</v>
      </c>
      <c r="Q25" s="316">
        <f t="shared" si="5"/>
        <v>0</v>
      </c>
      <c r="R25" s="317" t="e">
        <f t="shared" si="6"/>
        <v>#DIV/0!</v>
      </c>
      <c r="S25" s="699"/>
      <c r="T25" s="700" t="e">
        <f t="shared" si="11"/>
        <v>#DIV/0!</v>
      </c>
      <c r="U25" s="699"/>
      <c r="V25" s="701" t="e">
        <f t="shared" si="12"/>
        <v>#DIV/0!</v>
      </c>
      <c r="W25" s="699">
        <f t="shared" si="7"/>
        <v>0</v>
      </c>
      <c r="X25" s="700" t="e">
        <f t="shared" si="13"/>
        <v>#DIV/0!</v>
      </c>
    </row>
    <row r="26" spans="1:24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675">
        <f>'21'!D27</f>
        <v>0</v>
      </c>
      <c r="E26" s="675">
        <f>'21'!G27</f>
        <v>0</v>
      </c>
      <c r="F26" s="675">
        <f t="shared" si="8"/>
        <v>0</v>
      </c>
      <c r="G26" s="316"/>
      <c r="H26" s="317" t="e">
        <f t="shared" si="9"/>
        <v>#DIV/0!</v>
      </c>
      <c r="I26" s="316"/>
      <c r="J26" s="317" t="e">
        <f t="shared" si="1"/>
        <v>#DIV/0!</v>
      </c>
      <c r="K26" s="316">
        <f t="shared" si="2"/>
        <v>0</v>
      </c>
      <c r="L26" s="317" t="e">
        <f t="shared" si="3"/>
        <v>#DIV/0!</v>
      </c>
      <c r="M26" s="316"/>
      <c r="N26" s="317" t="e">
        <f t="shared" si="10"/>
        <v>#DIV/0!</v>
      </c>
      <c r="O26" s="316"/>
      <c r="P26" s="322" t="e">
        <f t="shared" si="4"/>
        <v>#DIV/0!</v>
      </c>
      <c r="Q26" s="316">
        <f t="shared" si="5"/>
        <v>0</v>
      </c>
      <c r="R26" s="317" t="e">
        <f t="shared" si="6"/>
        <v>#DIV/0!</v>
      </c>
      <c r="S26" s="699"/>
      <c r="T26" s="700" t="e">
        <f t="shared" si="11"/>
        <v>#DIV/0!</v>
      </c>
      <c r="U26" s="699"/>
      <c r="V26" s="701" t="e">
        <f t="shared" si="12"/>
        <v>#DIV/0!</v>
      </c>
      <c r="W26" s="699">
        <f t="shared" si="7"/>
        <v>0</v>
      </c>
      <c r="X26" s="700" t="e">
        <f t="shared" si="13"/>
        <v>#DIV/0!</v>
      </c>
    </row>
    <row r="27" spans="1:24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675">
        <f>'21'!D28</f>
        <v>0</v>
      </c>
      <c r="E27" s="675">
        <f>'21'!G28</f>
        <v>0</v>
      </c>
      <c r="F27" s="675">
        <f t="shared" si="8"/>
        <v>0</v>
      </c>
      <c r="G27" s="316"/>
      <c r="H27" s="317" t="e">
        <f t="shared" si="9"/>
        <v>#DIV/0!</v>
      </c>
      <c r="I27" s="316"/>
      <c r="J27" s="317" t="e">
        <f t="shared" si="1"/>
        <v>#DIV/0!</v>
      </c>
      <c r="K27" s="316">
        <f t="shared" si="2"/>
        <v>0</v>
      </c>
      <c r="L27" s="317" t="e">
        <f t="shared" si="3"/>
        <v>#DIV/0!</v>
      </c>
      <c r="M27" s="316"/>
      <c r="N27" s="317" t="e">
        <f t="shared" si="10"/>
        <v>#DIV/0!</v>
      </c>
      <c r="O27" s="316"/>
      <c r="P27" s="322" t="e">
        <f t="shared" si="4"/>
        <v>#DIV/0!</v>
      </c>
      <c r="Q27" s="316">
        <f t="shared" si="5"/>
        <v>0</v>
      </c>
      <c r="R27" s="317" t="e">
        <f t="shared" si="6"/>
        <v>#DIV/0!</v>
      </c>
      <c r="S27" s="699"/>
      <c r="T27" s="700" t="e">
        <f t="shared" si="11"/>
        <v>#DIV/0!</v>
      </c>
      <c r="U27" s="699"/>
      <c r="V27" s="701" t="e">
        <f t="shared" si="12"/>
        <v>#DIV/0!</v>
      </c>
      <c r="W27" s="699">
        <f t="shared" si="7"/>
        <v>0</v>
      </c>
      <c r="X27" s="700" t="e">
        <f t="shared" si="13"/>
        <v>#DIV/0!</v>
      </c>
    </row>
    <row r="28" spans="1:24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675">
        <f>'21'!D29</f>
        <v>0</v>
      </c>
      <c r="E28" s="675">
        <f>'21'!G29</f>
        <v>0</v>
      </c>
      <c r="F28" s="675">
        <f t="shared" si="8"/>
        <v>0</v>
      </c>
      <c r="G28" s="316"/>
      <c r="H28" s="317" t="e">
        <f t="shared" si="9"/>
        <v>#DIV/0!</v>
      </c>
      <c r="I28" s="316"/>
      <c r="J28" s="317" t="e">
        <f t="shared" si="1"/>
        <v>#DIV/0!</v>
      </c>
      <c r="K28" s="316">
        <f t="shared" si="2"/>
        <v>0</v>
      </c>
      <c r="L28" s="317" t="e">
        <f t="shared" si="3"/>
        <v>#DIV/0!</v>
      </c>
      <c r="M28" s="316"/>
      <c r="N28" s="317" t="e">
        <f t="shared" si="10"/>
        <v>#DIV/0!</v>
      </c>
      <c r="O28" s="316"/>
      <c r="P28" s="322" t="e">
        <f t="shared" si="4"/>
        <v>#DIV/0!</v>
      </c>
      <c r="Q28" s="316">
        <f t="shared" si="5"/>
        <v>0</v>
      </c>
      <c r="R28" s="317" t="e">
        <f t="shared" si="6"/>
        <v>#DIV/0!</v>
      </c>
      <c r="S28" s="699"/>
      <c r="T28" s="700" t="e">
        <f t="shared" si="11"/>
        <v>#DIV/0!</v>
      </c>
      <c r="U28" s="699"/>
      <c r="V28" s="701" t="e">
        <f t="shared" si="12"/>
        <v>#DIV/0!</v>
      </c>
      <c r="W28" s="699">
        <f t="shared" si="7"/>
        <v>0</v>
      </c>
      <c r="X28" s="700" t="e">
        <f t="shared" si="13"/>
        <v>#DIV/0!</v>
      </c>
    </row>
    <row r="29" spans="1:24" ht="20.100000000000001" customHeight="1" x14ac:dyDescent="0.25">
      <c r="A29" s="557"/>
      <c r="B29" s="128"/>
      <c r="C29" s="128" t="str">
        <f>'9'!C27</f>
        <v>Ajibarang II</v>
      </c>
      <c r="D29" s="675">
        <f>'21'!D30</f>
        <v>0</v>
      </c>
      <c r="E29" s="675">
        <f>'21'!G30</f>
        <v>0</v>
      </c>
      <c r="F29" s="675">
        <f t="shared" si="8"/>
        <v>0</v>
      </c>
      <c r="G29" s="316"/>
      <c r="H29" s="317" t="e">
        <f t="shared" si="9"/>
        <v>#DIV/0!</v>
      </c>
      <c r="I29" s="316"/>
      <c r="J29" s="317" t="e">
        <f t="shared" si="1"/>
        <v>#DIV/0!</v>
      </c>
      <c r="K29" s="316">
        <f t="shared" si="2"/>
        <v>0</v>
      </c>
      <c r="L29" s="317" t="e">
        <f t="shared" si="3"/>
        <v>#DIV/0!</v>
      </c>
      <c r="M29" s="316"/>
      <c r="N29" s="317" t="e">
        <f t="shared" si="10"/>
        <v>#DIV/0!</v>
      </c>
      <c r="O29" s="316"/>
      <c r="P29" s="322" t="e">
        <f t="shared" si="4"/>
        <v>#DIV/0!</v>
      </c>
      <c r="Q29" s="316">
        <f t="shared" si="5"/>
        <v>0</v>
      </c>
      <c r="R29" s="317" t="e">
        <f t="shared" si="6"/>
        <v>#DIV/0!</v>
      </c>
      <c r="S29" s="699"/>
      <c r="T29" s="700" t="e">
        <f t="shared" si="11"/>
        <v>#DIV/0!</v>
      </c>
      <c r="U29" s="699"/>
      <c r="V29" s="701" t="e">
        <f t="shared" si="12"/>
        <v>#DIV/0!</v>
      </c>
      <c r="W29" s="699">
        <f t="shared" si="7"/>
        <v>0</v>
      </c>
      <c r="X29" s="700" t="e">
        <f t="shared" si="13"/>
        <v>#DIV/0!</v>
      </c>
    </row>
    <row r="30" spans="1:24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675">
        <f>'21'!D31</f>
        <v>0</v>
      </c>
      <c r="E30" s="675">
        <f>'21'!G31</f>
        <v>0</v>
      </c>
      <c r="F30" s="675">
        <f t="shared" si="8"/>
        <v>0</v>
      </c>
      <c r="G30" s="316"/>
      <c r="H30" s="317" t="e">
        <f t="shared" si="9"/>
        <v>#DIV/0!</v>
      </c>
      <c r="I30" s="316"/>
      <c r="J30" s="317" t="e">
        <f t="shared" si="1"/>
        <v>#DIV/0!</v>
      </c>
      <c r="K30" s="316">
        <f t="shared" si="2"/>
        <v>0</v>
      </c>
      <c r="L30" s="317" t="e">
        <f t="shared" si="3"/>
        <v>#DIV/0!</v>
      </c>
      <c r="M30" s="316"/>
      <c r="N30" s="317" t="e">
        <f t="shared" si="10"/>
        <v>#DIV/0!</v>
      </c>
      <c r="O30" s="316"/>
      <c r="P30" s="322" t="e">
        <f t="shared" si="4"/>
        <v>#DIV/0!</v>
      </c>
      <c r="Q30" s="316">
        <f t="shared" si="5"/>
        <v>0</v>
      </c>
      <c r="R30" s="317" t="e">
        <f t="shared" si="6"/>
        <v>#DIV/0!</v>
      </c>
      <c r="S30" s="699"/>
      <c r="T30" s="700" t="e">
        <f t="shared" si="11"/>
        <v>#DIV/0!</v>
      </c>
      <c r="U30" s="699"/>
      <c r="V30" s="701" t="e">
        <f t="shared" si="12"/>
        <v>#DIV/0!</v>
      </c>
      <c r="W30" s="699">
        <f t="shared" si="7"/>
        <v>0</v>
      </c>
      <c r="X30" s="700" t="e">
        <f t="shared" si="13"/>
        <v>#DIV/0!</v>
      </c>
    </row>
    <row r="31" spans="1:24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675">
        <f>'21'!D32</f>
        <v>0</v>
      </c>
      <c r="E31" s="675">
        <f>'21'!G32</f>
        <v>0</v>
      </c>
      <c r="F31" s="675">
        <f t="shared" ref="F31:F50" si="14">SUM(D31:E31)</f>
        <v>0</v>
      </c>
      <c r="G31" s="316"/>
      <c r="H31" s="317" t="e">
        <f t="shared" ref="H31:H50" si="15">G31/D31*100</f>
        <v>#DIV/0!</v>
      </c>
      <c r="I31" s="316"/>
      <c r="J31" s="317" t="e">
        <f t="shared" ref="J31:J50" si="16">I31/E31*100</f>
        <v>#DIV/0!</v>
      </c>
      <c r="K31" s="316">
        <f t="shared" ref="K31:K50" si="17">G31+I31</f>
        <v>0</v>
      </c>
      <c r="L31" s="317" t="e">
        <f t="shared" ref="L31:L50" si="18">K31/F31*100</f>
        <v>#DIV/0!</v>
      </c>
      <c r="M31" s="316"/>
      <c r="N31" s="317" t="e">
        <f t="shared" ref="N31:N50" si="19">M31/D31*100</f>
        <v>#DIV/0!</v>
      </c>
      <c r="O31" s="316"/>
      <c r="P31" s="322" t="e">
        <f t="shared" ref="P31:P50" si="20">O31/E31*100</f>
        <v>#DIV/0!</v>
      </c>
      <c r="Q31" s="316">
        <f t="shared" ref="Q31:Q50" si="21">M31+O31</f>
        <v>0</v>
      </c>
      <c r="R31" s="317" t="e">
        <f t="shared" ref="R31:R50" si="22">Q31/F31*100</f>
        <v>#DIV/0!</v>
      </c>
      <c r="S31" s="699"/>
      <c r="T31" s="700" t="e">
        <f t="shared" ref="T31:T50" si="23">S31/D31*100</f>
        <v>#DIV/0!</v>
      </c>
      <c r="U31" s="699"/>
      <c r="V31" s="701" t="e">
        <f t="shared" ref="V31:V50" si="24">U31/E31*100</f>
        <v>#DIV/0!</v>
      </c>
      <c r="W31" s="699">
        <f t="shared" ref="W31:W50" si="25">S31+U31</f>
        <v>0</v>
      </c>
      <c r="X31" s="700" t="e">
        <f t="shared" ref="X31:X50" si="26">W31/F31*100</f>
        <v>#DIV/0!</v>
      </c>
    </row>
    <row r="32" spans="1:24" ht="20.100000000000001" customHeight="1" x14ac:dyDescent="0.25">
      <c r="A32" s="557"/>
      <c r="B32" s="128"/>
      <c r="C32" s="128" t="str">
        <f>'9'!C30</f>
        <v>Pekuncen II</v>
      </c>
      <c r="D32" s="675">
        <f>'21'!D33</f>
        <v>0</v>
      </c>
      <c r="E32" s="675">
        <f>'21'!G33</f>
        <v>0</v>
      </c>
      <c r="F32" s="675">
        <f t="shared" si="14"/>
        <v>0</v>
      </c>
      <c r="G32" s="316"/>
      <c r="H32" s="317" t="e">
        <f t="shared" si="15"/>
        <v>#DIV/0!</v>
      </c>
      <c r="I32" s="316"/>
      <c r="J32" s="317" t="e">
        <f t="shared" si="16"/>
        <v>#DIV/0!</v>
      </c>
      <c r="K32" s="316">
        <f t="shared" si="17"/>
        <v>0</v>
      </c>
      <c r="L32" s="317" t="e">
        <f t="shared" si="18"/>
        <v>#DIV/0!</v>
      </c>
      <c r="M32" s="316"/>
      <c r="N32" s="317" t="e">
        <f t="shared" si="19"/>
        <v>#DIV/0!</v>
      </c>
      <c r="O32" s="316"/>
      <c r="P32" s="322" t="e">
        <f t="shared" si="20"/>
        <v>#DIV/0!</v>
      </c>
      <c r="Q32" s="316">
        <f t="shared" si="21"/>
        <v>0</v>
      </c>
      <c r="R32" s="317" t="e">
        <f t="shared" si="22"/>
        <v>#DIV/0!</v>
      </c>
      <c r="S32" s="699"/>
      <c r="T32" s="700" t="e">
        <f t="shared" si="23"/>
        <v>#DIV/0!</v>
      </c>
      <c r="U32" s="699"/>
      <c r="V32" s="701" t="e">
        <f t="shared" si="24"/>
        <v>#DIV/0!</v>
      </c>
      <c r="W32" s="699">
        <f t="shared" si="25"/>
        <v>0</v>
      </c>
      <c r="X32" s="700" t="e">
        <f t="shared" si="26"/>
        <v>#DIV/0!</v>
      </c>
    </row>
    <row r="33" spans="1:24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675">
        <f>'21'!D34</f>
        <v>0</v>
      </c>
      <c r="E33" s="675">
        <f>'21'!G34</f>
        <v>0</v>
      </c>
      <c r="F33" s="675">
        <f t="shared" si="14"/>
        <v>0</v>
      </c>
      <c r="G33" s="316"/>
      <c r="H33" s="317" t="e">
        <f t="shared" si="15"/>
        <v>#DIV/0!</v>
      </c>
      <c r="I33" s="316"/>
      <c r="J33" s="317" t="e">
        <f t="shared" si="16"/>
        <v>#DIV/0!</v>
      </c>
      <c r="K33" s="316">
        <f t="shared" si="17"/>
        <v>0</v>
      </c>
      <c r="L33" s="317" t="e">
        <f t="shared" si="18"/>
        <v>#DIV/0!</v>
      </c>
      <c r="M33" s="316"/>
      <c r="N33" s="317" t="e">
        <f t="shared" si="19"/>
        <v>#DIV/0!</v>
      </c>
      <c r="O33" s="316"/>
      <c r="P33" s="322" t="e">
        <f t="shared" si="20"/>
        <v>#DIV/0!</v>
      </c>
      <c r="Q33" s="316">
        <f t="shared" si="21"/>
        <v>0</v>
      </c>
      <c r="R33" s="317" t="e">
        <f t="shared" si="22"/>
        <v>#DIV/0!</v>
      </c>
      <c r="S33" s="699"/>
      <c r="T33" s="700" t="e">
        <f t="shared" si="23"/>
        <v>#DIV/0!</v>
      </c>
      <c r="U33" s="699"/>
      <c r="V33" s="701" t="e">
        <f t="shared" si="24"/>
        <v>#DIV/0!</v>
      </c>
      <c r="W33" s="699">
        <f t="shared" si="25"/>
        <v>0</v>
      </c>
      <c r="X33" s="700" t="e">
        <f t="shared" si="26"/>
        <v>#DIV/0!</v>
      </c>
    </row>
    <row r="34" spans="1:24" ht="20.100000000000001" customHeight="1" x14ac:dyDescent="0.25">
      <c r="A34" s="557"/>
      <c r="B34" s="128"/>
      <c r="C34" s="128" t="str">
        <f>'9'!C32</f>
        <v>Cilongok II</v>
      </c>
      <c r="D34" s="675">
        <f>'21'!D35</f>
        <v>0</v>
      </c>
      <c r="E34" s="675">
        <f>'21'!G35</f>
        <v>0</v>
      </c>
      <c r="F34" s="675">
        <f t="shared" si="14"/>
        <v>0</v>
      </c>
      <c r="G34" s="316"/>
      <c r="H34" s="317" t="e">
        <f t="shared" si="15"/>
        <v>#DIV/0!</v>
      </c>
      <c r="I34" s="316"/>
      <c r="J34" s="317" t="e">
        <f t="shared" si="16"/>
        <v>#DIV/0!</v>
      </c>
      <c r="K34" s="316">
        <f t="shared" si="17"/>
        <v>0</v>
      </c>
      <c r="L34" s="317" t="e">
        <f t="shared" si="18"/>
        <v>#DIV/0!</v>
      </c>
      <c r="M34" s="316"/>
      <c r="N34" s="317" t="e">
        <f t="shared" si="19"/>
        <v>#DIV/0!</v>
      </c>
      <c r="O34" s="316"/>
      <c r="P34" s="322" t="e">
        <f t="shared" si="20"/>
        <v>#DIV/0!</v>
      </c>
      <c r="Q34" s="316">
        <f t="shared" si="21"/>
        <v>0</v>
      </c>
      <c r="R34" s="317" t="e">
        <f t="shared" si="22"/>
        <v>#DIV/0!</v>
      </c>
      <c r="S34" s="699"/>
      <c r="T34" s="700" t="e">
        <f t="shared" si="23"/>
        <v>#DIV/0!</v>
      </c>
      <c r="U34" s="699"/>
      <c r="V34" s="701" t="e">
        <f t="shared" si="24"/>
        <v>#DIV/0!</v>
      </c>
      <c r="W34" s="699">
        <f t="shared" si="25"/>
        <v>0</v>
      </c>
      <c r="X34" s="700" t="e">
        <f t="shared" si="26"/>
        <v>#DIV/0!</v>
      </c>
    </row>
    <row r="35" spans="1:24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675">
        <f>'21'!D36</f>
        <v>0</v>
      </c>
      <c r="E35" s="675">
        <f>'21'!G36</f>
        <v>0</v>
      </c>
      <c r="F35" s="675">
        <f t="shared" si="14"/>
        <v>0</v>
      </c>
      <c r="G35" s="316"/>
      <c r="H35" s="317" t="e">
        <f t="shared" si="15"/>
        <v>#DIV/0!</v>
      </c>
      <c r="I35" s="316"/>
      <c r="J35" s="317" t="e">
        <f t="shared" si="16"/>
        <v>#DIV/0!</v>
      </c>
      <c r="K35" s="316">
        <f t="shared" si="17"/>
        <v>0</v>
      </c>
      <c r="L35" s="317" t="e">
        <f t="shared" si="18"/>
        <v>#DIV/0!</v>
      </c>
      <c r="M35" s="316"/>
      <c r="N35" s="317" t="e">
        <f t="shared" si="19"/>
        <v>#DIV/0!</v>
      </c>
      <c r="O35" s="316"/>
      <c r="P35" s="322" t="e">
        <f t="shared" si="20"/>
        <v>#DIV/0!</v>
      </c>
      <c r="Q35" s="316">
        <f t="shared" si="21"/>
        <v>0</v>
      </c>
      <c r="R35" s="317" t="e">
        <f t="shared" si="22"/>
        <v>#DIV/0!</v>
      </c>
      <c r="S35" s="699"/>
      <c r="T35" s="700" t="e">
        <f t="shared" si="23"/>
        <v>#DIV/0!</v>
      </c>
      <c r="U35" s="699"/>
      <c r="V35" s="701" t="e">
        <f t="shared" si="24"/>
        <v>#DIV/0!</v>
      </c>
      <c r="W35" s="699">
        <f t="shared" si="25"/>
        <v>0</v>
      </c>
      <c r="X35" s="700" t="e">
        <f t="shared" si="26"/>
        <v>#DIV/0!</v>
      </c>
    </row>
    <row r="36" spans="1:24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675">
        <f>'21'!D37</f>
        <v>0</v>
      </c>
      <c r="E36" s="675">
        <f>'21'!G37</f>
        <v>0</v>
      </c>
      <c r="F36" s="675">
        <f t="shared" si="14"/>
        <v>0</v>
      </c>
      <c r="G36" s="316"/>
      <c r="H36" s="317" t="e">
        <f t="shared" si="15"/>
        <v>#DIV/0!</v>
      </c>
      <c r="I36" s="316"/>
      <c r="J36" s="317" t="e">
        <f t="shared" si="16"/>
        <v>#DIV/0!</v>
      </c>
      <c r="K36" s="316">
        <f t="shared" si="17"/>
        <v>0</v>
      </c>
      <c r="L36" s="317" t="e">
        <f t="shared" si="18"/>
        <v>#DIV/0!</v>
      </c>
      <c r="M36" s="316"/>
      <c r="N36" s="317" t="e">
        <f t="shared" si="19"/>
        <v>#DIV/0!</v>
      </c>
      <c r="O36" s="316"/>
      <c r="P36" s="322" t="e">
        <f t="shared" si="20"/>
        <v>#DIV/0!</v>
      </c>
      <c r="Q36" s="316">
        <f t="shared" si="21"/>
        <v>0</v>
      </c>
      <c r="R36" s="317" t="e">
        <f t="shared" si="22"/>
        <v>#DIV/0!</v>
      </c>
      <c r="S36" s="699"/>
      <c r="T36" s="700" t="e">
        <f t="shared" si="23"/>
        <v>#DIV/0!</v>
      </c>
      <c r="U36" s="699"/>
      <c r="V36" s="701" t="e">
        <f t="shared" si="24"/>
        <v>#DIV/0!</v>
      </c>
      <c r="W36" s="699">
        <f t="shared" si="25"/>
        <v>0</v>
      </c>
      <c r="X36" s="700" t="e">
        <f t="shared" si="26"/>
        <v>#DIV/0!</v>
      </c>
    </row>
    <row r="37" spans="1:24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675">
        <f>'21'!D38</f>
        <v>0</v>
      </c>
      <c r="E37" s="675">
        <f>'21'!G38</f>
        <v>0</v>
      </c>
      <c r="F37" s="675">
        <f t="shared" si="14"/>
        <v>0</v>
      </c>
      <c r="G37" s="316"/>
      <c r="H37" s="317" t="e">
        <f t="shared" si="15"/>
        <v>#DIV/0!</v>
      </c>
      <c r="I37" s="316"/>
      <c r="J37" s="317" t="e">
        <f t="shared" si="16"/>
        <v>#DIV/0!</v>
      </c>
      <c r="K37" s="316">
        <f t="shared" si="17"/>
        <v>0</v>
      </c>
      <c r="L37" s="317" t="e">
        <f t="shared" si="18"/>
        <v>#DIV/0!</v>
      </c>
      <c r="M37" s="316"/>
      <c r="N37" s="317" t="e">
        <f t="shared" si="19"/>
        <v>#DIV/0!</v>
      </c>
      <c r="O37" s="316"/>
      <c r="P37" s="322" t="e">
        <f t="shared" si="20"/>
        <v>#DIV/0!</v>
      </c>
      <c r="Q37" s="316">
        <f t="shared" si="21"/>
        <v>0</v>
      </c>
      <c r="R37" s="317" t="e">
        <f t="shared" si="22"/>
        <v>#DIV/0!</v>
      </c>
      <c r="S37" s="699"/>
      <c r="T37" s="700" t="e">
        <f t="shared" si="23"/>
        <v>#DIV/0!</v>
      </c>
      <c r="U37" s="699"/>
      <c r="V37" s="701" t="e">
        <f t="shared" si="24"/>
        <v>#DIV/0!</v>
      </c>
      <c r="W37" s="699">
        <f t="shared" si="25"/>
        <v>0</v>
      </c>
      <c r="X37" s="700" t="e">
        <f t="shared" si="26"/>
        <v>#DIV/0!</v>
      </c>
    </row>
    <row r="38" spans="1:24" ht="20.100000000000001" customHeight="1" x14ac:dyDescent="0.25">
      <c r="A38" s="557"/>
      <c r="B38" s="128"/>
      <c r="C38" s="128" t="str">
        <f>'9'!C36</f>
        <v>Purwokerto Timur II</v>
      </c>
      <c r="D38" s="675">
        <f>'21'!D39</f>
        <v>0</v>
      </c>
      <c r="E38" s="675">
        <f>'21'!G39</f>
        <v>0</v>
      </c>
      <c r="F38" s="675">
        <f t="shared" si="14"/>
        <v>0</v>
      </c>
      <c r="G38" s="316"/>
      <c r="H38" s="317" t="e">
        <f t="shared" si="15"/>
        <v>#DIV/0!</v>
      </c>
      <c r="I38" s="316"/>
      <c r="J38" s="317" t="e">
        <f t="shared" si="16"/>
        <v>#DIV/0!</v>
      </c>
      <c r="K38" s="316">
        <f t="shared" si="17"/>
        <v>0</v>
      </c>
      <c r="L38" s="317" t="e">
        <f t="shared" si="18"/>
        <v>#DIV/0!</v>
      </c>
      <c r="M38" s="316"/>
      <c r="N38" s="317" t="e">
        <f t="shared" si="19"/>
        <v>#DIV/0!</v>
      </c>
      <c r="O38" s="316"/>
      <c r="P38" s="322" t="e">
        <f t="shared" si="20"/>
        <v>#DIV/0!</v>
      </c>
      <c r="Q38" s="316">
        <f t="shared" si="21"/>
        <v>0</v>
      </c>
      <c r="R38" s="317" t="e">
        <f t="shared" si="22"/>
        <v>#DIV/0!</v>
      </c>
      <c r="S38" s="699"/>
      <c r="T38" s="700" t="e">
        <f t="shared" si="23"/>
        <v>#DIV/0!</v>
      </c>
      <c r="U38" s="699"/>
      <c r="V38" s="701" t="e">
        <f t="shared" si="24"/>
        <v>#DIV/0!</v>
      </c>
      <c r="W38" s="699">
        <f t="shared" si="25"/>
        <v>0</v>
      </c>
      <c r="X38" s="700" t="e">
        <f t="shared" si="26"/>
        <v>#DIV/0!</v>
      </c>
    </row>
    <row r="39" spans="1:24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675">
        <f>'21'!D40</f>
        <v>0</v>
      </c>
      <c r="E39" s="675">
        <f>'21'!G40</f>
        <v>0</v>
      </c>
      <c r="F39" s="675">
        <f t="shared" si="14"/>
        <v>0</v>
      </c>
      <c r="G39" s="316"/>
      <c r="H39" s="317" t="e">
        <f t="shared" si="15"/>
        <v>#DIV/0!</v>
      </c>
      <c r="I39" s="316"/>
      <c r="J39" s="317" t="e">
        <f t="shared" si="16"/>
        <v>#DIV/0!</v>
      </c>
      <c r="K39" s="316">
        <f t="shared" si="17"/>
        <v>0</v>
      </c>
      <c r="L39" s="317" t="e">
        <f t="shared" si="18"/>
        <v>#DIV/0!</v>
      </c>
      <c r="M39" s="316"/>
      <c r="N39" s="317" t="e">
        <f t="shared" si="19"/>
        <v>#DIV/0!</v>
      </c>
      <c r="O39" s="316"/>
      <c r="P39" s="322" t="e">
        <f t="shared" si="20"/>
        <v>#DIV/0!</v>
      </c>
      <c r="Q39" s="316">
        <f t="shared" si="21"/>
        <v>0</v>
      </c>
      <c r="R39" s="317" t="e">
        <f t="shared" si="22"/>
        <v>#DIV/0!</v>
      </c>
      <c r="S39" s="699"/>
      <c r="T39" s="700" t="e">
        <f t="shared" si="23"/>
        <v>#DIV/0!</v>
      </c>
      <c r="U39" s="699"/>
      <c r="V39" s="701" t="e">
        <f t="shared" si="24"/>
        <v>#DIV/0!</v>
      </c>
      <c r="W39" s="699">
        <f t="shared" si="25"/>
        <v>0</v>
      </c>
      <c r="X39" s="700" t="e">
        <f t="shared" si="26"/>
        <v>#DIV/0!</v>
      </c>
    </row>
    <row r="40" spans="1:24" ht="20.100000000000001" customHeight="1" x14ac:dyDescent="0.25">
      <c r="A40" s="557"/>
      <c r="B40" s="128"/>
      <c r="C40" s="128" t="str">
        <f>'9'!C38</f>
        <v>Purwokerto Utara II</v>
      </c>
      <c r="D40" s="675">
        <f>'21'!D41</f>
        <v>0</v>
      </c>
      <c r="E40" s="675">
        <f>'21'!G41</f>
        <v>0</v>
      </c>
      <c r="F40" s="675">
        <f t="shared" si="14"/>
        <v>0</v>
      </c>
      <c r="G40" s="316"/>
      <c r="H40" s="317" t="e">
        <f t="shared" si="15"/>
        <v>#DIV/0!</v>
      </c>
      <c r="I40" s="316"/>
      <c r="J40" s="317" t="e">
        <f t="shared" si="16"/>
        <v>#DIV/0!</v>
      </c>
      <c r="K40" s="316">
        <f t="shared" si="17"/>
        <v>0</v>
      </c>
      <c r="L40" s="317" t="e">
        <f t="shared" si="18"/>
        <v>#DIV/0!</v>
      </c>
      <c r="M40" s="316"/>
      <c r="N40" s="317" t="e">
        <f t="shared" si="19"/>
        <v>#DIV/0!</v>
      </c>
      <c r="O40" s="316"/>
      <c r="P40" s="322" t="e">
        <f t="shared" si="20"/>
        <v>#DIV/0!</v>
      </c>
      <c r="Q40" s="316">
        <f t="shared" si="21"/>
        <v>0</v>
      </c>
      <c r="R40" s="317" t="e">
        <f t="shared" si="22"/>
        <v>#DIV/0!</v>
      </c>
      <c r="S40" s="699"/>
      <c r="T40" s="700" t="e">
        <f t="shared" si="23"/>
        <v>#DIV/0!</v>
      </c>
      <c r="U40" s="699"/>
      <c r="V40" s="701" t="e">
        <f t="shared" si="24"/>
        <v>#DIV/0!</v>
      </c>
      <c r="W40" s="699">
        <f t="shared" si="25"/>
        <v>0</v>
      </c>
      <c r="X40" s="700" t="e">
        <f t="shared" si="26"/>
        <v>#DIV/0!</v>
      </c>
    </row>
    <row r="41" spans="1:24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675">
        <f>'21'!D42</f>
        <v>0</v>
      </c>
      <c r="E41" s="675">
        <f>'21'!G42</f>
        <v>0</v>
      </c>
      <c r="F41" s="675">
        <f t="shared" si="14"/>
        <v>0</v>
      </c>
      <c r="G41" s="316"/>
      <c r="H41" s="317" t="e">
        <f t="shared" si="15"/>
        <v>#DIV/0!</v>
      </c>
      <c r="I41" s="316"/>
      <c r="J41" s="317" t="e">
        <f t="shared" si="16"/>
        <v>#DIV/0!</v>
      </c>
      <c r="K41" s="316">
        <f t="shared" si="17"/>
        <v>0</v>
      </c>
      <c r="L41" s="317" t="e">
        <f t="shared" si="18"/>
        <v>#DIV/0!</v>
      </c>
      <c r="M41" s="316"/>
      <c r="N41" s="317" t="e">
        <f t="shared" si="19"/>
        <v>#DIV/0!</v>
      </c>
      <c r="O41" s="316"/>
      <c r="P41" s="322" t="e">
        <f t="shared" si="20"/>
        <v>#DIV/0!</v>
      </c>
      <c r="Q41" s="316">
        <f t="shared" si="21"/>
        <v>0</v>
      </c>
      <c r="R41" s="317" t="e">
        <f t="shared" si="22"/>
        <v>#DIV/0!</v>
      </c>
      <c r="S41" s="699"/>
      <c r="T41" s="700" t="e">
        <f t="shared" si="23"/>
        <v>#DIV/0!</v>
      </c>
      <c r="U41" s="699"/>
      <c r="V41" s="701" t="e">
        <f t="shared" si="24"/>
        <v>#DIV/0!</v>
      </c>
      <c r="W41" s="699">
        <f t="shared" si="25"/>
        <v>0</v>
      </c>
      <c r="X41" s="700" t="e">
        <f t="shared" si="26"/>
        <v>#DIV/0!</v>
      </c>
    </row>
    <row r="42" spans="1:24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675">
        <f>'21'!D43</f>
        <v>0</v>
      </c>
      <c r="E42" s="675">
        <f>'21'!G43</f>
        <v>0</v>
      </c>
      <c r="F42" s="675">
        <f t="shared" si="14"/>
        <v>0</v>
      </c>
      <c r="G42" s="316"/>
      <c r="H42" s="317" t="e">
        <f t="shared" si="15"/>
        <v>#DIV/0!</v>
      </c>
      <c r="I42" s="316"/>
      <c r="J42" s="317" t="e">
        <f t="shared" si="16"/>
        <v>#DIV/0!</v>
      </c>
      <c r="K42" s="316">
        <f t="shared" si="17"/>
        <v>0</v>
      </c>
      <c r="L42" s="317" t="e">
        <f t="shared" si="18"/>
        <v>#DIV/0!</v>
      </c>
      <c r="M42" s="316"/>
      <c r="N42" s="317" t="e">
        <f t="shared" si="19"/>
        <v>#DIV/0!</v>
      </c>
      <c r="O42" s="316"/>
      <c r="P42" s="322" t="e">
        <f t="shared" si="20"/>
        <v>#DIV/0!</v>
      </c>
      <c r="Q42" s="316">
        <f t="shared" si="21"/>
        <v>0</v>
      </c>
      <c r="R42" s="317" t="e">
        <f t="shared" si="22"/>
        <v>#DIV/0!</v>
      </c>
      <c r="S42" s="699"/>
      <c r="T42" s="700" t="e">
        <f t="shared" si="23"/>
        <v>#DIV/0!</v>
      </c>
      <c r="U42" s="699"/>
      <c r="V42" s="701" t="e">
        <f t="shared" si="24"/>
        <v>#DIV/0!</v>
      </c>
      <c r="W42" s="699">
        <f t="shared" si="25"/>
        <v>0</v>
      </c>
      <c r="X42" s="700" t="e">
        <f t="shared" si="26"/>
        <v>#DIV/0!</v>
      </c>
    </row>
    <row r="43" spans="1:24" ht="20.100000000000001" customHeight="1" x14ac:dyDescent="0.25">
      <c r="A43" s="557"/>
      <c r="B43" s="128"/>
      <c r="C43" s="128" t="str">
        <f>'9'!C41</f>
        <v>Sokaraja II</v>
      </c>
      <c r="D43" s="675">
        <f>'21'!D44</f>
        <v>0</v>
      </c>
      <c r="E43" s="675">
        <f>'21'!G44</f>
        <v>0</v>
      </c>
      <c r="F43" s="675">
        <f t="shared" si="14"/>
        <v>0</v>
      </c>
      <c r="G43" s="316"/>
      <c r="H43" s="317" t="e">
        <f t="shared" si="15"/>
        <v>#DIV/0!</v>
      </c>
      <c r="I43" s="316"/>
      <c r="J43" s="317" t="e">
        <f t="shared" si="16"/>
        <v>#DIV/0!</v>
      </c>
      <c r="K43" s="316">
        <f t="shared" si="17"/>
        <v>0</v>
      </c>
      <c r="L43" s="317" t="e">
        <f t="shared" si="18"/>
        <v>#DIV/0!</v>
      </c>
      <c r="M43" s="316"/>
      <c r="N43" s="317" t="e">
        <f t="shared" si="19"/>
        <v>#DIV/0!</v>
      </c>
      <c r="O43" s="316"/>
      <c r="P43" s="322" t="e">
        <f t="shared" si="20"/>
        <v>#DIV/0!</v>
      </c>
      <c r="Q43" s="316">
        <f t="shared" si="21"/>
        <v>0</v>
      </c>
      <c r="R43" s="317" t="e">
        <f t="shared" si="22"/>
        <v>#DIV/0!</v>
      </c>
      <c r="S43" s="699"/>
      <c r="T43" s="700" t="e">
        <f t="shared" si="23"/>
        <v>#DIV/0!</v>
      </c>
      <c r="U43" s="699"/>
      <c r="V43" s="701" t="e">
        <f t="shared" si="24"/>
        <v>#DIV/0!</v>
      </c>
      <c r="W43" s="699">
        <f t="shared" si="25"/>
        <v>0</v>
      </c>
      <c r="X43" s="700" t="e">
        <f t="shared" si="26"/>
        <v>#DIV/0!</v>
      </c>
    </row>
    <row r="44" spans="1:24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675">
        <f>'21'!D45</f>
        <v>0</v>
      </c>
      <c r="E44" s="675">
        <f>'21'!G45</f>
        <v>0</v>
      </c>
      <c r="F44" s="675">
        <f t="shared" si="14"/>
        <v>0</v>
      </c>
      <c r="G44" s="316"/>
      <c r="H44" s="317" t="e">
        <f t="shared" si="15"/>
        <v>#DIV/0!</v>
      </c>
      <c r="I44" s="316"/>
      <c r="J44" s="317" t="e">
        <f t="shared" si="16"/>
        <v>#DIV/0!</v>
      </c>
      <c r="K44" s="316">
        <f t="shared" si="17"/>
        <v>0</v>
      </c>
      <c r="L44" s="317" t="e">
        <f t="shared" si="18"/>
        <v>#DIV/0!</v>
      </c>
      <c r="M44" s="316"/>
      <c r="N44" s="317" t="e">
        <f t="shared" si="19"/>
        <v>#DIV/0!</v>
      </c>
      <c r="O44" s="316"/>
      <c r="P44" s="322" t="e">
        <f t="shared" si="20"/>
        <v>#DIV/0!</v>
      </c>
      <c r="Q44" s="316">
        <f t="shared" si="21"/>
        <v>0</v>
      </c>
      <c r="R44" s="317" t="e">
        <f t="shared" si="22"/>
        <v>#DIV/0!</v>
      </c>
      <c r="S44" s="699"/>
      <c r="T44" s="700" t="e">
        <f t="shared" si="23"/>
        <v>#DIV/0!</v>
      </c>
      <c r="U44" s="699"/>
      <c r="V44" s="701" t="e">
        <f t="shared" si="24"/>
        <v>#DIV/0!</v>
      </c>
      <c r="W44" s="699">
        <f t="shared" si="25"/>
        <v>0</v>
      </c>
      <c r="X44" s="700" t="e">
        <f t="shared" si="26"/>
        <v>#DIV/0!</v>
      </c>
    </row>
    <row r="45" spans="1:24" ht="20.100000000000001" customHeight="1" x14ac:dyDescent="0.25">
      <c r="A45" s="557"/>
      <c r="B45" s="128"/>
      <c r="C45" s="128" t="str">
        <f>'9'!C43</f>
        <v>Kembaran II</v>
      </c>
      <c r="D45" s="675">
        <f>'21'!D46</f>
        <v>0</v>
      </c>
      <c r="E45" s="675">
        <f>'21'!G46</f>
        <v>0</v>
      </c>
      <c r="F45" s="675">
        <f t="shared" si="14"/>
        <v>0</v>
      </c>
      <c r="G45" s="316"/>
      <c r="H45" s="317" t="e">
        <f t="shared" si="15"/>
        <v>#DIV/0!</v>
      </c>
      <c r="I45" s="316"/>
      <c r="J45" s="317" t="e">
        <f t="shared" si="16"/>
        <v>#DIV/0!</v>
      </c>
      <c r="K45" s="316">
        <f t="shared" si="17"/>
        <v>0</v>
      </c>
      <c r="L45" s="317" t="e">
        <f t="shared" si="18"/>
        <v>#DIV/0!</v>
      </c>
      <c r="M45" s="316"/>
      <c r="N45" s="317" t="e">
        <f t="shared" si="19"/>
        <v>#DIV/0!</v>
      </c>
      <c r="O45" s="316"/>
      <c r="P45" s="322" t="e">
        <f t="shared" si="20"/>
        <v>#DIV/0!</v>
      </c>
      <c r="Q45" s="316">
        <f t="shared" si="21"/>
        <v>0</v>
      </c>
      <c r="R45" s="317" t="e">
        <f t="shared" si="22"/>
        <v>#DIV/0!</v>
      </c>
      <c r="S45" s="699"/>
      <c r="T45" s="700" t="e">
        <f t="shared" si="23"/>
        <v>#DIV/0!</v>
      </c>
      <c r="U45" s="699"/>
      <c r="V45" s="701" t="e">
        <f t="shared" si="24"/>
        <v>#DIV/0!</v>
      </c>
      <c r="W45" s="699">
        <f t="shared" si="25"/>
        <v>0</v>
      </c>
      <c r="X45" s="700" t="e">
        <f t="shared" si="26"/>
        <v>#DIV/0!</v>
      </c>
    </row>
    <row r="46" spans="1:24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675">
        <f>'21'!D47</f>
        <v>0</v>
      </c>
      <c r="E46" s="675">
        <f>'21'!G47</f>
        <v>0</v>
      </c>
      <c r="F46" s="675">
        <f t="shared" si="14"/>
        <v>0</v>
      </c>
      <c r="G46" s="316"/>
      <c r="H46" s="317" t="e">
        <f t="shared" si="15"/>
        <v>#DIV/0!</v>
      </c>
      <c r="I46" s="316"/>
      <c r="J46" s="317" t="e">
        <f t="shared" si="16"/>
        <v>#DIV/0!</v>
      </c>
      <c r="K46" s="316">
        <f t="shared" si="17"/>
        <v>0</v>
      </c>
      <c r="L46" s="317" t="e">
        <f t="shared" si="18"/>
        <v>#DIV/0!</v>
      </c>
      <c r="M46" s="316"/>
      <c r="N46" s="317" t="e">
        <f t="shared" si="19"/>
        <v>#DIV/0!</v>
      </c>
      <c r="O46" s="316"/>
      <c r="P46" s="322" t="e">
        <f t="shared" si="20"/>
        <v>#DIV/0!</v>
      </c>
      <c r="Q46" s="316">
        <f t="shared" si="21"/>
        <v>0</v>
      </c>
      <c r="R46" s="317" t="e">
        <f t="shared" si="22"/>
        <v>#DIV/0!</v>
      </c>
      <c r="S46" s="699"/>
      <c r="T46" s="700" t="e">
        <f t="shared" si="23"/>
        <v>#DIV/0!</v>
      </c>
      <c r="U46" s="699"/>
      <c r="V46" s="701" t="e">
        <f t="shared" si="24"/>
        <v>#DIV/0!</v>
      </c>
      <c r="W46" s="699">
        <f t="shared" si="25"/>
        <v>0</v>
      </c>
      <c r="X46" s="700" t="e">
        <f t="shared" si="26"/>
        <v>#DIV/0!</v>
      </c>
    </row>
    <row r="47" spans="1:24" ht="20.100000000000001" customHeight="1" x14ac:dyDescent="0.25">
      <c r="A47" s="557"/>
      <c r="B47" s="128"/>
      <c r="C47" s="128" t="str">
        <f>'9'!C45</f>
        <v>Sumbang II</v>
      </c>
      <c r="D47" s="675">
        <f>'21'!D48</f>
        <v>0</v>
      </c>
      <c r="E47" s="675">
        <f>'21'!G48</f>
        <v>0</v>
      </c>
      <c r="F47" s="675">
        <f t="shared" si="14"/>
        <v>0</v>
      </c>
      <c r="G47" s="316"/>
      <c r="H47" s="317" t="e">
        <f t="shared" si="15"/>
        <v>#DIV/0!</v>
      </c>
      <c r="I47" s="316"/>
      <c r="J47" s="317" t="e">
        <f t="shared" si="16"/>
        <v>#DIV/0!</v>
      </c>
      <c r="K47" s="316">
        <f t="shared" si="17"/>
        <v>0</v>
      </c>
      <c r="L47" s="317" t="e">
        <f t="shared" si="18"/>
        <v>#DIV/0!</v>
      </c>
      <c r="M47" s="316"/>
      <c r="N47" s="317" t="e">
        <f t="shared" si="19"/>
        <v>#DIV/0!</v>
      </c>
      <c r="O47" s="316"/>
      <c r="P47" s="322" t="e">
        <f t="shared" si="20"/>
        <v>#DIV/0!</v>
      </c>
      <c r="Q47" s="316">
        <f t="shared" si="21"/>
        <v>0</v>
      </c>
      <c r="R47" s="317" t="e">
        <f t="shared" si="22"/>
        <v>#DIV/0!</v>
      </c>
      <c r="S47" s="699"/>
      <c r="T47" s="700" t="e">
        <f t="shared" si="23"/>
        <v>#DIV/0!</v>
      </c>
      <c r="U47" s="699"/>
      <c r="V47" s="701" t="e">
        <f t="shared" si="24"/>
        <v>#DIV/0!</v>
      </c>
      <c r="W47" s="699">
        <f t="shared" si="25"/>
        <v>0</v>
      </c>
      <c r="X47" s="700" t="e">
        <f t="shared" si="26"/>
        <v>#DIV/0!</v>
      </c>
    </row>
    <row r="48" spans="1:24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675">
        <f>'21'!D49</f>
        <v>0</v>
      </c>
      <c r="E48" s="675">
        <f>'21'!G49</f>
        <v>0</v>
      </c>
      <c r="F48" s="675">
        <f t="shared" si="14"/>
        <v>0</v>
      </c>
      <c r="G48" s="316"/>
      <c r="H48" s="317" t="e">
        <f t="shared" si="15"/>
        <v>#DIV/0!</v>
      </c>
      <c r="I48" s="316"/>
      <c r="J48" s="317" t="e">
        <f t="shared" si="16"/>
        <v>#DIV/0!</v>
      </c>
      <c r="K48" s="316">
        <f t="shared" si="17"/>
        <v>0</v>
      </c>
      <c r="L48" s="317" t="e">
        <f t="shared" si="18"/>
        <v>#DIV/0!</v>
      </c>
      <c r="M48" s="316"/>
      <c r="N48" s="317" t="e">
        <f t="shared" si="19"/>
        <v>#DIV/0!</v>
      </c>
      <c r="O48" s="316"/>
      <c r="P48" s="322" t="e">
        <f t="shared" si="20"/>
        <v>#DIV/0!</v>
      </c>
      <c r="Q48" s="316">
        <f t="shared" si="21"/>
        <v>0</v>
      </c>
      <c r="R48" s="317" t="e">
        <f t="shared" si="22"/>
        <v>#DIV/0!</v>
      </c>
      <c r="S48" s="699"/>
      <c r="T48" s="700" t="e">
        <f t="shared" si="23"/>
        <v>#DIV/0!</v>
      </c>
      <c r="U48" s="699"/>
      <c r="V48" s="701" t="e">
        <f t="shared" si="24"/>
        <v>#DIV/0!</v>
      </c>
      <c r="W48" s="699">
        <f t="shared" si="25"/>
        <v>0</v>
      </c>
      <c r="X48" s="700" t="e">
        <f t="shared" si="26"/>
        <v>#DIV/0!</v>
      </c>
    </row>
    <row r="49" spans="1:24" ht="20.100000000000001" customHeight="1" x14ac:dyDescent="0.25">
      <c r="A49" s="557"/>
      <c r="B49" s="128"/>
      <c r="C49" s="128" t="str">
        <f>'9'!C47</f>
        <v>Baturraden II</v>
      </c>
      <c r="D49" s="675">
        <f>'21'!D50</f>
        <v>0</v>
      </c>
      <c r="E49" s="675">
        <f>'21'!G50</f>
        <v>0</v>
      </c>
      <c r="F49" s="675">
        <f t="shared" si="14"/>
        <v>0</v>
      </c>
      <c r="G49" s="316"/>
      <c r="H49" s="317" t="e">
        <f t="shared" si="15"/>
        <v>#DIV/0!</v>
      </c>
      <c r="I49" s="316"/>
      <c r="J49" s="317" t="e">
        <f t="shared" si="16"/>
        <v>#DIV/0!</v>
      </c>
      <c r="K49" s="316">
        <f t="shared" si="17"/>
        <v>0</v>
      </c>
      <c r="L49" s="317" t="e">
        <f t="shared" si="18"/>
        <v>#DIV/0!</v>
      </c>
      <c r="M49" s="316"/>
      <c r="N49" s="317" t="e">
        <f t="shared" si="19"/>
        <v>#DIV/0!</v>
      </c>
      <c r="O49" s="316"/>
      <c r="P49" s="322" t="e">
        <f t="shared" si="20"/>
        <v>#DIV/0!</v>
      </c>
      <c r="Q49" s="316">
        <f t="shared" si="21"/>
        <v>0</v>
      </c>
      <c r="R49" s="317" t="e">
        <f t="shared" si="22"/>
        <v>#DIV/0!</v>
      </c>
      <c r="S49" s="699"/>
      <c r="T49" s="700" t="e">
        <f t="shared" si="23"/>
        <v>#DIV/0!</v>
      </c>
      <c r="U49" s="699"/>
      <c r="V49" s="701" t="e">
        <f t="shared" si="24"/>
        <v>#DIV/0!</v>
      </c>
      <c r="W49" s="699">
        <f t="shared" si="25"/>
        <v>0</v>
      </c>
      <c r="X49" s="700" t="e">
        <f t="shared" si="26"/>
        <v>#DIV/0!</v>
      </c>
    </row>
    <row r="50" spans="1:24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675">
        <f>'21'!D51</f>
        <v>0</v>
      </c>
      <c r="E50" s="675">
        <f>'21'!G51</f>
        <v>0</v>
      </c>
      <c r="F50" s="675">
        <f t="shared" si="14"/>
        <v>0</v>
      </c>
      <c r="G50" s="316"/>
      <c r="H50" s="317" t="e">
        <f t="shared" si="15"/>
        <v>#DIV/0!</v>
      </c>
      <c r="I50" s="316"/>
      <c r="J50" s="317" t="e">
        <f t="shared" si="16"/>
        <v>#DIV/0!</v>
      </c>
      <c r="K50" s="316">
        <f t="shared" si="17"/>
        <v>0</v>
      </c>
      <c r="L50" s="317" t="e">
        <f t="shared" si="18"/>
        <v>#DIV/0!</v>
      </c>
      <c r="M50" s="316"/>
      <c r="N50" s="317" t="e">
        <f t="shared" si="19"/>
        <v>#DIV/0!</v>
      </c>
      <c r="O50" s="316"/>
      <c r="P50" s="322" t="e">
        <f t="shared" si="20"/>
        <v>#DIV/0!</v>
      </c>
      <c r="Q50" s="316">
        <f t="shared" si="21"/>
        <v>0</v>
      </c>
      <c r="R50" s="317" t="e">
        <f t="shared" si="22"/>
        <v>#DIV/0!</v>
      </c>
      <c r="S50" s="699"/>
      <c r="T50" s="700" t="e">
        <f t="shared" si="23"/>
        <v>#DIV/0!</v>
      </c>
      <c r="U50" s="699"/>
      <c r="V50" s="701" t="e">
        <f t="shared" si="24"/>
        <v>#DIV/0!</v>
      </c>
      <c r="W50" s="699">
        <f t="shared" si="25"/>
        <v>0</v>
      </c>
      <c r="X50" s="700" t="e">
        <f t="shared" si="26"/>
        <v>#DIV/0!</v>
      </c>
    </row>
    <row r="51" spans="1:24" ht="20.100000000000001" customHeight="1" x14ac:dyDescent="0.25">
      <c r="A51" s="557"/>
      <c r="B51" s="128"/>
      <c r="C51" s="128"/>
      <c r="D51" s="675"/>
      <c r="E51" s="675"/>
      <c r="F51" s="675"/>
      <c r="G51" s="316"/>
      <c r="H51" s="317"/>
      <c r="I51" s="316"/>
      <c r="J51" s="317"/>
      <c r="K51" s="316"/>
      <c r="L51" s="317"/>
      <c r="M51" s="316"/>
      <c r="N51" s="317"/>
      <c r="O51" s="316"/>
      <c r="P51" s="322"/>
      <c r="Q51" s="316"/>
      <c r="R51" s="317"/>
      <c r="S51" s="699"/>
      <c r="T51" s="700"/>
      <c r="U51" s="699"/>
      <c r="V51" s="701"/>
      <c r="W51" s="699"/>
      <c r="X51" s="700"/>
    </row>
    <row r="52" spans="1:24" ht="20.100000000000001" customHeight="1" x14ac:dyDescent="0.25">
      <c r="A52" s="557"/>
      <c r="B52" s="72"/>
      <c r="C52" s="72"/>
      <c r="D52" s="316"/>
      <c r="E52" s="316"/>
      <c r="F52" s="316"/>
      <c r="G52" s="316"/>
      <c r="H52" s="317"/>
      <c r="I52" s="316"/>
      <c r="J52" s="317"/>
      <c r="K52" s="316"/>
      <c r="L52" s="317"/>
      <c r="M52" s="316"/>
      <c r="N52" s="317"/>
      <c r="O52" s="316"/>
      <c r="P52" s="322"/>
      <c r="Q52" s="316"/>
      <c r="R52" s="317"/>
      <c r="S52" s="699"/>
      <c r="T52" s="700"/>
      <c r="U52" s="699"/>
      <c r="V52" s="701"/>
      <c r="W52" s="699"/>
      <c r="X52" s="700"/>
    </row>
    <row r="53" spans="1:24" ht="20.100000000000001" customHeight="1" x14ac:dyDescent="0.25">
      <c r="A53" s="557"/>
      <c r="B53" s="72"/>
      <c r="C53" s="72"/>
      <c r="D53" s="316"/>
      <c r="E53" s="316"/>
      <c r="F53" s="316"/>
      <c r="G53" s="316"/>
      <c r="H53" s="317"/>
      <c r="I53" s="316"/>
      <c r="J53" s="317"/>
      <c r="K53" s="316"/>
      <c r="L53" s="317"/>
      <c r="M53" s="316"/>
      <c r="N53" s="317"/>
      <c r="O53" s="316"/>
      <c r="P53" s="322"/>
      <c r="Q53" s="316"/>
      <c r="R53" s="317"/>
      <c r="S53" s="699"/>
      <c r="T53" s="700"/>
      <c r="U53" s="699"/>
      <c r="V53" s="701"/>
      <c r="W53" s="699"/>
      <c r="X53" s="700"/>
    </row>
    <row r="54" spans="1:24" ht="20.100000000000001" customHeight="1" x14ac:dyDescent="0.25">
      <c r="A54" s="557"/>
      <c r="B54" s="80"/>
      <c r="C54" s="80"/>
      <c r="D54" s="316"/>
      <c r="E54" s="316"/>
      <c r="F54" s="316"/>
      <c r="G54" s="316"/>
      <c r="H54" s="317"/>
      <c r="I54" s="316"/>
      <c r="J54" s="317"/>
      <c r="K54" s="316"/>
      <c r="L54" s="317"/>
      <c r="M54" s="316"/>
      <c r="N54" s="317"/>
      <c r="O54" s="316"/>
      <c r="P54" s="322"/>
      <c r="Q54" s="316"/>
      <c r="R54" s="317"/>
      <c r="S54" s="699"/>
      <c r="T54" s="700"/>
      <c r="U54" s="699"/>
      <c r="V54" s="701"/>
      <c r="W54" s="699"/>
      <c r="X54" s="700"/>
    </row>
    <row r="55" spans="1:24" ht="20.100000000000001" customHeight="1" thickBot="1" x14ac:dyDescent="0.3">
      <c r="A55" s="568" t="s">
        <v>488</v>
      </c>
      <c r="B55" s="569"/>
      <c r="C55" s="570"/>
      <c r="D55" s="318">
        <f>SUM(D11:D54)</f>
        <v>0</v>
      </c>
      <c r="E55" s="318">
        <f>SUM(E11:E54)</f>
        <v>0</v>
      </c>
      <c r="F55" s="318">
        <f>SUM(F11:F54)</f>
        <v>0</v>
      </c>
      <c r="G55" s="318">
        <f>SUM(G11:G54)</f>
        <v>0</v>
      </c>
      <c r="H55" s="319" t="e">
        <f>G55/D55*100</f>
        <v>#DIV/0!</v>
      </c>
      <c r="I55" s="318">
        <f>SUM(I11:I54)</f>
        <v>0</v>
      </c>
      <c r="J55" s="319" t="e">
        <f>I55/E55*100</f>
        <v>#DIV/0!</v>
      </c>
      <c r="K55" s="318">
        <f>SUM(K11:K54)</f>
        <v>0</v>
      </c>
      <c r="L55" s="319" t="e">
        <f>K55/F55*100</f>
        <v>#DIV/0!</v>
      </c>
      <c r="M55" s="318">
        <f>SUM(M11:M54)</f>
        <v>0</v>
      </c>
      <c r="N55" s="319" t="e">
        <f>M55/D55*100</f>
        <v>#DIV/0!</v>
      </c>
      <c r="O55" s="318">
        <f>SUM(O11:O54)</f>
        <v>0</v>
      </c>
      <c r="P55" s="323" t="e">
        <f>O55/E55*100</f>
        <v>#DIV/0!</v>
      </c>
      <c r="Q55" s="318">
        <f>SUM(Q11:Q54)</f>
        <v>0</v>
      </c>
      <c r="R55" s="319" t="e">
        <f>Q55/F55*100</f>
        <v>#DIV/0!</v>
      </c>
      <c r="S55" s="702">
        <f>SUM(S11:S54)</f>
        <v>0</v>
      </c>
      <c r="T55" s="703" t="e">
        <f>S55/D55*100</f>
        <v>#DIV/0!</v>
      </c>
      <c r="U55" s="702">
        <f>SUM(U11:U54)</f>
        <v>0</v>
      </c>
      <c r="V55" s="704" t="e">
        <f>U55/E55*100</f>
        <v>#DIV/0!</v>
      </c>
      <c r="W55" s="702">
        <f>SUM(W11:W54)</f>
        <v>0</v>
      </c>
      <c r="X55" s="703" t="e">
        <f>W55/F55*100</f>
        <v>#DIV/0!</v>
      </c>
    </row>
    <row r="56" spans="1:24" ht="18.75" customHeight="1" x14ac:dyDescent="0.25">
      <c r="A56" s="571"/>
      <c r="B56" s="571"/>
      <c r="C56" s="571"/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64"/>
      <c r="Q56" s="564"/>
      <c r="R56" s="564"/>
    </row>
    <row r="57" spans="1:24" x14ac:dyDescent="0.25">
      <c r="A57" s="724" t="s">
        <v>569</v>
      </c>
    </row>
    <row r="59" spans="1:24" x14ac:dyDescent="0.25">
      <c r="J59" s="321"/>
      <c r="P59" s="321"/>
    </row>
  </sheetData>
  <mergeCells count="17">
    <mergeCell ref="W8:X8"/>
    <mergeCell ref="O8:P8"/>
    <mergeCell ref="Q8:R8"/>
    <mergeCell ref="M7:R7"/>
    <mergeCell ref="M8:N8"/>
    <mergeCell ref="A3:X3"/>
    <mergeCell ref="A7:A9"/>
    <mergeCell ref="B7:B9"/>
    <mergeCell ref="C7:C9"/>
    <mergeCell ref="D7:F8"/>
    <mergeCell ref="G7:L7"/>
    <mergeCell ref="G8:H8"/>
    <mergeCell ref="I8:J8"/>
    <mergeCell ref="K8:L8"/>
    <mergeCell ref="S7:X7"/>
    <mergeCell ref="S8:T8"/>
    <mergeCell ref="U8:V8"/>
  </mergeCells>
  <conditionalFormatting sqref="P59 J59">
    <cfRule type="cellIs" dxfId="1" priority="1" stopIfTrue="1" operator="notEqual">
      <formula>#REF!</formula>
    </cfRule>
  </conditionalFormatting>
  <printOptions horizontalCentered="1"/>
  <pageMargins left="1.23" right="0.9" top="1.1499999999999999" bottom="0.9" header="0" footer="0"/>
  <pageSetup paperSize="9" scale="47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FD536-AF60-4621-B65F-5DB3E27B4769}">
  <sheetPr codeName="Sheet47">
    <tabColor rgb="FF002060"/>
    <pageSetUpPr fitToPage="1"/>
  </sheetPr>
  <dimension ref="A1:O69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2.7109375" style="70" customWidth="1"/>
    <col min="4" max="9" width="18.7109375" style="70" customWidth="1"/>
    <col min="10" max="12" width="10.7109375" style="70" customWidth="1"/>
    <col min="13" max="256" width="9.140625" style="70"/>
    <col min="257" max="257" width="5.7109375" style="70" customWidth="1"/>
    <col min="258" max="259" width="22.7109375" style="70" customWidth="1"/>
    <col min="260" max="265" width="18.7109375" style="70" customWidth="1"/>
    <col min="266" max="268" width="10.7109375" style="70" customWidth="1"/>
    <col min="269" max="512" width="9.140625" style="70"/>
    <col min="513" max="513" width="5.7109375" style="70" customWidth="1"/>
    <col min="514" max="515" width="22.7109375" style="70" customWidth="1"/>
    <col min="516" max="521" width="18.7109375" style="70" customWidth="1"/>
    <col min="522" max="524" width="10.7109375" style="70" customWidth="1"/>
    <col min="525" max="768" width="9.140625" style="70"/>
    <col min="769" max="769" width="5.7109375" style="70" customWidth="1"/>
    <col min="770" max="771" width="22.7109375" style="70" customWidth="1"/>
    <col min="772" max="777" width="18.7109375" style="70" customWidth="1"/>
    <col min="778" max="780" width="10.7109375" style="70" customWidth="1"/>
    <col min="781" max="1024" width="9.140625" style="70"/>
    <col min="1025" max="1025" width="5.7109375" style="70" customWidth="1"/>
    <col min="1026" max="1027" width="22.7109375" style="70" customWidth="1"/>
    <col min="1028" max="1033" width="18.7109375" style="70" customWidth="1"/>
    <col min="1034" max="1036" width="10.7109375" style="70" customWidth="1"/>
    <col min="1037" max="1280" width="9.140625" style="70"/>
    <col min="1281" max="1281" width="5.7109375" style="70" customWidth="1"/>
    <col min="1282" max="1283" width="22.7109375" style="70" customWidth="1"/>
    <col min="1284" max="1289" width="18.7109375" style="70" customWidth="1"/>
    <col min="1290" max="1292" width="10.7109375" style="70" customWidth="1"/>
    <col min="1293" max="1536" width="9.140625" style="70"/>
    <col min="1537" max="1537" width="5.7109375" style="70" customWidth="1"/>
    <col min="1538" max="1539" width="22.7109375" style="70" customWidth="1"/>
    <col min="1540" max="1545" width="18.7109375" style="70" customWidth="1"/>
    <col min="1546" max="1548" width="10.7109375" style="70" customWidth="1"/>
    <col min="1549" max="1792" width="9.140625" style="70"/>
    <col min="1793" max="1793" width="5.7109375" style="70" customWidth="1"/>
    <col min="1794" max="1795" width="22.7109375" style="70" customWidth="1"/>
    <col min="1796" max="1801" width="18.7109375" style="70" customWidth="1"/>
    <col min="1802" max="1804" width="10.7109375" style="70" customWidth="1"/>
    <col min="1805" max="2048" width="9.140625" style="70"/>
    <col min="2049" max="2049" width="5.7109375" style="70" customWidth="1"/>
    <col min="2050" max="2051" width="22.7109375" style="70" customWidth="1"/>
    <col min="2052" max="2057" width="18.7109375" style="70" customWidth="1"/>
    <col min="2058" max="2060" width="10.7109375" style="70" customWidth="1"/>
    <col min="2061" max="2304" width="9.140625" style="70"/>
    <col min="2305" max="2305" width="5.7109375" style="70" customWidth="1"/>
    <col min="2306" max="2307" width="22.7109375" style="70" customWidth="1"/>
    <col min="2308" max="2313" width="18.7109375" style="70" customWidth="1"/>
    <col min="2314" max="2316" width="10.7109375" style="70" customWidth="1"/>
    <col min="2317" max="2560" width="9.140625" style="70"/>
    <col min="2561" max="2561" width="5.7109375" style="70" customWidth="1"/>
    <col min="2562" max="2563" width="22.7109375" style="70" customWidth="1"/>
    <col min="2564" max="2569" width="18.7109375" style="70" customWidth="1"/>
    <col min="2570" max="2572" width="10.7109375" style="70" customWidth="1"/>
    <col min="2573" max="2816" width="9.140625" style="70"/>
    <col min="2817" max="2817" width="5.7109375" style="70" customWidth="1"/>
    <col min="2818" max="2819" width="22.7109375" style="70" customWidth="1"/>
    <col min="2820" max="2825" width="18.7109375" style="70" customWidth="1"/>
    <col min="2826" max="2828" width="10.7109375" style="70" customWidth="1"/>
    <col min="2829" max="3072" width="9.140625" style="70"/>
    <col min="3073" max="3073" width="5.7109375" style="70" customWidth="1"/>
    <col min="3074" max="3075" width="22.7109375" style="70" customWidth="1"/>
    <col min="3076" max="3081" width="18.7109375" style="70" customWidth="1"/>
    <col min="3082" max="3084" width="10.7109375" style="70" customWidth="1"/>
    <col min="3085" max="3328" width="9.140625" style="70"/>
    <col min="3329" max="3329" width="5.7109375" style="70" customWidth="1"/>
    <col min="3330" max="3331" width="22.7109375" style="70" customWidth="1"/>
    <col min="3332" max="3337" width="18.7109375" style="70" customWidth="1"/>
    <col min="3338" max="3340" width="10.7109375" style="70" customWidth="1"/>
    <col min="3341" max="3584" width="9.140625" style="70"/>
    <col min="3585" max="3585" width="5.7109375" style="70" customWidth="1"/>
    <col min="3586" max="3587" width="22.7109375" style="70" customWidth="1"/>
    <col min="3588" max="3593" width="18.7109375" style="70" customWidth="1"/>
    <col min="3594" max="3596" width="10.7109375" style="70" customWidth="1"/>
    <col min="3597" max="3840" width="9.140625" style="70"/>
    <col min="3841" max="3841" width="5.7109375" style="70" customWidth="1"/>
    <col min="3842" max="3843" width="22.7109375" style="70" customWidth="1"/>
    <col min="3844" max="3849" width="18.7109375" style="70" customWidth="1"/>
    <col min="3850" max="3852" width="10.7109375" style="70" customWidth="1"/>
    <col min="3853" max="4096" width="9.140625" style="70"/>
    <col min="4097" max="4097" width="5.7109375" style="70" customWidth="1"/>
    <col min="4098" max="4099" width="22.7109375" style="70" customWidth="1"/>
    <col min="4100" max="4105" width="18.7109375" style="70" customWidth="1"/>
    <col min="4106" max="4108" width="10.7109375" style="70" customWidth="1"/>
    <col min="4109" max="4352" width="9.140625" style="70"/>
    <col min="4353" max="4353" width="5.7109375" style="70" customWidth="1"/>
    <col min="4354" max="4355" width="22.7109375" style="70" customWidth="1"/>
    <col min="4356" max="4361" width="18.7109375" style="70" customWidth="1"/>
    <col min="4362" max="4364" width="10.7109375" style="70" customWidth="1"/>
    <col min="4365" max="4608" width="9.140625" style="70"/>
    <col min="4609" max="4609" width="5.7109375" style="70" customWidth="1"/>
    <col min="4610" max="4611" width="22.7109375" style="70" customWidth="1"/>
    <col min="4612" max="4617" width="18.7109375" style="70" customWidth="1"/>
    <col min="4618" max="4620" width="10.7109375" style="70" customWidth="1"/>
    <col min="4621" max="4864" width="9.140625" style="70"/>
    <col min="4865" max="4865" width="5.7109375" style="70" customWidth="1"/>
    <col min="4866" max="4867" width="22.7109375" style="70" customWidth="1"/>
    <col min="4868" max="4873" width="18.7109375" style="70" customWidth="1"/>
    <col min="4874" max="4876" width="10.7109375" style="70" customWidth="1"/>
    <col min="4877" max="5120" width="9.140625" style="70"/>
    <col min="5121" max="5121" width="5.7109375" style="70" customWidth="1"/>
    <col min="5122" max="5123" width="22.7109375" style="70" customWidth="1"/>
    <col min="5124" max="5129" width="18.7109375" style="70" customWidth="1"/>
    <col min="5130" max="5132" width="10.7109375" style="70" customWidth="1"/>
    <col min="5133" max="5376" width="9.140625" style="70"/>
    <col min="5377" max="5377" width="5.7109375" style="70" customWidth="1"/>
    <col min="5378" max="5379" width="22.7109375" style="70" customWidth="1"/>
    <col min="5380" max="5385" width="18.7109375" style="70" customWidth="1"/>
    <col min="5386" max="5388" width="10.7109375" style="70" customWidth="1"/>
    <col min="5389" max="5632" width="9.140625" style="70"/>
    <col min="5633" max="5633" width="5.7109375" style="70" customWidth="1"/>
    <col min="5634" max="5635" width="22.7109375" style="70" customWidth="1"/>
    <col min="5636" max="5641" width="18.7109375" style="70" customWidth="1"/>
    <col min="5642" max="5644" width="10.7109375" style="70" customWidth="1"/>
    <col min="5645" max="5888" width="9.140625" style="70"/>
    <col min="5889" max="5889" width="5.7109375" style="70" customWidth="1"/>
    <col min="5890" max="5891" width="22.7109375" style="70" customWidth="1"/>
    <col min="5892" max="5897" width="18.7109375" style="70" customWidth="1"/>
    <col min="5898" max="5900" width="10.7109375" style="70" customWidth="1"/>
    <col min="5901" max="6144" width="9.140625" style="70"/>
    <col min="6145" max="6145" width="5.7109375" style="70" customWidth="1"/>
    <col min="6146" max="6147" width="22.7109375" style="70" customWidth="1"/>
    <col min="6148" max="6153" width="18.7109375" style="70" customWidth="1"/>
    <col min="6154" max="6156" width="10.7109375" style="70" customWidth="1"/>
    <col min="6157" max="6400" width="9.140625" style="70"/>
    <col min="6401" max="6401" width="5.7109375" style="70" customWidth="1"/>
    <col min="6402" max="6403" width="22.7109375" style="70" customWidth="1"/>
    <col min="6404" max="6409" width="18.7109375" style="70" customWidth="1"/>
    <col min="6410" max="6412" width="10.7109375" style="70" customWidth="1"/>
    <col min="6413" max="6656" width="9.140625" style="70"/>
    <col min="6657" max="6657" width="5.7109375" style="70" customWidth="1"/>
    <col min="6658" max="6659" width="22.7109375" style="70" customWidth="1"/>
    <col min="6660" max="6665" width="18.7109375" style="70" customWidth="1"/>
    <col min="6666" max="6668" width="10.7109375" style="70" customWidth="1"/>
    <col min="6669" max="6912" width="9.140625" style="70"/>
    <col min="6913" max="6913" width="5.7109375" style="70" customWidth="1"/>
    <col min="6914" max="6915" width="22.7109375" style="70" customWidth="1"/>
    <col min="6916" max="6921" width="18.7109375" style="70" customWidth="1"/>
    <col min="6922" max="6924" width="10.7109375" style="70" customWidth="1"/>
    <col min="6925" max="7168" width="9.140625" style="70"/>
    <col min="7169" max="7169" width="5.7109375" style="70" customWidth="1"/>
    <col min="7170" max="7171" width="22.7109375" style="70" customWidth="1"/>
    <col min="7172" max="7177" width="18.7109375" style="70" customWidth="1"/>
    <col min="7178" max="7180" width="10.7109375" style="70" customWidth="1"/>
    <col min="7181" max="7424" width="9.140625" style="70"/>
    <col min="7425" max="7425" width="5.7109375" style="70" customWidth="1"/>
    <col min="7426" max="7427" width="22.7109375" style="70" customWidth="1"/>
    <col min="7428" max="7433" width="18.7109375" style="70" customWidth="1"/>
    <col min="7434" max="7436" width="10.7109375" style="70" customWidth="1"/>
    <col min="7437" max="7680" width="9.140625" style="70"/>
    <col min="7681" max="7681" width="5.7109375" style="70" customWidth="1"/>
    <col min="7682" max="7683" width="22.7109375" style="70" customWidth="1"/>
    <col min="7684" max="7689" width="18.7109375" style="70" customWidth="1"/>
    <col min="7690" max="7692" width="10.7109375" style="70" customWidth="1"/>
    <col min="7693" max="7936" width="9.140625" style="70"/>
    <col min="7937" max="7937" width="5.7109375" style="70" customWidth="1"/>
    <col min="7938" max="7939" width="22.7109375" style="70" customWidth="1"/>
    <col min="7940" max="7945" width="18.7109375" style="70" customWidth="1"/>
    <col min="7946" max="7948" width="10.7109375" style="70" customWidth="1"/>
    <col min="7949" max="8192" width="9.140625" style="70"/>
    <col min="8193" max="8193" width="5.7109375" style="70" customWidth="1"/>
    <col min="8194" max="8195" width="22.7109375" style="70" customWidth="1"/>
    <col min="8196" max="8201" width="18.7109375" style="70" customWidth="1"/>
    <col min="8202" max="8204" width="10.7109375" style="70" customWidth="1"/>
    <col min="8205" max="8448" width="9.140625" style="70"/>
    <col min="8449" max="8449" width="5.7109375" style="70" customWidth="1"/>
    <col min="8450" max="8451" width="22.7109375" style="70" customWidth="1"/>
    <col min="8452" max="8457" width="18.7109375" style="70" customWidth="1"/>
    <col min="8458" max="8460" width="10.7109375" style="70" customWidth="1"/>
    <col min="8461" max="8704" width="9.140625" style="70"/>
    <col min="8705" max="8705" width="5.7109375" style="70" customWidth="1"/>
    <col min="8706" max="8707" width="22.7109375" style="70" customWidth="1"/>
    <col min="8708" max="8713" width="18.7109375" style="70" customWidth="1"/>
    <col min="8714" max="8716" width="10.7109375" style="70" customWidth="1"/>
    <col min="8717" max="8960" width="9.140625" style="70"/>
    <col min="8961" max="8961" width="5.7109375" style="70" customWidth="1"/>
    <col min="8962" max="8963" width="22.7109375" style="70" customWidth="1"/>
    <col min="8964" max="8969" width="18.7109375" style="70" customWidth="1"/>
    <col min="8970" max="8972" width="10.7109375" style="70" customWidth="1"/>
    <col min="8973" max="9216" width="9.140625" style="70"/>
    <col min="9217" max="9217" width="5.7109375" style="70" customWidth="1"/>
    <col min="9218" max="9219" width="22.7109375" style="70" customWidth="1"/>
    <col min="9220" max="9225" width="18.7109375" style="70" customWidth="1"/>
    <col min="9226" max="9228" width="10.7109375" style="70" customWidth="1"/>
    <col min="9229" max="9472" width="9.140625" style="70"/>
    <col min="9473" max="9473" width="5.7109375" style="70" customWidth="1"/>
    <col min="9474" max="9475" width="22.7109375" style="70" customWidth="1"/>
    <col min="9476" max="9481" width="18.7109375" style="70" customWidth="1"/>
    <col min="9482" max="9484" width="10.7109375" style="70" customWidth="1"/>
    <col min="9485" max="9728" width="9.140625" style="70"/>
    <col min="9729" max="9729" width="5.7109375" style="70" customWidth="1"/>
    <col min="9730" max="9731" width="22.7109375" style="70" customWidth="1"/>
    <col min="9732" max="9737" width="18.7109375" style="70" customWidth="1"/>
    <col min="9738" max="9740" width="10.7109375" style="70" customWidth="1"/>
    <col min="9741" max="9984" width="9.140625" style="70"/>
    <col min="9985" max="9985" width="5.7109375" style="70" customWidth="1"/>
    <col min="9986" max="9987" width="22.7109375" style="70" customWidth="1"/>
    <col min="9988" max="9993" width="18.7109375" style="70" customWidth="1"/>
    <col min="9994" max="9996" width="10.7109375" style="70" customWidth="1"/>
    <col min="9997" max="10240" width="9.140625" style="70"/>
    <col min="10241" max="10241" width="5.7109375" style="70" customWidth="1"/>
    <col min="10242" max="10243" width="22.7109375" style="70" customWidth="1"/>
    <col min="10244" max="10249" width="18.7109375" style="70" customWidth="1"/>
    <col min="10250" max="10252" width="10.7109375" style="70" customWidth="1"/>
    <col min="10253" max="10496" width="9.140625" style="70"/>
    <col min="10497" max="10497" width="5.7109375" style="70" customWidth="1"/>
    <col min="10498" max="10499" width="22.7109375" style="70" customWidth="1"/>
    <col min="10500" max="10505" width="18.7109375" style="70" customWidth="1"/>
    <col min="10506" max="10508" width="10.7109375" style="70" customWidth="1"/>
    <col min="10509" max="10752" width="9.140625" style="70"/>
    <col min="10753" max="10753" width="5.7109375" style="70" customWidth="1"/>
    <col min="10754" max="10755" width="22.7109375" style="70" customWidth="1"/>
    <col min="10756" max="10761" width="18.7109375" style="70" customWidth="1"/>
    <col min="10762" max="10764" width="10.7109375" style="70" customWidth="1"/>
    <col min="10765" max="11008" width="9.140625" style="70"/>
    <col min="11009" max="11009" width="5.7109375" style="70" customWidth="1"/>
    <col min="11010" max="11011" width="22.7109375" style="70" customWidth="1"/>
    <col min="11012" max="11017" width="18.7109375" style="70" customWidth="1"/>
    <col min="11018" max="11020" width="10.7109375" style="70" customWidth="1"/>
    <col min="11021" max="11264" width="9.140625" style="70"/>
    <col min="11265" max="11265" width="5.7109375" style="70" customWidth="1"/>
    <col min="11266" max="11267" width="22.7109375" style="70" customWidth="1"/>
    <col min="11268" max="11273" width="18.7109375" style="70" customWidth="1"/>
    <col min="11274" max="11276" width="10.7109375" style="70" customWidth="1"/>
    <col min="11277" max="11520" width="9.140625" style="70"/>
    <col min="11521" max="11521" width="5.7109375" style="70" customWidth="1"/>
    <col min="11522" max="11523" width="22.7109375" style="70" customWidth="1"/>
    <col min="11524" max="11529" width="18.7109375" style="70" customWidth="1"/>
    <col min="11530" max="11532" width="10.7109375" style="70" customWidth="1"/>
    <col min="11533" max="11776" width="9.140625" style="70"/>
    <col min="11777" max="11777" width="5.7109375" style="70" customWidth="1"/>
    <col min="11778" max="11779" width="22.7109375" style="70" customWidth="1"/>
    <col min="11780" max="11785" width="18.7109375" style="70" customWidth="1"/>
    <col min="11786" max="11788" width="10.7109375" style="70" customWidth="1"/>
    <col min="11789" max="12032" width="9.140625" style="70"/>
    <col min="12033" max="12033" width="5.7109375" style="70" customWidth="1"/>
    <col min="12034" max="12035" width="22.7109375" style="70" customWidth="1"/>
    <col min="12036" max="12041" width="18.7109375" style="70" customWidth="1"/>
    <col min="12042" max="12044" width="10.7109375" style="70" customWidth="1"/>
    <col min="12045" max="12288" width="9.140625" style="70"/>
    <col min="12289" max="12289" width="5.7109375" style="70" customWidth="1"/>
    <col min="12290" max="12291" width="22.7109375" style="70" customWidth="1"/>
    <col min="12292" max="12297" width="18.7109375" style="70" customWidth="1"/>
    <col min="12298" max="12300" width="10.7109375" style="70" customWidth="1"/>
    <col min="12301" max="12544" width="9.140625" style="70"/>
    <col min="12545" max="12545" width="5.7109375" style="70" customWidth="1"/>
    <col min="12546" max="12547" width="22.7109375" style="70" customWidth="1"/>
    <col min="12548" max="12553" width="18.7109375" style="70" customWidth="1"/>
    <col min="12554" max="12556" width="10.7109375" style="70" customWidth="1"/>
    <col min="12557" max="12800" width="9.140625" style="70"/>
    <col min="12801" max="12801" width="5.7109375" style="70" customWidth="1"/>
    <col min="12802" max="12803" width="22.7109375" style="70" customWidth="1"/>
    <col min="12804" max="12809" width="18.7109375" style="70" customWidth="1"/>
    <col min="12810" max="12812" width="10.7109375" style="70" customWidth="1"/>
    <col min="12813" max="13056" width="9.140625" style="70"/>
    <col min="13057" max="13057" width="5.7109375" style="70" customWidth="1"/>
    <col min="13058" max="13059" width="22.7109375" style="70" customWidth="1"/>
    <col min="13060" max="13065" width="18.7109375" style="70" customWidth="1"/>
    <col min="13066" max="13068" width="10.7109375" style="70" customWidth="1"/>
    <col min="13069" max="13312" width="9.140625" style="70"/>
    <col min="13313" max="13313" width="5.7109375" style="70" customWidth="1"/>
    <col min="13314" max="13315" width="22.7109375" style="70" customWidth="1"/>
    <col min="13316" max="13321" width="18.7109375" style="70" customWidth="1"/>
    <col min="13322" max="13324" width="10.7109375" style="70" customWidth="1"/>
    <col min="13325" max="13568" width="9.140625" style="70"/>
    <col min="13569" max="13569" width="5.7109375" style="70" customWidth="1"/>
    <col min="13570" max="13571" width="22.7109375" style="70" customWidth="1"/>
    <col min="13572" max="13577" width="18.7109375" style="70" customWidth="1"/>
    <col min="13578" max="13580" width="10.7109375" style="70" customWidth="1"/>
    <col min="13581" max="13824" width="9.140625" style="70"/>
    <col min="13825" max="13825" width="5.7109375" style="70" customWidth="1"/>
    <col min="13826" max="13827" width="22.7109375" style="70" customWidth="1"/>
    <col min="13828" max="13833" width="18.7109375" style="70" customWidth="1"/>
    <col min="13834" max="13836" width="10.7109375" style="70" customWidth="1"/>
    <col min="13837" max="14080" width="9.140625" style="70"/>
    <col min="14081" max="14081" width="5.7109375" style="70" customWidth="1"/>
    <col min="14082" max="14083" width="22.7109375" style="70" customWidth="1"/>
    <col min="14084" max="14089" width="18.7109375" style="70" customWidth="1"/>
    <col min="14090" max="14092" width="10.7109375" style="70" customWidth="1"/>
    <col min="14093" max="14336" width="9.140625" style="70"/>
    <col min="14337" max="14337" width="5.7109375" style="70" customWidth="1"/>
    <col min="14338" max="14339" width="22.7109375" style="70" customWidth="1"/>
    <col min="14340" max="14345" width="18.7109375" style="70" customWidth="1"/>
    <col min="14346" max="14348" width="10.7109375" style="70" customWidth="1"/>
    <col min="14349" max="14592" width="9.140625" style="70"/>
    <col min="14593" max="14593" width="5.7109375" style="70" customWidth="1"/>
    <col min="14594" max="14595" width="22.7109375" style="70" customWidth="1"/>
    <col min="14596" max="14601" width="18.7109375" style="70" customWidth="1"/>
    <col min="14602" max="14604" width="10.7109375" style="70" customWidth="1"/>
    <col min="14605" max="14848" width="9.140625" style="70"/>
    <col min="14849" max="14849" width="5.7109375" style="70" customWidth="1"/>
    <col min="14850" max="14851" width="22.7109375" style="70" customWidth="1"/>
    <col min="14852" max="14857" width="18.7109375" style="70" customWidth="1"/>
    <col min="14858" max="14860" width="10.7109375" style="70" customWidth="1"/>
    <col min="14861" max="15104" width="9.140625" style="70"/>
    <col min="15105" max="15105" width="5.7109375" style="70" customWidth="1"/>
    <col min="15106" max="15107" width="22.7109375" style="70" customWidth="1"/>
    <col min="15108" max="15113" width="18.7109375" style="70" customWidth="1"/>
    <col min="15114" max="15116" width="10.7109375" style="70" customWidth="1"/>
    <col min="15117" max="15360" width="9.140625" style="70"/>
    <col min="15361" max="15361" width="5.7109375" style="70" customWidth="1"/>
    <col min="15362" max="15363" width="22.7109375" style="70" customWidth="1"/>
    <col min="15364" max="15369" width="18.7109375" style="70" customWidth="1"/>
    <col min="15370" max="15372" width="10.7109375" style="70" customWidth="1"/>
    <col min="15373" max="15616" width="9.140625" style="70"/>
    <col min="15617" max="15617" width="5.7109375" style="70" customWidth="1"/>
    <col min="15618" max="15619" width="22.7109375" style="70" customWidth="1"/>
    <col min="15620" max="15625" width="18.7109375" style="70" customWidth="1"/>
    <col min="15626" max="15628" width="10.7109375" style="70" customWidth="1"/>
    <col min="15629" max="15872" width="9.140625" style="70"/>
    <col min="15873" max="15873" width="5.7109375" style="70" customWidth="1"/>
    <col min="15874" max="15875" width="22.7109375" style="70" customWidth="1"/>
    <col min="15876" max="15881" width="18.7109375" style="70" customWidth="1"/>
    <col min="15882" max="15884" width="10.7109375" style="70" customWidth="1"/>
    <col min="15885" max="16128" width="9.140625" style="70"/>
    <col min="16129" max="16129" width="5.7109375" style="70" customWidth="1"/>
    <col min="16130" max="16131" width="22.7109375" style="70" customWidth="1"/>
    <col min="16132" max="16137" width="18.7109375" style="70" customWidth="1"/>
    <col min="16138" max="16140" width="10.7109375" style="70" customWidth="1"/>
    <col min="16141" max="16384" width="9.140625" style="70"/>
  </cols>
  <sheetData>
    <row r="1" spans="1:15" ht="15.75" x14ac:dyDescent="0.25">
      <c r="A1" s="290" t="s">
        <v>1090</v>
      </c>
    </row>
    <row r="3" spans="1:15" ht="15.75" x14ac:dyDescent="0.25">
      <c r="A3" s="1064" t="s">
        <v>678</v>
      </c>
      <c r="B3" s="1064"/>
      <c r="C3" s="1064"/>
      <c r="D3" s="1064"/>
      <c r="E3" s="1064"/>
      <c r="F3" s="1064"/>
      <c r="G3" s="1064"/>
      <c r="H3" s="1064"/>
      <c r="I3" s="1064"/>
    </row>
    <row r="4" spans="1:15" ht="15.75" x14ac:dyDescent="0.25">
      <c r="A4" s="217"/>
      <c r="B4" s="217"/>
      <c r="C4" s="217"/>
      <c r="D4" s="589" t="str">
        <f>'1'!$E$5</f>
        <v>KABUPATEN/KOTA</v>
      </c>
      <c r="E4" s="590">
        <f>'1'!$F$5</f>
        <v>2022</v>
      </c>
      <c r="F4" s="217"/>
      <c r="G4" s="217"/>
      <c r="H4" s="217"/>
      <c r="I4" s="588"/>
      <c r="J4" s="105"/>
      <c r="K4" s="105"/>
      <c r="L4" s="105"/>
    </row>
    <row r="5" spans="1:15" ht="15.75" x14ac:dyDescent="0.25">
      <c r="A5" s="217"/>
      <c r="B5" s="217"/>
      <c r="C5" s="217"/>
      <c r="D5" s="589" t="str">
        <f>'1'!$E$6</f>
        <v>TAHUN</v>
      </c>
      <c r="E5" s="590" t="str">
        <f>'1'!$F$6</f>
        <v>BANYUMAS</v>
      </c>
      <c r="F5" s="217"/>
      <c r="G5" s="217"/>
      <c r="H5" s="217"/>
      <c r="I5" s="588"/>
      <c r="J5" s="105"/>
      <c r="K5" s="105"/>
      <c r="L5" s="105"/>
    </row>
    <row r="6" spans="1:15" ht="15.75" thickBot="1" x14ac:dyDescent="0.3">
      <c r="A6" s="105"/>
      <c r="B6" s="105"/>
      <c r="C6" s="105"/>
      <c r="D6" s="107"/>
      <c r="E6" s="107"/>
      <c r="F6" s="107"/>
      <c r="G6" s="107"/>
      <c r="H6" s="107"/>
      <c r="I6" s="107"/>
      <c r="J6" s="105"/>
      <c r="K6" s="105"/>
      <c r="L6" s="105"/>
    </row>
    <row r="7" spans="1:15" ht="15" customHeight="1" x14ac:dyDescent="0.25">
      <c r="A7" s="1066" t="s">
        <v>2</v>
      </c>
      <c r="B7" s="1066" t="s">
        <v>254</v>
      </c>
      <c r="C7" s="1102" t="s">
        <v>409</v>
      </c>
      <c r="D7" s="1046" t="s">
        <v>679</v>
      </c>
      <c r="E7" s="1046"/>
      <c r="F7" s="1046"/>
      <c r="G7" s="1046" t="s">
        <v>680</v>
      </c>
      <c r="H7" s="1046"/>
      <c r="I7" s="1046"/>
      <c r="K7" s="118"/>
      <c r="L7" s="118"/>
      <c r="M7" s="118"/>
      <c r="N7" s="118"/>
      <c r="O7" s="118"/>
    </row>
    <row r="8" spans="1:15" ht="15" customHeight="1" x14ac:dyDescent="0.25">
      <c r="A8" s="1040"/>
      <c r="B8" s="1040"/>
      <c r="C8" s="1103"/>
      <c r="D8" s="1120" t="s">
        <v>256</v>
      </c>
      <c r="E8" s="1120" t="s">
        <v>681</v>
      </c>
      <c r="F8" s="1120"/>
      <c r="G8" s="1120" t="s">
        <v>256</v>
      </c>
      <c r="H8" s="1120" t="s">
        <v>682</v>
      </c>
      <c r="I8" s="1120"/>
      <c r="K8" s="118"/>
      <c r="L8" s="118"/>
      <c r="M8" s="118"/>
      <c r="N8" s="118"/>
      <c r="O8" s="118"/>
    </row>
    <row r="9" spans="1:15" ht="15.75" x14ac:dyDescent="0.25">
      <c r="A9" s="1041"/>
      <c r="B9" s="1041"/>
      <c r="C9" s="1104"/>
      <c r="D9" s="1120"/>
      <c r="E9" s="757" t="s">
        <v>256</v>
      </c>
      <c r="F9" s="758" t="s">
        <v>27</v>
      </c>
      <c r="G9" s="1120"/>
      <c r="H9" s="757" t="s">
        <v>256</v>
      </c>
      <c r="I9" s="758" t="s">
        <v>27</v>
      </c>
    </row>
    <row r="10" spans="1:15" s="911" customFormat="1" ht="12" x14ac:dyDescent="0.25">
      <c r="A10" s="909">
        <v>1</v>
      </c>
      <c r="B10" s="909">
        <v>2</v>
      </c>
      <c r="C10" s="913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</row>
    <row r="11" spans="1:15" ht="17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324"/>
      <c r="E11" s="324"/>
      <c r="F11" s="325" t="e">
        <f t="shared" ref="F11:F30" si="0">E11/D11*100</f>
        <v>#DIV/0!</v>
      </c>
      <c r="G11" s="324"/>
      <c r="H11" s="324"/>
      <c r="I11" s="325" t="e">
        <f t="shared" ref="I11:I30" si="1">H11/G11*100</f>
        <v>#DIV/0!</v>
      </c>
    </row>
    <row r="12" spans="1:15" ht="17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324"/>
      <c r="E12" s="324"/>
      <c r="F12" s="325" t="e">
        <f t="shared" si="0"/>
        <v>#DIV/0!</v>
      </c>
      <c r="G12" s="324"/>
      <c r="H12" s="324"/>
      <c r="I12" s="325" t="e">
        <f t="shared" si="1"/>
        <v>#DIV/0!</v>
      </c>
    </row>
    <row r="13" spans="1:15" ht="17.100000000000001" customHeight="1" x14ac:dyDescent="0.25">
      <c r="A13" s="557"/>
      <c r="B13" s="128"/>
      <c r="C13" s="128" t="str">
        <f>'9'!C11</f>
        <v>Wangon II</v>
      </c>
      <c r="D13" s="324"/>
      <c r="E13" s="324"/>
      <c r="F13" s="325" t="e">
        <f t="shared" si="0"/>
        <v>#DIV/0!</v>
      </c>
      <c r="G13" s="324"/>
      <c r="H13" s="324"/>
      <c r="I13" s="325" t="e">
        <f t="shared" si="1"/>
        <v>#DIV/0!</v>
      </c>
    </row>
    <row r="14" spans="1:15" ht="17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324"/>
      <c r="E14" s="324"/>
      <c r="F14" s="325" t="e">
        <f t="shared" si="0"/>
        <v>#DIV/0!</v>
      </c>
      <c r="G14" s="324"/>
      <c r="H14" s="324"/>
      <c r="I14" s="325" t="e">
        <f t="shared" si="1"/>
        <v>#DIV/0!</v>
      </c>
    </row>
    <row r="15" spans="1:15" ht="17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324"/>
      <c r="E15" s="324"/>
      <c r="F15" s="325" t="e">
        <f t="shared" si="0"/>
        <v>#DIV/0!</v>
      </c>
      <c r="G15" s="324"/>
      <c r="H15" s="324"/>
      <c r="I15" s="325" t="e">
        <f t="shared" si="1"/>
        <v>#DIV/0!</v>
      </c>
    </row>
    <row r="16" spans="1:15" ht="17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324"/>
      <c r="E16" s="324"/>
      <c r="F16" s="325" t="e">
        <f t="shared" si="0"/>
        <v>#DIV/0!</v>
      </c>
      <c r="G16" s="324"/>
      <c r="H16" s="324"/>
      <c r="I16" s="325" t="e">
        <f t="shared" si="1"/>
        <v>#DIV/0!</v>
      </c>
    </row>
    <row r="17" spans="1:9" ht="17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324"/>
      <c r="E17" s="324"/>
      <c r="F17" s="325" t="e">
        <f t="shared" si="0"/>
        <v>#DIV/0!</v>
      </c>
      <c r="G17" s="324"/>
      <c r="H17" s="324"/>
      <c r="I17" s="325" t="e">
        <f t="shared" si="1"/>
        <v>#DIV/0!</v>
      </c>
    </row>
    <row r="18" spans="1:9" ht="17.100000000000001" customHeight="1" x14ac:dyDescent="0.25">
      <c r="A18" s="557"/>
      <c r="B18" s="128"/>
      <c r="C18" s="128" t="str">
        <f>'9'!C16</f>
        <v>Kemranjen II</v>
      </c>
      <c r="D18" s="324"/>
      <c r="E18" s="324"/>
      <c r="F18" s="325" t="e">
        <f t="shared" si="0"/>
        <v>#DIV/0!</v>
      </c>
      <c r="G18" s="324"/>
      <c r="H18" s="324"/>
      <c r="I18" s="325" t="e">
        <f t="shared" si="1"/>
        <v>#DIV/0!</v>
      </c>
    </row>
    <row r="19" spans="1:9" ht="17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324"/>
      <c r="E19" s="324"/>
      <c r="F19" s="325" t="e">
        <f t="shared" si="0"/>
        <v>#DIV/0!</v>
      </c>
      <c r="G19" s="324"/>
      <c r="H19" s="324"/>
      <c r="I19" s="325" t="e">
        <f t="shared" si="1"/>
        <v>#DIV/0!</v>
      </c>
    </row>
    <row r="20" spans="1:9" ht="17.100000000000001" customHeight="1" x14ac:dyDescent="0.25">
      <c r="A20" s="557"/>
      <c r="B20" s="128"/>
      <c r="C20" s="128" t="str">
        <f>'9'!C18</f>
        <v>Sumpiuh II</v>
      </c>
      <c r="D20" s="324"/>
      <c r="E20" s="324"/>
      <c r="F20" s="325" t="e">
        <f t="shared" si="0"/>
        <v>#DIV/0!</v>
      </c>
      <c r="G20" s="324"/>
      <c r="H20" s="324"/>
      <c r="I20" s="325" t="e">
        <f t="shared" si="1"/>
        <v>#DIV/0!</v>
      </c>
    </row>
    <row r="21" spans="1:9" ht="17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324"/>
      <c r="E21" s="324"/>
      <c r="F21" s="325" t="e">
        <f t="shared" si="0"/>
        <v>#DIV/0!</v>
      </c>
      <c r="G21" s="324"/>
      <c r="H21" s="324"/>
      <c r="I21" s="325" t="e">
        <f t="shared" si="1"/>
        <v>#DIV/0!</v>
      </c>
    </row>
    <row r="22" spans="1:9" ht="17.100000000000001" customHeight="1" x14ac:dyDescent="0.25">
      <c r="A22" s="557"/>
      <c r="B22" s="128"/>
      <c r="C22" s="128" t="str">
        <f>'9'!C20</f>
        <v>Tambak II</v>
      </c>
      <c r="D22" s="324"/>
      <c r="E22" s="324"/>
      <c r="F22" s="325" t="e">
        <f t="shared" si="0"/>
        <v>#DIV/0!</v>
      </c>
      <c r="G22" s="324"/>
      <c r="H22" s="324"/>
      <c r="I22" s="325" t="e">
        <f t="shared" si="1"/>
        <v>#DIV/0!</v>
      </c>
    </row>
    <row r="23" spans="1:9" ht="17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324"/>
      <c r="E23" s="324"/>
      <c r="F23" s="325" t="e">
        <f t="shared" si="0"/>
        <v>#DIV/0!</v>
      </c>
      <c r="G23" s="324"/>
      <c r="H23" s="324"/>
      <c r="I23" s="325" t="e">
        <f t="shared" si="1"/>
        <v>#DIV/0!</v>
      </c>
    </row>
    <row r="24" spans="1:9" ht="17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324"/>
      <c r="E24" s="324"/>
      <c r="F24" s="325" t="e">
        <f t="shared" si="0"/>
        <v>#DIV/0!</v>
      </c>
      <c r="G24" s="324"/>
      <c r="H24" s="324"/>
      <c r="I24" s="325" t="e">
        <f t="shared" si="1"/>
        <v>#DIV/0!</v>
      </c>
    </row>
    <row r="25" spans="1:9" ht="17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324"/>
      <c r="E25" s="324"/>
      <c r="F25" s="325" t="e">
        <f t="shared" si="0"/>
        <v>#DIV/0!</v>
      </c>
      <c r="G25" s="324"/>
      <c r="H25" s="324"/>
      <c r="I25" s="325" t="e">
        <f t="shared" si="1"/>
        <v>#DIV/0!</v>
      </c>
    </row>
    <row r="26" spans="1:9" ht="17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324"/>
      <c r="E26" s="324"/>
      <c r="F26" s="325" t="e">
        <f t="shared" si="0"/>
        <v>#DIV/0!</v>
      </c>
      <c r="G26" s="324"/>
      <c r="H26" s="324"/>
      <c r="I26" s="325" t="e">
        <f t="shared" si="1"/>
        <v>#DIV/0!</v>
      </c>
    </row>
    <row r="27" spans="1:9" ht="17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324"/>
      <c r="E27" s="324"/>
      <c r="F27" s="325" t="e">
        <f t="shared" si="0"/>
        <v>#DIV/0!</v>
      </c>
      <c r="G27" s="324"/>
      <c r="H27" s="324"/>
      <c r="I27" s="325" t="e">
        <f t="shared" si="1"/>
        <v>#DIV/0!</v>
      </c>
    </row>
    <row r="28" spans="1:9" ht="17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324"/>
      <c r="E28" s="324"/>
      <c r="F28" s="325" t="e">
        <f t="shared" si="0"/>
        <v>#DIV/0!</v>
      </c>
      <c r="G28" s="324"/>
      <c r="H28" s="324"/>
      <c r="I28" s="325" t="e">
        <f t="shared" si="1"/>
        <v>#DIV/0!</v>
      </c>
    </row>
    <row r="29" spans="1:9" ht="17.100000000000001" customHeight="1" x14ac:dyDescent="0.25">
      <c r="A29" s="557"/>
      <c r="B29" s="128"/>
      <c r="C29" s="128" t="str">
        <f>'9'!C27</f>
        <v>Ajibarang II</v>
      </c>
      <c r="D29" s="324"/>
      <c r="E29" s="324"/>
      <c r="F29" s="325" t="e">
        <f t="shared" si="0"/>
        <v>#DIV/0!</v>
      </c>
      <c r="G29" s="324"/>
      <c r="H29" s="324"/>
      <c r="I29" s="325" t="e">
        <f t="shared" si="1"/>
        <v>#DIV/0!</v>
      </c>
    </row>
    <row r="30" spans="1:9" ht="17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324"/>
      <c r="E30" s="324"/>
      <c r="F30" s="325" t="e">
        <f t="shared" si="0"/>
        <v>#DIV/0!</v>
      </c>
      <c r="G30" s="324"/>
      <c r="H30" s="324"/>
      <c r="I30" s="325" t="e">
        <f t="shared" si="1"/>
        <v>#DIV/0!</v>
      </c>
    </row>
    <row r="31" spans="1:9" ht="17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324"/>
      <c r="E31" s="324"/>
      <c r="F31" s="325" t="e">
        <f t="shared" ref="F31:F50" si="2">E31/D31*100</f>
        <v>#DIV/0!</v>
      </c>
      <c r="G31" s="324"/>
      <c r="H31" s="324"/>
      <c r="I31" s="325" t="e">
        <f t="shared" ref="I31:I50" si="3">H31/G31*100</f>
        <v>#DIV/0!</v>
      </c>
    </row>
    <row r="32" spans="1:9" ht="17.100000000000001" customHeight="1" x14ac:dyDescent="0.25">
      <c r="A32" s="557"/>
      <c r="B32" s="128"/>
      <c r="C32" s="128" t="str">
        <f>'9'!C30</f>
        <v>Pekuncen II</v>
      </c>
      <c r="D32" s="324"/>
      <c r="E32" s="324"/>
      <c r="F32" s="325" t="e">
        <f t="shared" si="2"/>
        <v>#DIV/0!</v>
      </c>
      <c r="G32" s="324"/>
      <c r="H32" s="324"/>
      <c r="I32" s="325" t="e">
        <f t="shared" si="3"/>
        <v>#DIV/0!</v>
      </c>
    </row>
    <row r="33" spans="1:9" ht="17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324"/>
      <c r="E33" s="324"/>
      <c r="F33" s="325" t="e">
        <f t="shared" si="2"/>
        <v>#DIV/0!</v>
      </c>
      <c r="G33" s="324"/>
      <c r="H33" s="324"/>
      <c r="I33" s="325" t="e">
        <f t="shared" si="3"/>
        <v>#DIV/0!</v>
      </c>
    </row>
    <row r="34" spans="1:9" ht="17.100000000000001" customHeight="1" x14ac:dyDescent="0.25">
      <c r="A34" s="557"/>
      <c r="B34" s="128"/>
      <c r="C34" s="128" t="str">
        <f>'9'!C32</f>
        <v>Cilongok II</v>
      </c>
      <c r="D34" s="324"/>
      <c r="E34" s="324"/>
      <c r="F34" s="325" t="e">
        <f t="shared" si="2"/>
        <v>#DIV/0!</v>
      </c>
      <c r="G34" s="324"/>
      <c r="H34" s="324"/>
      <c r="I34" s="325" t="e">
        <f t="shared" si="3"/>
        <v>#DIV/0!</v>
      </c>
    </row>
    <row r="35" spans="1:9" ht="17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324"/>
      <c r="E35" s="324"/>
      <c r="F35" s="325" t="e">
        <f t="shared" si="2"/>
        <v>#DIV/0!</v>
      </c>
      <c r="G35" s="324"/>
      <c r="H35" s="324"/>
      <c r="I35" s="325" t="e">
        <f t="shared" si="3"/>
        <v>#DIV/0!</v>
      </c>
    </row>
    <row r="36" spans="1:9" ht="17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324"/>
      <c r="E36" s="324"/>
      <c r="F36" s="325" t="e">
        <f t="shared" si="2"/>
        <v>#DIV/0!</v>
      </c>
      <c r="G36" s="324"/>
      <c r="H36" s="324"/>
      <c r="I36" s="325" t="e">
        <f t="shared" si="3"/>
        <v>#DIV/0!</v>
      </c>
    </row>
    <row r="37" spans="1:9" ht="17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324"/>
      <c r="E37" s="324"/>
      <c r="F37" s="325" t="e">
        <f t="shared" si="2"/>
        <v>#DIV/0!</v>
      </c>
      <c r="G37" s="324"/>
      <c r="H37" s="324"/>
      <c r="I37" s="325" t="e">
        <f t="shared" si="3"/>
        <v>#DIV/0!</v>
      </c>
    </row>
    <row r="38" spans="1:9" ht="17.100000000000001" customHeight="1" x14ac:dyDescent="0.25">
      <c r="A38" s="557"/>
      <c r="B38" s="128"/>
      <c r="C38" s="128" t="str">
        <f>'9'!C36</f>
        <v>Purwokerto Timur II</v>
      </c>
      <c r="D38" s="324"/>
      <c r="E38" s="324"/>
      <c r="F38" s="325" t="e">
        <f t="shared" si="2"/>
        <v>#DIV/0!</v>
      </c>
      <c r="G38" s="324"/>
      <c r="H38" s="324"/>
      <c r="I38" s="325" t="e">
        <f t="shared" si="3"/>
        <v>#DIV/0!</v>
      </c>
    </row>
    <row r="39" spans="1:9" ht="17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324"/>
      <c r="E39" s="324"/>
      <c r="F39" s="325" t="e">
        <f t="shared" si="2"/>
        <v>#DIV/0!</v>
      </c>
      <c r="G39" s="324"/>
      <c r="H39" s="324"/>
      <c r="I39" s="325" t="e">
        <f t="shared" si="3"/>
        <v>#DIV/0!</v>
      </c>
    </row>
    <row r="40" spans="1:9" ht="17.100000000000001" customHeight="1" x14ac:dyDescent="0.25">
      <c r="A40" s="557"/>
      <c r="B40" s="128"/>
      <c r="C40" s="128" t="str">
        <f>'9'!C38</f>
        <v>Purwokerto Utara II</v>
      </c>
      <c r="D40" s="324"/>
      <c r="E40" s="324"/>
      <c r="F40" s="325" t="e">
        <f t="shared" si="2"/>
        <v>#DIV/0!</v>
      </c>
      <c r="G40" s="324"/>
      <c r="H40" s="324"/>
      <c r="I40" s="325" t="e">
        <f t="shared" si="3"/>
        <v>#DIV/0!</v>
      </c>
    </row>
    <row r="41" spans="1:9" ht="17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324"/>
      <c r="E41" s="324"/>
      <c r="F41" s="325" t="e">
        <f t="shared" si="2"/>
        <v>#DIV/0!</v>
      </c>
      <c r="G41" s="324"/>
      <c r="H41" s="324"/>
      <c r="I41" s="325" t="e">
        <f t="shared" si="3"/>
        <v>#DIV/0!</v>
      </c>
    </row>
    <row r="42" spans="1:9" ht="17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324"/>
      <c r="E42" s="324"/>
      <c r="F42" s="325" t="e">
        <f t="shared" si="2"/>
        <v>#DIV/0!</v>
      </c>
      <c r="G42" s="324"/>
      <c r="H42" s="324"/>
      <c r="I42" s="325" t="e">
        <f t="shared" si="3"/>
        <v>#DIV/0!</v>
      </c>
    </row>
    <row r="43" spans="1:9" ht="17.100000000000001" customHeight="1" x14ac:dyDescent="0.25">
      <c r="A43" s="557"/>
      <c r="B43" s="128"/>
      <c r="C43" s="128" t="str">
        <f>'9'!C41</f>
        <v>Sokaraja II</v>
      </c>
      <c r="D43" s="324"/>
      <c r="E43" s="324"/>
      <c r="F43" s="325" t="e">
        <f t="shared" si="2"/>
        <v>#DIV/0!</v>
      </c>
      <c r="G43" s="324"/>
      <c r="H43" s="324"/>
      <c r="I43" s="325" t="e">
        <f t="shared" si="3"/>
        <v>#DIV/0!</v>
      </c>
    </row>
    <row r="44" spans="1:9" ht="17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324"/>
      <c r="E44" s="324"/>
      <c r="F44" s="325" t="e">
        <f t="shared" si="2"/>
        <v>#DIV/0!</v>
      </c>
      <c r="G44" s="324"/>
      <c r="H44" s="324"/>
      <c r="I44" s="325" t="e">
        <f t="shared" si="3"/>
        <v>#DIV/0!</v>
      </c>
    </row>
    <row r="45" spans="1:9" ht="17.100000000000001" customHeight="1" x14ac:dyDescent="0.25">
      <c r="A45" s="557"/>
      <c r="B45" s="128"/>
      <c r="C45" s="128" t="str">
        <f>'9'!C43</f>
        <v>Kembaran II</v>
      </c>
      <c r="D45" s="324"/>
      <c r="E45" s="324"/>
      <c r="F45" s="325" t="e">
        <f t="shared" si="2"/>
        <v>#DIV/0!</v>
      </c>
      <c r="G45" s="324"/>
      <c r="H45" s="324"/>
      <c r="I45" s="325" t="e">
        <f t="shared" si="3"/>
        <v>#DIV/0!</v>
      </c>
    </row>
    <row r="46" spans="1:9" ht="17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324"/>
      <c r="E46" s="324"/>
      <c r="F46" s="325" t="e">
        <f t="shared" si="2"/>
        <v>#DIV/0!</v>
      </c>
      <c r="G46" s="324"/>
      <c r="H46" s="324"/>
      <c r="I46" s="325" t="e">
        <f t="shared" si="3"/>
        <v>#DIV/0!</v>
      </c>
    </row>
    <row r="47" spans="1:9" ht="17.100000000000001" customHeight="1" x14ac:dyDescent="0.25">
      <c r="A47" s="557"/>
      <c r="B47" s="128"/>
      <c r="C47" s="128" t="str">
        <f>'9'!C45</f>
        <v>Sumbang II</v>
      </c>
      <c r="D47" s="324"/>
      <c r="E47" s="324"/>
      <c r="F47" s="325" t="e">
        <f t="shared" si="2"/>
        <v>#DIV/0!</v>
      </c>
      <c r="G47" s="324"/>
      <c r="H47" s="324"/>
      <c r="I47" s="325" t="e">
        <f t="shared" si="3"/>
        <v>#DIV/0!</v>
      </c>
    </row>
    <row r="48" spans="1:9" ht="17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324"/>
      <c r="E48" s="324"/>
      <c r="F48" s="325" t="e">
        <f t="shared" si="2"/>
        <v>#DIV/0!</v>
      </c>
      <c r="G48" s="324"/>
      <c r="H48" s="324"/>
      <c r="I48" s="325" t="e">
        <f t="shared" si="3"/>
        <v>#DIV/0!</v>
      </c>
    </row>
    <row r="49" spans="1:9" ht="17.100000000000001" customHeight="1" x14ac:dyDescent="0.25">
      <c r="A49" s="557"/>
      <c r="B49" s="128"/>
      <c r="C49" s="128" t="str">
        <f>'9'!C47</f>
        <v>Baturraden II</v>
      </c>
      <c r="D49" s="324"/>
      <c r="E49" s="324"/>
      <c r="F49" s="325" t="e">
        <f t="shared" si="2"/>
        <v>#DIV/0!</v>
      </c>
      <c r="G49" s="324"/>
      <c r="H49" s="324"/>
      <c r="I49" s="325" t="e">
        <f t="shared" si="3"/>
        <v>#DIV/0!</v>
      </c>
    </row>
    <row r="50" spans="1:9" ht="17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324"/>
      <c r="E50" s="324"/>
      <c r="F50" s="325" t="e">
        <f t="shared" si="2"/>
        <v>#DIV/0!</v>
      </c>
      <c r="G50" s="324"/>
      <c r="H50" s="324"/>
      <c r="I50" s="325" t="e">
        <f t="shared" si="3"/>
        <v>#DIV/0!</v>
      </c>
    </row>
    <row r="51" spans="1:9" ht="17.100000000000001" customHeight="1" x14ac:dyDescent="0.25">
      <c r="A51" s="557"/>
      <c r="B51" s="128"/>
      <c r="C51" s="128"/>
      <c r="D51" s="324"/>
      <c r="E51" s="324"/>
      <c r="F51" s="325"/>
      <c r="G51" s="324"/>
      <c r="H51" s="324"/>
      <c r="I51" s="325"/>
    </row>
    <row r="52" spans="1:9" ht="17.100000000000001" customHeight="1" x14ac:dyDescent="0.25">
      <c r="A52" s="557"/>
      <c r="B52" s="128"/>
      <c r="C52" s="128"/>
      <c r="D52" s="324"/>
      <c r="E52" s="324"/>
      <c r="F52" s="325"/>
      <c r="G52" s="324"/>
      <c r="H52" s="324"/>
      <c r="I52" s="325"/>
    </row>
    <row r="53" spans="1:9" ht="17.100000000000001" customHeight="1" x14ac:dyDescent="0.25">
      <c r="A53" s="557"/>
      <c r="B53" s="128"/>
      <c r="C53" s="128"/>
      <c r="D53" s="324"/>
      <c r="E53" s="324"/>
      <c r="F53" s="325"/>
      <c r="G53" s="324"/>
      <c r="H53" s="324"/>
      <c r="I53" s="325"/>
    </row>
    <row r="54" spans="1:9" ht="17.100000000000001" customHeight="1" x14ac:dyDescent="0.25">
      <c r="A54" s="557"/>
      <c r="B54" s="128"/>
      <c r="C54" s="128"/>
      <c r="D54" s="324"/>
      <c r="E54" s="324"/>
      <c r="F54" s="325"/>
      <c r="G54" s="324"/>
      <c r="H54" s="324"/>
      <c r="I54" s="325"/>
    </row>
    <row r="55" spans="1:9" ht="17.100000000000001" customHeight="1" x14ac:dyDescent="0.25">
      <c r="A55" s="557"/>
      <c r="B55" s="128"/>
      <c r="C55" s="128"/>
      <c r="D55" s="324"/>
      <c r="E55" s="324"/>
      <c r="F55" s="325"/>
      <c r="G55" s="324"/>
      <c r="H55" s="324"/>
      <c r="I55" s="325"/>
    </row>
    <row r="56" spans="1:9" ht="17.100000000000001" customHeight="1" x14ac:dyDescent="0.25">
      <c r="A56" s="557"/>
      <c r="B56" s="128"/>
      <c r="C56" s="128"/>
      <c r="D56" s="324"/>
      <c r="E56" s="324"/>
      <c r="F56" s="325"/>
      <c r="G56" s="324"/>
      <c r="H56" s="324"/>
      <c r="I56" s="325"/>
    </row>
    <row r="57" spans="1:9" ht="17.100000000000001" customHeight="1" x14ac:dyDescent="0.25">
      <c r="A57" s="557"/>
      <c r="B57" s="128"/>
      <c r="C57" s="128"/>
      <c r="D57" s="324"/>
      <c r="E57" s="324"/>
      <c r="F57" s="325"/>
      <c r="G57" s="324"/>
      <c r="H57" s="324"/>
      <c r="I57" s="325"/>
    </row>
    <row r="58" spans="1:9" ht="17.100000000000001" customHeight="1" x14ac:dyDescent="0.25">
      <c r="A58" s="557"/>
      <c r="B58" s="128"/>
      <c r="C58" s="128"/>
      <c r="D58" s="324"/>
      <c r="E58" s="324"/>
      <c r="F58" s="325"/>
      <c r="G58" s="324"/>
      <c r="H58" s="324"/>
      <c r="I58" s="325"/>
    </row>
    <row r="59" spans="1:9" ht="17.100000000000001" customHeight="1" x14ac:dyDescent="0.25">
      <c r="A59" s="557"/>
      <c r="B59" s="128"/>
      <c r="C59" s="128"/>
      <c r="D59" s="324"/>
      <c r="E59" s="324"/>
      <c r="F59" s="325"/>
      <c r="G59" s="324"/>
      <c r="H59" s="324"/>
      <c r="I59" s="325"/>
    </row>
    <row r="60" spans="1:9" ht="17.100000000000001" customHeight="1" x14ac:dyDescent="0.25">
      <c r="A60" s="557"/>
      <c r="B60" s="128"/>
      <c r="C60" s="128"/>
      <c r="D60" s="324"/>
      <c r="E60" s="324"/>
      <c r="F60" s="325"/>
      <c r="G60" s="324"/>
      <c r="H60" s="324"/>
      <c r="I60" s="325"/>
    </row>
    <row r="61" spans="1:9" ht="17.100000000000001" customHeight="1" x14ac:dyDescent="0.25">
      <c r="A61" s="129"/>
      <c r="B61" s="72"/>
      <c r="C61" s="72"/>
      <c r="D61" s="324"/>
      <c r="E61" s="324"/>
      <c r="F61" s="325"/>
      <c r="G61" s="324"/>
      <c r="H61" s="324"/>
      <c r="I61" s="325"/>
    </row>
    <row r="62" spans="1:9" ht="17.100000000000001" customHeight="1" x14ac:dyDescent="0.25">
      <c r="A62" s="129"/>
      <c r="B62" s="72"/>
      <c r="C62" s="72"/>
      <c r="D62" s="324"/>
      <c r="E62" s="324"/>
      <c r="F62" s="325"/>
      <c r="G62" s="324"/>
      <c r="H62" s="324"/>
      <c r="I62" s="325"/>
    </row>
    <row r="63" spans="1:9" ht="17.100000000000001" customHeight="1" x14ac:dyDescent="0.25">
      <c r="A63" s="129"/>
      <c r="B63" s="72"/>
      <c r="C63" s="72"/>
      <c r="D63" s="324"/>
      <c r="E63" s="324"/>
      <c r="F63" s="325"/>
      <c r="G63" s="324"/>
      <c r="H63" s="324"/>
      <c r="I63" s="325"/>
    </row>
    <row r="64" spans="1:9" ht="17.100000000000001" customHeight="1" x14ac:dyDescent="0.25">
      <c r="A64" s="129"/>
      <c r="B64" s="72"/>
      <c r="C64" s="72"/>
      <c r="D64" s="324"/>
      <c r="E64" s="324"/>
      <c r="F64" s="325"/>
      <c r="G64" s="324"/>
      <c r="H64" s="324"/>
      <c r="I64" s="325"/>
    </row>
    <row r="65" spans="1:9" ht="17.100000000000001" customHeight="1" x14ac:dyDescent="0.25">
      <c r="A65" s="326"/>
      <c r="B65" s="78"/>
      <c r="C65" s="78"/>
      <c r="D65" s="327"/>
      <c r="E65" s="327"/>
      <c r="F65" s="328"/>
      <c r="G65" s="327"/>
      <c r="H65" s="327"/>
      <c r="I65" s="328"/>
    </row>
    <row r="66" spans="1:9" ht="20.100000000000001" customHeight="1" thickBot="1" x14ac:dyDescent="0.3">
      <c r="A66" s="568" t="s">
        <v>488</v>
      </c>
      <c r="B66" s="569"/>
      <c r="C66" s="570"/>
      <c r="D66" s="329">
        <f>SUM(D11:D65)</f>
        <v>0</v>
      </c>
      <c r="E66" s="329">
        <f>SUM(E11:E65)</f>
        <v>0</v>
      </c>
      <c r="F66" s="330" t="e">
        <f>E66/D66*100</f>
        <v>#DIV/0!</v>
      </c>
      <c r="G66" s="329">
        <f>SUM(G11:G65)</f>
        <v>0</v>
      </c>
      <c r="H66" s="329">
        <f>SUM(H11:H65)</f>
        <v>0</v>
      </c>
      <c r="I66" s="330" t="e">
        <f>H66/G66*100</f>
        <v>#DIV/0!</v>
      </c>
    </row>
    <row r="67" spans="1:9" ht="20.100000000000001" customHeight="1" x14ac:dyDescent="0.25"/>
    <row r="68" spans="1:9" x14ac:dyDescent="0.25">
      <c r="A68" s="724" t="s">
        <v>388</v>
      </c>
    </row>
    <row r="69" spans="1:9" x14ac:dyDescent="0.25">
      <c r="A69" s="724" t="s">
        <v>683</v>
      </c>
    </row>
  </sheetData>
  <mergeCells count="10">
    <mergeCell ref="A3:I3"/>
    <mergeCell ref="A7:A9"/>
    <mergeCell ref="B7:B9"/>
    <mergeCell ref="C7:C9"/>
    <mergeCell ref="D7:F7"/>
    <mergeCell ref="G7:I7"/>
    <mergeCell ref="D8:D9"/>
    <mergeCell ref="E8:F8"/>
    <mergeCell ref="G8:G9"/>
    <mergeCell ref="H8:I8"/>
  </mergeCells>
  <printOptions horizontalCentered="1"/>
  <pageMargins left="1.35" right="0.9" top="1.1499999999999999" bottom="0.9" header="0" footer="0"/>
  <pageSetup paperSize="9" scale="7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3928-9CD4-4444-8EC9-8F94D74A07E1}">
  <sheetPr codeName="Sheet11">
    <tabColor rgb="FF002060"/>
    <pageSetUpPr fitToPage="1"/>
  </sheetPr>
  <dimension ref="A1:AA58"/>
  <sheetViews>
    <sheetView zoomScale="60" zoomScaleNormal="60" workbookViewId="0">
      <pane xSplit="3" ySplit="10" topLeftCell="D32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12" width="15.7109375" style="70" customWidth="1"/>
    <col min="13" max="13" width="9.7109375" style="70" bestFit="1" customWidth="1"/>
    <col min="14" max="14" width="8.28515625" style="70" customWidth="1"/>
    <col min="15" max="15" width="9.140625" style="70"/>
    <col min="16" max="16" width="8.28515625" style="70" customWidth="1"/>
    <col min="17" max="17" width="9.140625" style="70"/>
    <col min="18" max="21" width="8.28515625" style="70" customWidth="1"/>
    <col min="22" max="22" width="9.140625" style="70"/>
    <col min="23" max="23" width="8.28515625" style="70" customWidth="1"/>
    <col min="24" max="24" width="9.140625" style="70"/>
    <col min="25" max="25" width="8.28515625" style="70" customWidth="1"/>
    <col min="26" max="26" width="9.140625" style="70"/>
    <col min="27" max="27" width="8.28515625" style="70" customWidth="1"/>
    <col min="28" max="256" width="9.140625" style="70"/>
    <col min="257" max="257" width="5.7109375" style="70" customWidth="1"/>
    <col min="258" max="259" width="21.7109375" style="70" customWidth="1"/>
    <col min="260" max="268" width="15.7109375" style="70" customWidth="1"/>
    <col min="269" max="269" width="9.7109375" style="70" bestFit="1" customWidth="1"/>
    <col min="270" max="270" width="8.28515625" style="70" customWidth="1"/>
    <col min="271" max="271" width="9.140625" style="70"/>
    <col min="272" max="272" width="8.28515625" style="70" customWidth="1"/>
    <col min="273" max="273" width="9.140625" style="70"/>
    <col min="274" max="277" width="8.28515625" style="70" customWidth="1"/>
    <col min="278" max="278" width="9.140625" style="70"/>
    <col min="279" max="279" width="8.28515625" style="70" customWidth="1"/>
    <col min="280" max="280" width="9.140625" style="70"/>
    <col min="281" max="281" width="8.28515625" style="70" customWidth="1"/>
    <col min="282" max="282" width="9.140625" style="70"/>
    <col min="283" max="283" width="8.28515625" style="70" customWidth="1"/>
    <col min="284" max="512" width="9.140625" style="70"/>
    <col min="513" max="513" width="5.7109375" style="70" customWidth="1"/>
    <col min="514" max="515" width="21.7109375" style="70" customWidth="1"/>
    <col min="516" max="524" width="15.7109375" style="70" customWidth="1"/>
    <col min="525" max="525" width="9.7109375" style="70" bestFit="1" customWidth="1"/>
    <col min="526" max="526" width="8.28515625" style="70" customWidth="1"/>
    <col min="527" max="527" width="9.140625" style="70"/>
    <col min="528" max="528" width="8.28515625" style="70" customWidth="1"/>
    <col min="529" max="529" width="9.140625" style="70"/>
    <col min="530" max="533" width="8.28515625" style="70" customWidth="1"/>
    <col min="534" max="534" width="9.140625" style="70"/>
    <col min="535" max="535" width="8.28515625" style="70" customWidth="1"/>
    <col min="536" max="536" width="9.140625" style="70"/>
    <col min="537" max="537" width="8.28515625" style="70" customWidth="1"/>
    <col min="538" max="538" width="9.140625" style="70"/>
    <col min="539" max="539" width="8.28515625" style="70" customWidth="1"/>
    <col min="540" max="768" width="9.140625" style="70"/>
    <col min="769" max="769" width="5.7109375" style="70" customWidth="1"/>
    <col min="770" max="771" width="21.7109375" style="70" customWidth="1"/>
    <col min="772" max="780" width="15.7109375" style="70" customWidth="1"/>
    <col min="781" max="781" width="9.7109375" style="70" bestFit="1" customWidth="1"/>
    <col min="782" max="782" width="8.28515625" style="70" customWidth="1"/>
    <col min="783" max="783" width="9.140625" style="70"/>
    <col min="784" max="784" width="8.28515625" style="70" customWidth="1"/>
    <col min="785" max="785" width="9.140625" style="70"/>
    <col min="786" max="789" width="8.28515625" style="70" customWidth="1"/>
    <col min="790" max="790" width="9.140625" style="70"/>
    <col min="791" max="791" width="8.28515625" style="70" customWidth="1"/>
    <col min="792" max="792" width="9.140625" style="70"/>
    <col min="793" max="793" width="8.28515625" style="70" customWidth="1"/>
    <col min="794" max="794" width="9.140625" style="70"/>
    <col min="795" max="795" width="8.28515625" style="70" customWidth="1"/>
    <col min="796" max="1024" width="9.140625" style="70"/>
    <col min="1025" max="1025" width="5.7109375" style="70" customWidth="1"/>
    <col min="1026" max="1027" width="21.7109375" style="70" customWidth="1"/>
    <col min="1028" max="1036" width="15.7109375" style="70" customWidth="1"/>
    <col min="1037" max="1037" width="9.7109375" style="70" bestFit="1" customWidth="1"/>
    <col min="1038" max="1038" width="8.28515625" style="70" customWidth="1"/>
    <col min="1039" max="1039" width="9.140625" style="70"/>
    <col min="1040" max="1040" width="8.28515625" style="70" customWidth="1"/>
    <col min="1041" max="1041" width="9.140625" style="70"/>
    <col min="1042" max="1045" width="8.28515625" style="70" customWidth="1"/>
    <col min="1046" max="1046" width="9.140625" style="70"/>
    <col min="1047" max="1047" width="8.28515625" style="70" customWidth="1"/>
    <col min="1048" max="1048" width="9.140625" style="70"/>
    <col min="1049" max="1049" width="8.28515625" style="70" customWidth="1"/>
    <col min="1050" max="1050" width="9.140625" style="70"/>
    <col min="1051" max="1051" width="8.28515625" style="70" customWidth="1"/>
    <col min="1052" max="1280" width="9.140625" style="70"/>
    <col min="1281" max="1281" width="5.7109375" style="70" customWidth="1"/>
    <col min="1282" max="1283" width="21.7109375" style="70" customWidth="1"/>
    <col min="1284" max="1292" width="15.7109375" style="70" customWidth="1"/>
    <col min="1293" max="1293" width="9.7109375" style="70" bestFit="1" customWidth="1"/>
    <col min="1294" max="1294" width="8.28515625" style="70" customWidth="1"/>
    <col min="1295" max="1295" width="9.140625" style="70"/>
    <col min="1296" max="1296" width="8.28515625" style="70" customWidth="1"/>
    <col min="1297" max="1297" width="9.140625" style="70"/>
    <col min="1298" max="1301" width="8.28515625" style="70" customWidth="1"/>
    <col min="1302" max="1302" width="9.140625" style="70"/>
    <col min="1303" max="1303" width="8.28515625" style="70" customWidth="1"/>
    <col min="1304" max="1304" width="9.140625" style="70"/>
    <col min="1305" max="1305" width="8.28515625" style="70" customWidth="1"/>
    <col min="1306" max="1306" width="9.140625" style="70"/>
    <col min="1307" max="1307" width="8.28515625" style="70" customWidth="1"/>
    <col min="1308" max="1536" width="9.140625" style="70"/>
    <col min="1537" max="1537" width="5.7109375" style="70" customWidth="1"/>
    <col min="1538" max="1539" width="21.7109375" style="70" customWidth="1"/>
    <col min="1540" max="1548" width="15.7109375" style="70" customWidth="1"/>
    <col min="1549" max="1549" width="9.7109375" style="70" bestFit="1" customWidth="1"/>
    <col min="1550" max="1550" width="8.28515625" style="70" customWidth="1"/>
    <col min="1551" max="1551" width="9.140625" style="70"/>
    <col min="1552" max="1552" width="8.28515625" style="70" customWidth="1"/>
    <col min="1553" max="1553" width="9.140625" style="70"/>
    <col min="1554" max="1557" width="8.28515625" style="70" customWidth="1"/>
    <col min="1558" max="1558" width="9.140625" style="70"/>
    <col min="1559" max="1559" width="8.28515625" style="70" customWidth="1"/>
    <col min="1560" max="1560" width="9.140625" style="70"/>
    <col min="1561" max="1561" width="8.28515625" style="70" customWidth="1"/>
    <col min="1562" max="1562" width="9.140625" style="70"/>
    <col min="1563" max="1563" width="8.28515625" style="70" customWidth="1"/>
    <col min="1564" max="1792" width="9.140625" style="70"/>
    <col min="1793" max="1793" width="5.7109375" style="70" customWidth="1"/>
    <col min="1794" max="1795" width="21.7109375" style="70" customWidth="1"/>
    <col min="1796" max="1804" width="15.7109375" style="70" customWidth="1"/>
    <col min="1805" max="1805" width="9.7109375" style="70" bestFit="1" customWidth="1"/>
    <col min="1806" max="1806" width="8.28515625" style="70" customWidth="1"/>
    <col min="1807" max="1807" width="9.140625" style="70"/>
    <col min="1808" max="1808" width="8.28515625" style="70" customWidth="1"/>
    <col min="1809" max="1809" width="9.140625" style="70"/>
    <col min="1810" max="1813" width="8.28515625" style="70" customWidth="1"/>
    <col min="1814" max="1814" width="9.140625" style="70"/>
    <col min="1815" max="1815" width="8.28515625" style="70" customWidth="1"/>
    <col min="1816" max="1816" width="9.140625" style="70"/>
    <col min="1817" max="1817" width="8.28515625" style="70" customWidth="1"/>
    <col min="1818" max="1818" width="9.140625" style="70"/>
    <col min="1819" max="1819" width="8.28515625" style="70" customWidth="1"/>
    <col min="1820" max="2048" width="9.140625" style="70"/>
    <col min="2049" max="2049" width="5.7109375" style="70" customWidth="1"/>
    <col min="2050" max="2051" width="21.7109375" style="70" customWidth="1"/>
    <col min="2052" max="2060" width="15.7109375" style="70" customWidth="1"/>
    <col min="2061" max="2061" width="9.7109375" style="70" bestFit="1" customWidth="1"/>
    <col min="2062" max="2062" width="8.28515625" style="70" customWidth="1"/>
    <col min="2063" max="2063" width="9.140625" style="70"/>
    <col min="2064" max="2064" width="8.28515625" style="70" customWidth="1"/>
    <col min="2065" max="2065" width="9.140625" style="70"/>
    <col min="2066" max="2069" width="8.28515625" style="70" customWidth="1"/>
    <col min="2070" max="2070" width="9.140625" style="70"/>
    <col min="2071" max="2071" width="8.28515625" style="70" customWidth="1"/>
    <col min="2072" max="2072" width="9.140625" style="70"/>
    <col min="2073" max="2073" width="8.28515625" style="70" customWidth="1"/>
    <col min="2074" max="2074" width="9.140625" style="70"/>
    <col min="2075" max="2075" width="8.28515625" style="70" customWidth="1"/>
    <col min="2076" max="2304" width="9.140625" style="70"/>
    <col min="2305" max="2305" width="5.7109375" style="70" customWidth="1"/>
    <col min="2306" max="2307" width="21.7109375" style="70" customWidth="1"/>
    <col min="2308" max="2316" width="15.7109375" style="70" customWidth="1"/>
    <col min="2317" max="2317" width="9.7109375" style="70" bestFit="1" customWidth="1"/>
    <col min="2318" max="2318" width="8.28515625" style="70" customWidth="1"/>
    <col min="2319" max="2319" width="9.140625" style="70"/>
    <col min="2320" max="2320" width="8.28515625" style="70" customWidth="1"/>
    <col min="2321" max="2321" width="9.140625" style="70"/>
    <col min="2322" max="2325" width="8.28515625" style="70" customWidth="1"/>
    <col min="2326" max="2326" width="9.140625" style="70"/>
    <col min="2327" max="2327" width="8.28515625" style="70" customWidth="1"/>
    <col min="2328" max="2328" width="9.140625" style="70"/>
    <col min="2329" max="2329" width="8.28515625" style="70" customWidth="1"/>
    <col min="2330" max="2330" width="9.140625" style="70"/>
    <col min="2331" max="2331" width="8.28515625" style="70" customWidth="1"/>
    <col min="2332" max="2560" width="9.140625" style="70"/>
    <col min="2561" max="2561" width="5.7109375" style="70" customWidth="1"/>
    <col min="2562" max="2563" width="21.7109375" style="70" customWidth="1"/>
    <col min="2564" max="2572" width="15.7109375" style="70" customWidth="1"/>
    <col min="2573" max="2573" width="9.7109375" style="70" bestFit="1" customWidth="1"/>
    <col min="2574" max="2574" width="8.28515625" style="70" customWidth="1"/>
    <col min="2575" max="2575" width="9.140625" style="70"/>
    <col min="2576" max="2576" width="8.28515625" style="70" customWidth="1"/>
    <col min="2577" max="2577" width="9.140625" style="70"/>
    <col min="2578" max="2581" width="8.28515625" style="70" customWidth="1"/>
    <col min="2582" max="2582" width="9.140625" style="70"/>
    <col min="2583" max="2583" width="8.28515625" style="70" customWidth="1"/>
    <col min="2584" max="2584" width="9.140625" style="70"/>
    <col min="2585" max="2585" width="8.28515625" style="70" customWidth="1"/>
    <col min="2586" max="2586" width="9.140625" style="70"/>
    <col min="2587" max="2587" width="8.28515625" style="70" customWidth="1"/>
    <col min="2588" max="2816" width="9.140625" style="70"/>
    <col min="2817" max="2817" width="5.7109375" style="70" customWidth="1"/>
    <col min="2818" max="2819" width="21.7109375" style="70" customWidth="1"/>
    <col min="2820" max="2828" width="15.7109375" style="70" customWidth="1"/>
    <col min="2829" max="2829" width="9.7109375" style="70" bestFit="1" customWidth="1"/>
    <col min="2830" max="2830" width="8.28515625" style="70" customWidth="1"/>
    <col min="2831" max="2831" width="9.140625" style="70"/>
    <col min="2832" max="2832" width="8.28515625" style="70" customWidth="1"/>
    <col min="2833" max="2833" width="9.140625" style="70"/>
    <col min="2834" max="2837" width="8.28515625" style="70" customWidth="1"/>
    <col min="2838" max="2838" width="9.140625" style="70"/>
    <col min="2839" max="2839" width="8.28515625" style="70" customWidth="1"/>
    <col min="2840" max="2840" width="9.140625" style="70"/>
    <col min="2841" max="2841" width="8.28515625" style="70" customWidth="1"/>
    <col min="2842" max="2842" width="9.140625" style="70"/>
    <col min="2843" max="2843" width="8.28515625" style="70" customWidth="1"/>
    <col min="2844" max="3072" width="9.140625" style="70"/>
    <col min="3073" max="3073" width="5.7109375" style="70" customWidth="1"/>
    <col min="3074" max="3075" width="21.7109375" style="70" customWidth="1"/>
    <col min="3076" max="3084" width="15.7109375" style="70" customWidth="1"/>
    <col min="3085" max="3085" width="9.7109375" style="70" bestFit="1" customWidth="1"/>
    <col min="3086" max="3086" width="8.28515625" style="70" customWidth="1"/>
    <col min="3087" max="3087" width="9.140625" style="70"/>
    <col min="3088" max="3088" width="8.28515625" style="70" customWidth="1"/>
    <col min="3089" max="3089" width="9.140625" style="70"/>
    <col min="3090" max="3093" width="8.28515625" style="70" customWidth="1"/>
    <col min="3094" max="3094" width="9.140625" style="70"/>
    <col min="3095" max="3095" width="8.28515625" style="70" customWidth="1"/>
    <col min="3096" max="3096" width="9.140625" style="70"/>
    <col min="3097" max="3097" width="8.28515625" style="70" customWidth="1"/>
    <col min="3098" max="3098" width="9.140625" style="70"/>
    <col min="3099" max="3099" width="8.28515625" style="70" customWidth="1"/>
    <col min="3100" max="3328" width="9.140625" style="70"/>
    <col min="3329" max="3329" width="5.7109375" style="70" customWidth="1"/>
    <col min="3330" max="3331" width="21.7109375" style="70" customWidth="1"/>
    <col min="3332" max="3340" width="15.7109375" style="70" customWidth="1"/>
    <col min="3341" max="3341" width="9.7109375" style="70" bestFit="1" customWidth="1"/>
    <col min="3342" max="3342" width="8.28515625" style="70" customWidth="1"/>
    <col min="3343" max="3343" width="9.140625" style="70"/>
    <col min="3344" max="3344" width="8.28515625" style="70" customWidth="1"/>
    <col min="3345" max="3345" width="9.140625" style="70"/>
    <col min="3346" max="3349" width="8.28515625" style="70" customWidth="1"/>
    <col min="3350" max="3350" width="9.140625" style="70"/>
    <col min="3351" max="3351" width="8.28515625" style="70" customWidth="1"/>
    <col min="3352" max="3352" width="9.140625" style="70"/>
    <col min="3353" max="3353" width="8.28515625" style="70" customWidth="1"/>
    <col min="3354" max="3354" width="9.140625" style="70"/>
    <col min="3355" max="3355" width="8.28515625" style="70" customWidth="1"/>
    <col min="3356" max="3584" width="9.140625" style="70"/>
    <col min="3585" max="3585" width="5.7109375" style="70" customWidth="1"/>
    <col min="3586" max="3587" width="21.7109375" style="70" customWidth="1"/>
    <col min="3588" max="3596" width="15.7109375" style="70" customWidth="1"/>
    <col min="3597" max="3597" width="9.7109375" style="70" bestFit="1" customWidth="1"/>
    <col min="3598" max="3598" width="8.28515625" style="70" customWidth="1"/>
    <col min="3599" max="3599" width="9.140625" style="70"/>
    <col min="3600" max="3600" width="8.28515625" style="70" customWidth="1"/>
    <col min="3601" max="3601" width="9.140625" style="70"/>
    <col min="3602" max="3605" width="8.28515625" style="70" customWidth="1"/>
    <col min="3606" max="3606" width="9.140625" style="70"/>
    <col min="3607" max="3607" width="8.28515625" style="70" customWidth="1"/>
    <col min="3608" max="3608" width="9.140625" style="70"/>
    <col min="3609" max="3609" width="8.28515625" style="70" customWidth="1"/>
    <col min="3610" max="3610" width="9.140625" style="70"/>
    <col min="3611" max="3611" width="8.28515625" style="70" customWidth="1"/>
    <col min="3612" max="3840" width="9.140625" style="70"/>
    <col min="3841" max="3841" width="5.7109375" style="70" customWidth="1"/>
    <col min="3842" max="3843" width="21.7109375" style="70" customWidth="1"/>
    <col min="3844" max="3852" width="15.7109375" style="70" customWidth="1"/>
    <col min="3853" max="3853" width="9.7109375" style="70" bestFit="1" customWidth="1"/>
    <col min="3854" max="3854" width="8.28515625" style="70" customWidth="1"/>
    <col min="3855" max="3855" width="9.140625" style="70"/>
    <col min="3856" max="3856" width="8.28515625" style="70" customWidth="1"/>
    <col min="3857" max="3857" width="9.140625" style="70"/>
    <col min="3858" max="3861" width="8.28515625" style="70" customWidth="1"/>
    <col min="3862" max="3862" width="9.140625" style="70"/>
    <col min="3863" max="3863" width="8.28515625" style="70" customWidth="1"/>
    <col min="3864" max="3864" width="9.140625" style="70"/>
    <col min="3865" max="3865" width="8.28515625" style="70" customWidth="1"/>
    <col min="3866" max="3866" width="9.140625" style="70"/>
    <col min="3867" max="3867" width="8.28515625" style="70" customWidth="1"/>
    <col min="3868" max="4096" width="9.140625" style="70"/>
    <col min="4097" max="4097" width="5.7109375" style="70" customWidth="1"/>
    <col min="4098" max="4099" width="21.7109375" style="70" customWidth="1"/>
    <col min="4100" max="4108" width="15.7109375" style="70" customWidth="1"/>
    <col min="4109" max="4109" width="9.7109375" style="70" bestFit="1" customWidth="1"/>
    <col min="4110" max="4110" width="8.28515625" style="70" customWidth="1"/>
    <col min="4111" max="4111" width="9.140625" style="70"/>
    <col min="4112" max="4112" width="8.28515625" style="70" customWidth="1"/>
    <col min="4113" max="4113" width="9.140625" style="70"/>
    <col min="4114" max="4117" width="8.28515625" style="70" customWidth="1"/>
    <col min="4118" max="4118" width="9.140625" style="70"/>
    <col min="4119" max="4119" width="8.28515625" style="70" customWidth="1"/>
    <col min="4120" max="4120" width="9.140625" style="70"/>
    <col min="4121" max="4121" width="8.28515625" style="70" customWidth="1"/>
    <col min="4122" max="4122" width="9.140625" style="70"/>
    <col min="4123" max="4123" width="8.28515625" style="70" customWidth="1"/>
    <col min="4124" max="4352" width="9.140625" style="70"/>
    <col min="4353" max="4353" width="5.7109375" style="70" customWidth="1"/>
    <col min="4354" max="4355" width="21.7109375" style="70" customWidth="1"/>
    <col min="4356" max="4364" width="15.7109375" style="70" customWidth="1"/>
    <col min="4365" max="4365" width="9.7109375" style="70" bestFit="1" customWidth="1"/>
    <col min="4366" max="4366" width="8.28515625" style="70" customWidth="1"/>
    <col min="4367" max="4367" width="9.140625" style="70"/>
    <col min="4368" max="4368" width="8.28515625" style="70" customWidth="1"/>
    <col min="4369" max="4369" width="9.140625" style="70"/>
    <col min="4370" max="4373" width="8.28515625" style="70" customWidth="1"/>
    <col min="4374" max="4374" width="9.140625" style="70"/>
    <col min="4375" max="4375" width="8.28515625" style="70" customWidth="1"/>
    <col min="4376" max="4376" width="9.140625" style="70"/>
    <col min="4377" max="4377" width="8.28515625" style="70" customWidth="1"/>
    <col min="4378" max="4378" width="9.140625" style="70"/>
    <col min="4379" max="4379" width="8.28515625" style="70" customWidth="1"/>
    <col min="4380" max="4608" width="9.140625" style="70"/>
    <col min="4609" max="4609" width="5.7109375" style="70" customWidth="1"/>
    <col min="4610" max="4611" width="21.7109375" style="70" customWidth="1"/>
    <col min="4612" max="4620" width="15.7109375" style="70" customWidth="1"/>
    <col min="4621" max="4621" width="9.7109375" style="70" bestFit="1" customWidth="1"/>
    <col min="4622" max="4622" width="8.28515625" style="70" customWidth="1"/>
    <col min="4623" max="4623" width="9.140625" style="70"/>
    <col min="4624" max="4624" width="8.28515625" style="70" customWidth="1"/>
    <col min="4625" max="4625" width="9.140625" style="70"/>
    <col min="4626" max="4629" width="8.28515625" style="70" customWidth="1"/>
    <col min="4630" max="4630" width="9.140625" style="70"/>
    <col min="4631" max="4631" width="8.28515625" style="70" customWidth="1"/>
    <col min="4632" max="4632" width="9.140625" style="70"/>
    <col min="4633" max="4633" width="8.28515625" style="70" customWidth="1"/>
    <col min="4634" max="4634" width="9.140625" style="70"/>
    <col min="4635" max="4635" width="8.28515625" style="70" customWidth="1"/>
    <col min="4636" max="4864" width="9.140625" style="70"/>
    <col min="4865" max="4865" width="5.7109375" style="70" customWidth="1"/>
    <col min="4866" max="4867" width="21.7109375" style="70" customWidth="1"/>
    <col min="4868" max="4876" width="15.7109375" style="70" customWidth="1"/>
    <col min="4877" max="4877" width="9.7109375" style="70" bestFit="1" customWidth="1"/>
    <col min="4878" max="4878" width="8.28515625" style="70" customWidth="1"/>
    <col min="4879" max="4879" width="9.140625" style="70"/>
    <col min="4880" max="4880" width="8.28515625" style="70" customWidth="1"/>
    <col min="4881" max="4881" width="9.140625" style="70"/>
    <col min="4882" max="4885" width="8.28515625" style="70" customWidth="1"/>
    <col min="4886" max="4886" width="9.140625" style="70"/>
    <col min="4887" max="4887" width="8.28515625" style="70" customWidth="1"/>
    <col min="4888" max="4888" width="9.140625" style="70"/>
    <col min="4889" max="4889" width="8.28515625" style="70" customWidth="1"/>
    <col min="4890" max="4890" width="9.140625" style="70"/>
    <col min="4891" max="4891" width="8.28515625" style="70" customWidth="1"/>
    <col min="4892" max="5120" width="9.140625" style="70"/>
    <col min="5121" max="5121" width="5.7109375" style="70" customWidth="1"/>
    <col min="5122" max="5123" width="21.7109375" style="70" customWidth="1"/>
    <col min="5124" max="5132" width="15.7109375" style="70" customWidth="1"/>
    <col min="5133" max="5133" width="9.7109375" style="70" bestFit="1" customWidth="1"/>
    <col min="5134" max="5134" width="8.28515625" style="70" customWidth="1"/>
    <col min="5135" max="5135" width="9.140625" style="70"/>
    <col min="5136" max="5136" width="8.28515625" style="70" customWidth="1"/>
    <col min="5137" max="5137" width="9.140625" style="70"/>
    <col min="5138" max="5141" width="8.28515625" style="70" customWidth="1"/>
    <col min="5142" max="5142" width="9.140625" style="70"/>
    <col min="5143" max="5143" width="8.28515625" style="70" customWidth="1"/>
    <col min="5144" max="5144" width="9.140625" style="70"/>
    <col min="5145" max="5145" width="8.28515625" style="70" customWidth="1"/>
    <col min="5146" max="5146" width="9.140625" style="70"/>
    <col min="5147" max="5147" width="8.28515625" style="70" customWidth="1"/>
    <col min="5148" max="5376" width="9.140625" style="70"/>
    <col min="5377" max="5377" width="5.7109375" style="70" customWidth="1"/>
    <col min="5378" max="5379" width="21.7109375" style="70" customWidth="1"/>
    <col min="5380" max="5388" width="15.7109375" style="70" customWidth="1"/>
    <col min="5389" max="5389" width="9.7109375" style="70" bestFit="1" customWidth="1"/>
    <col min="5390" max="5390" width="8.28515625" style="70" customWidth="1"/>
    <col min="5391" max="5391" width="9.140625" style="70"/>
    <col min="5392" max="5392" width="8.28515625" style="70" customWidth="1"/>
    <col min="5393" max="5393" width="9.140625" style="70"/>
    <col min="5394" max="5397" width="8.28515625" style="70" customWidth="1"/>
    <col min="5398" max="5398" width="9.140625" style="70"/>
    <col min="5399" max="5399" width="8.28515625" style="70" customWidth="1"/>
    <col min="5400" max="5400" width="9.140625" style="70"/>
    <col min="5401" max="5401" width="8.28515625" style="70" customWidth="1"/>
    <col min="5402" max="5402" width="9.140625" style="70"/>
    <col min="5403" max="5403" width="8.28515625" style="70" customWidth="1"/>
    <col min="5404" max="5632" width="9.140625" style="70"/>
    <col min="5633" max="5633" width="5.7109375" style="70" customWidth="1"/>
    <col min="5634" max="5635" width="21.7109375" style="70" customWidth="1"/>
    <col min="5636" max="5644" width="15.7109375" style="70" customWidth="1"/>
    <col min="5645" max="5645" width="9.7109375" style="70" bestFit="1" customWidth="1"/>
    <col min="5646" max="5646" width="8.28515625" style="70" customWidth="1"/>
    <col min="5647" max="5647" width="9.140625" style="70"/>
    <col min="5648" max="5648" width="8.28515625" style="70" customWidth="1"/>
    <col min="5649" max="5649" width="9.140625" style="70"/>
    <col min="5650" max="5653" width="8.28515625" style="70" customWidth="1"/>
    <col min="5654" max="5654" width="9.140625" style="70"/>
    <col min="5655" max="5655" width="8.28515625" style="70" customWidth="1"/>
    <col min="5656" max="5656" width="9.140625" style="70"/>
    <col min="5657" max="5657" width="8.28515625" style="70" customWidth="1"/>
    <col min="5658" max="5658" width="9.140625" style="70"/>
    <col min="5659" max="5659" width="8.28515625" style="70" customWidth="1"/>
    <col min="5660" max="5888" width="9.140625" style="70"/>
    <col min="5889" max="5889" width="5.7109375" style="70" customWidth="1"/>
    <col min="5890" max="5891" width="21.7109375" style="70" customWidth="1"/>
    <col min="5892" max="5900" width="15.7109375" style="70" customWidth="1"/>
    <col min="5901" max="5901" width="9.7109375" style="70" bestFit="1" customWidth="1"/>
    <col min="5902" max="5902" width="8.28515625" style="70" customWidth="1"/>
    <col min="5903" max="5903" width="9.140625" style="70"/>
    <col min="5904" max="5904" width="8.28515625" style="70" customWidth="1"/>
    <col min="5905" max="5905" width="9.140625" style="70"/>
    <col min="5906" max="5909" width="8.28515625" style="70" customWidth="1"/>
    <col min="5910" max="5910" width="9.140625" style="70"/>
    <col min="5911" max="5911" width="8.28515625" style="70" customWidth="1"/>
    <col min="5912" max="5912" width="9.140625" style="70"/>
    <col min="5913" max="5913" width="8.28515625" style="70" customWidth="1"/>
    <col min="5914" max="5914" width="9.140625" style="70"/>
    <col min="5915" max="5915" width="8.28515625" style="70" customWidth="1"/>
    <col min="5916" max="6144" width="9.140625" style="70"/>
    <col min="6145" max="6145" width="5.7109375" style="70" customWidth="1"/>
    <col min="6146" max="6147" width="21.7109375" style="70" customWidth="1"/>
    <col min="6148" max="6156" width="15.7109375" style="70" customWidth="1"/>
    <col min="6157" max="6157" width="9.7109375" style="70" bestFit="1" customWidth="1"/>
    <col min="6158" max="6158" width="8.28515625" style="70" customWidth="1"/>
    <col min="6159" max="6159" width="9.140625" style="70"/>
    <col min="6160" max="6160" width="8.28515625" style="70" customWidth="1"/>
    <col min="6161" max="6161" width="9.140625" style="70"/>
    <col min="6162" max="6165" width="8.28515625" style="70" customWidth="1"/>
    <col min="6166" max="6166" width="9.140625" style="70"/>
    <col min="6167" max="6167" width="8.28515625" style="70" customWidth="1"/>
    <col min="6168" max="6168" width="9.140625" style="70"/>
    <col min="6169" max="6169" width="8.28515625" style="70" customWidth="1"/>
    <col min="6170" max="6170" width="9.140625" style="70"/>
    <col min="6171" max="6171" width="8.28515625" style="70" customWidth="1"/>
    <col min="6172" max="6400" width="9.140625" style="70"/>
    <col min="6401" max="6401" width="5.7109375" style="70" customWidth="1"/>
    <col min="6402" max="6403" width="21.7109375" style="70" customWidth="1"/>
    <col min="6404" max="6412" width="15.7109375" style="70" customWidth="1"/>
    <col min="6413" max="6413" width="9.7109375" style="70" bestFit="1" customWidth="1"/>
    <col min="6414" max="6414" width="8.28515625" style="70" customWidth="1"/>
    <col min="6415" max="6415" width="9.140625" style="70"/>
    <col min="6416" max="6416" width="8.28515625" style="70" customWidth="1"/>
    <col min="6417" max="6417" width="9.140625" style="70"/>
    <col min="6418" max="6421" width="8.28515625" style="70" customWidth="1"/>
    <col min="6422" max="6422" width="9.140625" style="70"/>
    <col min="6423" max="6423" width="8.28515625" style="70" customWidth="1"/>
    <col min="6424" max="6424" width="9.140625" style="70"/>
    <col min="6425" max="6425" width="8.28515625" style="70" customWidth="1"/>
    <col min="6426" max="6426" width="9.140625" style="70"/>
    <col min="6427" max="6427" width="8.28515625" style="70" customWidth="1"/>
    <col min="6428" max="6656" width="9.140625" style="70"/>
    <col min="6657" max="6657" width="5.7109375" style="70" customWidth="1"/>
    <col min="6658" max="6659" width="21.7109375" style="70" customWidth="1"/>
    <col min="6660" max="6668" width="15.7109375" style="70" customWidth="1"/>
    <col min="6669" max="6669" width="9.7109375" style="70" bestFit="1" customWidth="1"/>
    <col min="6670" max="6670" width="8.28515625" style="70" customWidth="1"/>
    <col min="6671" max="6671" width="9.140625" style="70"/>
    <col min="6672" max="6672" width="8.28515625" style="70" customWidth="1"/>
    <col min="6673" max="6673" width="9.140625" style="70"/>
    <col min="6674" max="6677" width="8.28515625" style="70" customWidth="1"/>
    <col min="6678" max="6678" width="9.140625" style="70"/>
    <col min="6679" max="6679" width="8.28515625" style="70" customWidth="1"/>
    <col min="6680" max="6680" width="9.140625" style="70"/>
    <col min="6681" max="6681" width="8.28515625" style="70" customWidth="1"/>
    <col min="6682" max="6682" width="9.140625" style="70"/>
    <col min="6683" max="6683" width="8.28515625" style="70" customWidth="1"/>
    <col min="6684" max="6912" width="9.140625" style="70"/>
    <col min="6913" max="6913" width="5.7109375" style="70" customWidth="1"/>
    <col min="6914" max="6915" width="21.7109375" style="70" customWidth="1"/>
    <col min="6916" max="6924" width="15.7109375" style="70" customWidth="1"/>
    <col min="6925" max="6925" width="9.7109375" style="70" bestFit="1" customWidth="1"/>
    <col min="6926" max="6926" width="8.28515625" style="70" customWidth="1"/>
    <col min="6927" max="6927" width="9.140625" style="70"/>
    <col min="6928" max="6928" width="8.28515625" style="70" customWidth="1"/>
    <col min="6929" max="6929" width="9.140625" style="70"/>
    <col min="6930" max="6933" width="8.28515625" style="70" customWidth="1"/>
    <col min="6934" max="6934" width="9.140625" style="70"/>
    <col min="6935" max="6935" width="8.28515625" style="70" customWidth="1"/>
    <col min="6936" max="6936" width="9.140625" style="70"/>
    <col min="6937" max="6937" width="8.28515625" style="70" customWidth="1"/>
    <col min="6938" max="6938" width="9.140625" style="70"/>
    <col min="6939" max="6939" width="8.28515625" style="70" customWidth="1"/>
    <col min="6940" max="7168" width="9.140625" style="70"/>
    <col min="7169" max="7169" width="5.7109375" style="70" customWidth="1"/>
    <col min="7170" max="7171" width="21.7109375" style="70" customWidth="1"/>
    <col min="7172" max="7180" width="15.7109375" style="70" customWidth="1"/>
    <col min="7181" max="7181" width="9.7109375" style="70" bestFit="1" customWidth="1"/>
    <col min="7182" max="7182" width="8.28515625" style="70" customWidth="1"/>
    <col min="7183" max="7183" width="9.140625" style="70"/>
    <col min="7184" max="7184" width="8.28515625" style="70" customWidth="1"/>
    <col min="7185" max="7185" width="9.140625" style="70"/>
    <col min="7186" max="7189" width="8.28515625" style="70" customWidth="1"/>
    <col min="7190" max="7190" width="9.140625" style="70"/>
    <col min="7191" max="7191" width="8.28515625" style="70" customWidth="1"/>
    <col min="7192" max="7192" width="9.140625" style="70"/>
    <col min="7193" max="7193" width="8.28515625" style="70" customWidth="1"/>
    <col min="7194" max="7194" width="9.140625" style="70"/>
    <col min="7195" max="7195" width="8.28515625" style="70" customWidth="1"/>
    <col min="7196" max="7424" width="9.140625" style="70"/>
    <col min="7425" max="7425" width="5.7109375" style="70" customWidth="1"/>
    <col min="7426" max="7427" width="21.7109375" style="70" customWidth="1"/>
    <col min="7428" max="7436" width="15.7109375" style="70" customWidth="1"/>
    <col min="7437" max="7437" width="9.7109375" style="70" bestFit="1" customWidth="1"/>
    <col min="7438" max="7438" width="8.28515625" style="70" customWidth="1"/>
    <col min="7439" max="7439" width="9.140625" style="70"/>
    <col min="7440" max="7440" width="8.28515625" style="70" customWidth="1"/>
    <col min="7441" max="7441" width="9.140625" style="70"/>
    <col min="7442" max="7445" width="8.28515625" style="70" customWidth="1"/>
    <col min="7446" max="7446" width="9.140625" style="70"/>
    <col min="7447" max="7447" width="8.28515625" style="70" customWidth="1"/>
    <col min="7448" max="7448" width="9.140625" style="70"/>
    <col min="7449" max="7449" width="8.28515625" style="70" customWidth="1"/>
    <col min="7450" max="7450" width="9.140625" style="70"/>
    <col min="7451" max="7451" width="8.28515625" style="70" customWidth="1"/>
    <col min="7452" max="7680" width="9.140625" style="70"/>
    <col min="7681" max="7681" width="5.7109375" style="70" customWidth="1"/>
    <col min="7682" max="7683" width="21.7109375" style="70" customWidth="1"/>
    <col min="7684" max="7692" width="15.7109375" style="70" customWidth="1"/>
    <col min="7693" max="7693" width="9.7109375" style="70" bestFit="1" customWidth="1"/>
    <col min="7694" max="7694" width="8.28515625" style="70" customWidth="1"/>
    <col min="7695" max="7695" width="9.140625" style="70"/>
    <col min="7696" max="7696" width="8.28515625" style="70" customWidth="1"/>
    <col min="7697" max="7697" width="9.140625" style="70"/>
    <col min="7698" max="7701" width="8.28515625" style="70" customWidth="1"/>
    <col min="7702" max="7702" width="9.140625" style="70"/>
    <col min="7703" max="7703" width="8.28515625" style="70" customWidth="1"/>
    <col min="7704" max="7704" width="9.140625" style="70"/>
    <col min="7705" max="7705" width="8.28515625" style="70" customWidth="1"/>
    <col min="7706" max="7706" width="9.140625" style="70"/>
    <col min="7707" max="7707" width="8.28515625" style="70" customWidth="1"/>
    <col min="7708" max="7936" width="9.140625" style="70"/>
    <col min="7937" max="7937" width="5.7109375" style="70" customWidth="1"/>
    <col min="7938" max="7939" width="21.7109375" style="70" customWidth="1"/>
    <col min="7940" max="7948" width="15.7109375" style="70" customWidth="1"/>
    <col min="7949" max="7949" width="9.7109375" style="70" bestFit="1" customWidth="1"/>
    <col min="7950" max="7950" width="8.28515625" style="70" customWidth="1"/>
    <col min="7951" max="7951" width="9.140625" style="70"/>
    <col min="7952" max="7952" width="8.28515625" style="70" customWidth="1"/>
    <col min="7953" max="7953" width="9.140625" style="70"/>
    <col min="7954" max="7957" width="8.28515625" style="70" customWidth="1"/>
    <col min="7958" max="7958" width="9.140625" style="70"/>
    <col min="7959" max="7959" width="8.28515625" style="70" customWidth="1"/>
    <col min="7960" max="7960" width="9.140625" style="70"/>
    <col min="7961" max="7961" width="8.28515625" style="70" customWidth="1"/>
    <col min="7962" max="7962" width="9.140625" style="70"/>
    <col min="7963" max="7963" width="8.28515625" style="70" customWidth="1"/>
    <col min="7964" max="8192" width="9.140625" style="70"/>
    <col min="8193" max="8193" width="5.7109375" style="70" customWidth="1"/>
    <col min="8194" max="8195" width="21.7109375" style="70" customWidth="1"/>
    <col min="8196" max="8204" width="15.7109375" style="70" customWidth="1"/>
    <col min="8205" max="8205" width="9.7109375" style="70" bestFit="1" customWidth="1"/>
    <col min="8206" max="8206" width="8.28515625" style="70" customWidth="1"/>
    <col min="8207" max="8207" width="9.140625" style="70"/>
    <col min="8208" max="8208" width="8.28515625" style="70" customWidth="1"/>
    <col min="8209" max="8209" width="9.140625" style="70"/>
    <col min="8210" max="8213" width="8.28515625" style="70" customWidth="1"/>
    <col min="8214" max="8214" width="9.140625" style="70"/>
    <col min="8215" max="8215" width="8.28515625" style="70" customWidth="1"/>
    <col min="8216" max="8216" width="9.140625" style="70"/>
    <col min="8217" max="8217" width="8.28515625" style="70" customWidth="1"/>
    <col min="8218" max="8218" width="9.140625" style="70"/>
    <col min="8219" max="8219" width="8.28515625" style="70" customWidth="1"/>
    <col min="8220" max="8448" width="9.140625" style="70"/>
    <col min="8449" max="8449" width="5.7109375" style="70" customWidth="1"/>
    <col min="8450" max="8451" width="21.7109375" style="70" customWidth="1"/>
    <col min="8452" max="8460" width="15.7109375" style="70" customWidth="1"/>
    <col min="8461" max="8461" width="9.7109375" style="70" bestFit="1" customWidth="1"/>
    <col min="8462" max="8462" width="8.28515625" style="70" customWidth="1"/>
    <col min="8463" max="8463" width="9.140625" style="70"/>
    <col min="8464" max="8464" width="8.28515625" style="70" customWidth="1"/>
    <col min="8465" max="8465" width="9.140625" style="70"/>
    <col min="8466" max="8469" width="8.28515625" style="70" customWidth="1"/>
    <col min="8470" max="8470" width="9.140625" style="70"/>
    <col min="8471" max="8471" width="8.28515625" style="70" customWidth="1"/>
    <col min="8472" max="8472" width="9.140625" style="70"/>
    <col min="8473" max="8473" width="8.28515625" style="70" customWidth="1"/>
    <col min="8474" max="8474" width="9.140625" style="70"/>
    <col min="8475" max="8475" width="8.28515625" style="70" customWidth="1"/>
    <col min="8476" max="8704" width="9.140625" style="70"/>
    <col min="8705" max="8705" width="5.7109375" style="70" customWidth="1"/>
    <col min="8706" max="8707" width="21.7109375" style="70" customWidth="1"/>
    <col min="8708" max="8716" width="15.7109375" style="70" customWidth="1"/>
    <col min="8717" max="8717" width="9.7109375" style="70" bestFit="1" customWidth="1"/>
    <col min="8718" max="8718" width="8.28515625" style="70" customWidth="1"/>
    <col min="8719" max="8719" width="9.140625" style="70"/>
    <col min="8720" max="8720" width="8.28515625" style="70" customWidth="1"/>
    <col min="8721" max="8721" width="9.140625" style="70"/>
    <col min="8722" max="8725" width="8.28515625" style="70" customWidth="1"/>
    <col min="8726" max="8726" width="9.140625" style="70"/>
    <col min="8727" max="8727" width="8.28515625" style="70" customWidth="1"/>
    <col min="8728" max="8728" width="9.140625" style="70"/>
    <col min="8729" max="8729" width="8.28515625" style="70" customWidth="1"/>
    <col min="8730" max="8730" width="9.140625" style="70"/>
    <col min="8731" max="8731" width="8.28515625" style="70" customWidth="1"/>
    <col min="8732" max="8960" width="9.140625" style="70"/>
    <col min="8961" max="8961" width="5.7109375" style="70" customWidth="1"/>
    <col min="8962" max="8963" width="21.7109375" style="70" customWidth="1"/>
    <col min="8964" max="8972" width="15.7109375" style="70" customWidth="1"/>
    <col min="8973" max="8973" width="9.7109375" style="70" bestFit="1" customWidth="1"/>
    <col min="8974" max="8974" width="8.28515625" style="70" customWidth="1"/>
    <col min="8975" max="8975" width="9.140625" style="70"/>
    <col min="8976" max="8976" width="8.28515625" style="70" customWidth="1"/>
    <col min="8977" max="8977" width="9.140625" style="70"/>
    <col min="8978" max="8981" width="8.28515625" style="70" customWidth="1"/>
    <col min="8982" max="8982" width="9.140625" style="70"/>
    <col min="8983" max="8983" width="8.28515625" style="70" customWidth="1"/>
    <col min="8984" max="8984" width="9.140625" style="70"/>
    <col min="8985" max="8985" width="8.28515625" style="70" customWidth="1"/>
    <col min="8986" max="8986" width="9.140625" style="70"/>
    <col min="8987" max="8987" width="8.28515625" style="70" customWidth="1"/>
    <col min="8988" max="9216" width="9.140625" style="70"/>
    <col min="9217" max="9217" width="5.7109375" style="70" customWidth="1"/>
    <col min="9218" max="9219" width="21.7109375" style="70" customWidth="1"/>
    <col min="9220" max="9228" width="15.7109375" style="70" customWidth="1"/>
    <col min="9229" max="9229" width="9.7109375" style="70" bestFit="1" customWidth="1"/>
    <col min="9230" max="9230" width="8.28515625" style="70" customWidth="1"/>
    <col min="9231" max="9231" width="9.140625" style="70"/>
    <col min="9232" max="9232" width="8.28515625" style="70" customWidth="1"/>
    <col min="9233" max="9233" width="9.140625" style="70"/>
    <col min="9234" max="9237" width="8.28515625" style="70" customWidth="1"/>
    <col min="9238" max="9238" width="9.140625" style="70"/>
    <col min="9239" max="9239" width="8.28515625" style="70" customWidth="1"/>
    <col min="9240" max="9240" width="9.140625" style="70"/>
    <col min="9241" max="9241" width="8.28515625" style="70" customWidth="1"/>
    <col min="9242" max="9242" width="9.140625" style="70"/>
    <col min="9243" max="9243" width="8.28515625" style="70" customWidth="1"/>
    <col min="9244" max="9472" width="9.140625" style="70"/>
    <col min="9473" max="9473" width="5.7109375" style="70" customWidth="1"/>
    <col min="9474" max="9475" width="21.7109375" style="70" customWidth="1"/>
    <col min="9476" max="9484" width="15.7109375" style="70" customWidth="1"/>
    <col min="9485" max="9485" width="9.7109375" style="70" bestFit="1" customWidth="1"/>
    <col min="9486" max="9486" width="8.28515625" style="70" customWidth="1"/>
    <col min="9487" max="9487" width="9.140625" style="70"/>
    <col min="9488" max="9488" width="8.28515625" style="70" customWidth="1"/>
    <col min="9489" max="9489" width="9.140625" style="70"/>
    <col min="9490" max="9493" width="8.28515625" style="70" customWidth="1"/>
    <col min="9494" max="9494" width="9.140625" style="70"/>
    <col min="9495" max="9495" width="8.28515625" style="70" customWidth="1"/>
    <col min="9496" max="9496" width="9.140625" style="70"/>
    <col min="9497" max="9497" width="8.28515625" style="70" customWidth="1"/>
    <col min="9498" max="9498" width="9.140625" style="70"/>
    <col min="9499" max="9499" width="8.28515625" style="70" customWidth="1"/>
    <col min="9500" max="9728" width="9.140625" style="70"/>
    <col min="9729" max="9729" width="5.7109375" style="70" customWidth="1"/>
    <col min="9730" max="9731" width="21.7109375" style="70" customWidth="1"/>
    <col min="9732" max="9740" width="15.7109375" style="70" customWidth="1"/>
    <col min="9741" max="9741" width="9.7109375" style="70" bestFit="1" customWidth="1"/>
    <col min="9742" max="9742" width="8.28515625" style="70" customWidth="1"/>
    <col min="9743" max="9743" width="9.140625" style="70"/>
    <col min="9744" max="9744" width="8.28515625" style="70" customWidth="1"/>
    <col min="9745" max="9745" width="9.140625" style="70"/>
    <col min="9746" max="9749" width="8.28515625" style="70" customWidth="1"/>
    <col min="9750" max="9750" width="9.140625" style="70"/>
    <col min="9751" max="9751" width="8.28515625" style="70" customWidth="1"/>
    <col min="9752" max="9752" width="9.140625" style="70"/>
    <col min="9753" max="9753" width="8.28515625" style="70" customWidth="1"/>
    <col min="9754" max="9754" width="9.140625" style="70"/>
    <col min="9755" max="9755" width="8.28515625" style="70" customWidth="1"/>
    <col min="9756" max="9984" width="9.140625" style="70"/>
    <col min="9985" max="9985" width="5.7109375" style="70" customWidth="1"/>
    <col min="9986" max="9987" width="21.7109375" style="70" customWidth="1"/>
    <col min="9988" max="9996" width="15.7109375" style="70" customWidth="1"/>
    <col min="9997" max="9997" width="9.7109375" style="70" bestFit="1" customWidth="1"/>
    <col min="9998" max="9998" width="8.28515625" style="70" customWidth="1"/>
    <col min="9999" max="9999" width="9.140625" style="70"/>
    <col min="10000" max="10000" width="8.28515625" style="70" customWidth="1"/>
    <col min="10001" max="10001" width="9.140625" style="70"/>
    <col min="10002" max="10005" width="8.28515625" style="70" customWidth="1"/>
    <col min="10006" max="10006" width="9.140625" style="70"/>
    <col min="10007" max="10007" width="8.28515625" style="70" customWidth="1"/>
    <col min="10008" max="10008" width="9.140625" style="70"/>
    <col min="10009" max="10009" width="8.28515625" style="70" customWidth="1"/>
    <col min="10010" max="10010" width="9.140625" style="70"/>
    <col min="10011" max="10011" width="8.28515625" style="70" customWidth="1"/>
    <col min="10012" max="10240" width="9.140625" style="70"/>
    <col min="10241" max="10241" width="5.7109375" style="70" customWidth="1"/>
    <col min="10242" max="10243" width="21.7109375" style="70" customWidth="1"/>
    <col min="10244" max="10252" width="15.7109375" style="70" customWidth="1"/>
    <col min="10253" max="10253" width="9.7109375" style="70" bestFit="1" customWidth="1"/>
    <col min="10254" max="10254" width="8.28515625" style="70" customWidth="1"/>
    <col min="10255" max="10255" width="9.140625" style="70"/>
    <col min="10256" max="10256" width="8.28515625" style="70" customWidth="1"/>
    <col min="10257" max="10257" width="9.140625" style="70"/>
    <col min="10258" max="10261" width="8.28515625" style="70" customWidth="1"/>
    <col min="10262" max="10262" width="9.140625" style="70"/>
    <col min="10263" max="10263" width="8.28515625" style="70" customWidth="1"/>
    <col min="10264" max="10264" width="9.140625" style="70"/>
    <col min="10265" max="10265" width="8.28515625" style="70" customWidth="1"/>
    <col min="10266" max="10266" width="9.140625" style="70"/>
    <col min="10267" max="10267" width="8.28515625" style="70" customWidth="1"/>
    <col min="10268" max="10496" width="9.140625" style="70"/>
    <col min="10497" max="10497" width="5.7109375" style="70" customWidth="1"/>
    <col min="10498" max="10499" width="21.7109375" style="70" customWidth="1"/>
    <col min="10500" max="10508" width="15.7109375" style="70" customWidth="1"/>
    <col min="10509" max="10509" width="9.7109375" style="70" bestFit="1" customWidth="1"/>
    <col min="10510" max="10510" width="8.28515625" style="70" customWidth="1"/>
    <col min="10511" max="10511" width="9.140625" style="70"/>
    <col min="10512" max="10512" width="8.28515625" style="70" customWidth="1"/>
    <col min="10513" max="10513" width="9.140625" style="70"/>
    <col min="10514" max="10517" width="8.28515625" style="70" customWidth="1"/>
    <col min="10518" max="10518" width="9.140625" style="70"/>
    <col min="10519" max="10519" width="8.28515625" style="70" customWidth="1"/>
    <col min="10520" max="10520" width="9.140625" style="70"/>
    <col min="10521" max="10521" width="8.28515625" style="70" customWidth="1"/>
    <col min="10522" max="10522" width="9.140625" style="70"/>
    <col min="10523" max="10523" width="8.28515625" style="70" customWidth="1"/>
    <col min="10524" max="10752" width="9.140625" style="70"/>
    <col min="10753" max="10753" width="5.7109375" style="70" customWidth="1"/>
    <col min="10754" max="10755" width="21.7109375" style="70" customWidth="1"/>
    <col min="10756" max="10764" width="15.7109375" style="70" customWidth="1"/>
    <col min="10765" max="10765" width="9.7109375" style="70" bestFit="1" customWidth="1"/>
    <col min="10766" max="10766" width="8.28515625" style="70" customWidth="1"/>
    <col min="10767" max="10767" width="9.140625" style="70"/>
    <col min="10768" max="10768" width="8.28515625" style="70" customWidth="1"/>
    <col min="10769" max="10769" width="9.140625" style="70"/>
    <col min="10770" max="10773" width="8.28515625" style="70" customWidth="1"/>
    <col min="10774" max="10774" width="9.140625" style="70"/>
    <col min="10775" max="10775" width="8.28515625" style="70" customWidth="1"/>
    <col min="10776" max="10776" width="9.140625" style="70"/>
    <col min="10777" max="10777" width="8.28515625" style="70" customWidth="1"/>
    <col min="10778" max="10778" width="9.140625" style="70"/>
    <col min="10779" max="10779" width="8.28515625" style="70" customWidth="1"/>
    <col min="10780" max="11008" width="9.140625" style="70"/>
    <col min="11009" max="11009" width="5.7109375" style="70" customWidth="1"/>
    <col min="11010" max="11011" width="21.7109375" style="70" customWidth="1"/>
    <col min="11012" max="11020" width="15.7109375" style="70" customWidth="1"/>
    <col min="11021" max="11021" width="9.7109375" style="70" bestFit="1" customWidth="1"/>
    <col min="11022" max="11022" width="8.28515625" style="70" customWidth="1"/>
    <col min="11023" max="11023" width="9.140625" style="70"/>
    <col min="11024" max="11024" width="8.28515625" style="70" customWidth="1"/>
    <col min="11025" max="11025" width="9.140625" style="70"/>
    <col min="11026" max="11029" width="8.28515625" style="70" customWidth="1"/>
    <col min="11030" max="11030" width="9.140625" style="70"/>
    <col min="11031" max="11031" width="8.28515625" style="70" customWidth="1"/>
    <col min="11032" max="11032" width="9.140625" style="70"/>
    <col min="11033" max="11033" width="8.28515625" style="70" customWidth="1"/>
    <col min="11034" max="11034" width="9.140625" style="70"/>
    <col min="11035" max="11035" width="8.28515625" style="70" customWidth="1"/>
    <col min="11036" max="11264" width="9.140625" style="70"/>
    <col min="11265" max="11265" width="5.7109375" style="70" customWidth="1"/>
    <col min="11266" max="11267" width="21.7109375" style="70" customWidth="1"/>
    <col min="11268" max="11276" width="15.7109375" style="70" customWidth="1"/>
    <col min="11277" max="11277" width="9.7109375" style="70" bestFit="1" customWidth="1"/>
    <col min="11278" max="11278" width="8.28515625" style="70" customWidth="1"/>
    <col min="11279" max="11279" width="9.140625" style="70"/>
    <col min="11280" max="11280" width="8.28515625" style="70" customWidth="1"/>
    <col min="11281" max="11281" width="9.140625" style="70"/>
    <col min="11282" max="11285" width="8.28515625" style="70" customWidth="1"/>
    <col min="11286" max="11286" width="9.140625" style="70"/>
    <col min="11287" max="11287" width="8.28515625" style="70" customWidth="1"/>
    <col min="11288" max="11288" width="9.140625" style="70"/>
    <col min="11289" max="11289" width="8.28515625" style="70" customWidth="1"/>
    <col min="11290" max="11290" width="9.140625" style="70"/>
    <col min="11291" max="11291" width="8.28515625" style="70" customWidth="1"/>
    <col min="11292" max="11520" width="9.140625" style="70"/>
    <col min="11521" max="11521" width="5.7109375" style="70" customWidth="1"/>
    <col min="11522" max="11523" width="21.7109375" style="70" customWidth="1"/>
    <col min="11524" max="11532" width="15.7109375" style="70" customWidth="1"/>
    <col min="11533" max="11533" width="9.7109375" style="70" bestFit="1" customWidth="1"/>
    <col min="11534" max="11534" width="8.28515625" style="70" customWidth="1"/>
    <col min="11535" max="11535" width="9.140625" style="70"/>
    <col min="11536" max="11536" width="8.28515625" style="70" customWidth="1"/>
    <col min="11537" max="11537" width="9.140625" style="70"/>
    <col min="11538" max="11541" width="8.28515625" style="70" customWidth="1"/>
    <col min="11542" max="11542" width="9.140625" style="70"/>
    <col min="11543" max="11543" width="8.28515625" style="70" customWidth="1"/>
    <col min="11544" max="11544" width="9.140625" style="70"/>
    <col min="11545" max="11545" width="8.28515625" style="70" customWidth="1"/>
    <col min="11546" max="11546" width="9.140625" style="70"/>
    <col min="11547" max="11547" width="8.28515625" style="70" customWidth="1"/>
    <col min="11548" max="11776" width="9.140625" style="70"/>
    <col min="11777" max="11777" width="5.7109375" style="70" customWidth="1"/>
    <col min="11778" max="11779" width="21.7109375" style="70" customWidth="1"/>
    <col min="11780" max="11788" width="15.7109375" style="70" customWidth="1"/>
    <col min="11789" max="11789" width="9.7109375" style="70" bestFit="1" customWidth="1"/>
    <col min="11790" max="11790" width="8.28515625" style="70" customWidth="1"/>
    <col min="11791" max="11791" width="9.140625" style="70"/>
    <col min="11792" max="11792" width="8.28515625" style="70" customWidth="1"/>
    <col min="11793" max="11793" width="9.140625" style="70"/>
    <col min="11794" max="11797" width="8.28515625" style="70" customWidth="1"/>
    <col min="11798" max="11798" width="9.140625" style="70"/>
    <col min="11799" max="11799" width="8.28515625" style="70" customWidth="1"/>
    <col min="11800" max="11800" width="9.140625" style="70"/>
    <col min="11801" max="11801" width="8.28515625" style="70" customWidth="1"/>
    <col min="11802" max="11802" width="9.140625" style="70"/>
    <col min="11803" max="11803" width="8.28515625" style="70" customWidth="1"/>
    <col min="11804" max="12032" width="9.140625" style="70"/>
    <col min="12033" max="12033" width="5.7109375" style="70" customWidth="1"/>
    <col min="12034" max="12035" width="21.7109375" style="70" customWidth="1"/>
    <col min="12036" max="12044" width="15.7109375" style="70" customWidth="1"/>
    <col min="12045" max="12045" width="9.7109375" style="70" bestFit="1" customWidth="1"/>
    <col min="12046" max="12046" width="8.28515625" style="70" customWidth="1"/>
    <col min="12047" max="12047" width="9.140625" style="70"/>
    <col min="12048" max="12048" width="8.28515625" style="70" customWidth="1"/>
    <col min="12049" max="12049" width="9.140625" style="70"/>
    <col min="12050" max="12053" width="8.28515625" style="70" customWidth="1"/>
    <col min="12054" max="12054" width="9.140625" style="70"/>
    <col min="12055" max="12055" width="8.28515625" style="70" customWidth="1"/>
    <col min="12056" max="12056" width="9.140625" style="70"/>
    <col min="12057" max="12057" width="8.28515625" style="70" customWidth="1"/>
    <col min="12058" max="12058" width="9.140625" style="70"/>
    <col min="12059" max="12059" width="8.28515625" style="70" customWidth="1"/>
    <col min="12060" max="12288" width="9.140625" style="70"/>
    <col min="12289" max="12289" width="5.7109375" style="70" customWidth="1"/>
    <col min="12290" max="12291" width="21.7109375" style="70" customWidth="1"/>
    <col min="12292" max="12300" width="15.7109375" style="70" customWidth="1"/>
    <col min="12301" max="12301" width="9.7109375" style="70" bestFit="1" customWidth="1"/>
    <col min="12302" max="12302" width="8.28515625" style="70" customWidth="1"/>
    <col min="12303" max="12303" width="9.140625" style="70"/>
    <col min="12304" max="12304" width="8.28515625" style="70" customWidth="1"/>
    <col min="12305" max="12305" width="9.140625" style="70"/>
    <col min="12306" max="12309" width="8.28515625" style="70" customWidth="1"/>
    <col min="12310" max="12310" width="9.140625" style="70"/>
    <col min="12311" max="12311" width="8.28515625" style="70" customWidth="1"/>
    <col min="12312" max="12312" width="9.140625" style="70"/>
    <col min="12313" max="12313" width="8.28515625" style="70" customWidth="1"/>
    <col min="12314" max="12314" width="9.140625" style="70"/>
    <col min="12315" max="12315" width="8.28515625" style="70" customWidth="1"/>
    <col min="12316" max="12544" width="9.140625" style="70"/>
    <col min="12545" max="12545" width="5.7109375" style="70" customWidth="1"/>
    <col min="12546" max="12547" width="21.7109375" style="70" customWidth="1"/>
    <col min="12548" max="12556" width="15.7109375" style="70" customWidth="1"/>
    <col min="12557" max="12557" width="9.7109375" style="70" bestFit="1" customWidth="1"/>
    <col min="12558" max="12558" width="8.28515625" style="70" customWidth="1"/>
    <col min="12559" max="12559" width="9.140625" style="70"/>
    <col min="12560" max="12560" width="8.28515625" style="70" customWidth="1"/>
    <col min="12561" max="12561" width="9.140625" style="70"/>
    <col min="12562" max="12565" width="8.28515625" style="70" customWidth="1"/>
    <col min="12566" max="12566" width="9.140625" style="70"/>
    <col min="12567" max="12567" width="8.28515625" style="70" customWidth="1"/>
    <col min="12568" max="12568" width="9.140625" style="70"/>
    <col min="12569" max="12569" width="8.28515625" style="70" customWidth="1"/>
    <col min="12570" max="12570" width="9.140625" style="70"/>
    <col min="12571" max="12571" width="8.28515625" style="70" customWidth="1"/>
    <col min="12572" max="12800" width="9.140625" style="70"/>
    <col min="12801" max="12801" width="5.7109375" style="70" customWidth="1"/>
    <col min="12802" max="12803" width="21.7109375" style="70" customWidth="1"/>
    <col min="12804" max="12812" width="15.7109375" style="70" customWidth="1"/>
    <col min="12813" max="12813" width="9.7109375" style="70" bestFit="1" customWidth="1"/>
    <col min="12814" max="12814" width="8.28515625" style="70" customWidth="1"/>
    <col min="12815" max="12815" width="9.140625" style="70"/>
    <col min="12816" max="12816" width="8.28515625" style="70" customWidth="1"/>
    <col min="12817" max="12817" width="9.140625" style="70"/>
    <col min="12818" max="12821" width="8.28515625" style="70" customWidth="1"/>
    <col min="12822" max="12822" width="9.140625" style="70"/>
    <col min="12823" max="12823" width="8.28515625" style="70" customWidth="1"/>
    <col min="12824" max="12824" width="9.140625" style="70"/>
    <col min="12825" max="12825" width="8.28515625" style="70" customWidth="1"/>
    <col min="12826" max="12826" width="9.140625" style="70"/>
    <col min="12827" max="12827" width="8.28515625" style="70" customWidth="1"/>
    <col min="12828" max="13056" width="9.140625" style="70"/>
    <col min="13057" max="13057" width="5.7109375" style="70" customWidth="1"/>
    <col min="13058" max="13059" width="21.7109375" style="70" customWidth="1"/>
    <col min="13060" max="13068" width="15.7109375" style="70" customWidth="1"/>
    <col min="13069" max="13069" width="9.7109375" style="70" bestFit="1" customWidth="1"/>
    <col min="13070" max="13070" width="8.28515625" style="70" customWidth="1"/>
    <col min="13071" max="13071" width="9.140625" style="70"/>
    <col min="13072" max="13072" width="8.28515625" style="70" customWidth="1"/>
    <col min="13073" max="13073" width="9.140625" style="70"/>
    <col min="13074" max="13077" width="8.28515625" style="70" customWidth="1"/>
    <col min="13078" max="13078" width="9.140625" style="70"/>
    <col min="13079" max="13079" width="8.28515625" style="70" customWidth="1"/>
    <col min="13080" max="13080" width="9.140625" style="70"/>
    <col min="13081" max="13081" width="8.28515625" style="70" customWidth="1"/>
    <col min="13082" max="13082" width="9.140625" style="70"/>
    <col min="13083" max="13083" width="8.28515625" style="70" customWidth="1"/>
    <col min="13084" max="13312" width="9.140625" style="70"/>
    <col min="13313" max="13313" width="5.7109375" style="70" customWidth="1"/>
    <col min="13314" max="13315" width="21.7109375" style="70" customWidth="1"/>
    <col min="13316" max="13324" width="15.7109375" style="70" customWidth="1"/>
    <col min="13325" max="13325" width="9.7109375" style="70" bestFit="1" customWidth="1"/>
    <col min="13326" max="13326" width="8.28515625" style="70" customWidth="1"/>
    <col min="13327" max="13327" width="9.140625" style="70"/>
    <col min="13328" max="13328" width="8.28515625" style="70" customWidth="1"/>
    <col min="13329" max="13329" width="9.140625" style="70"/>
    <col min="13330" max="13333" width="8.28515625" style="70" customWidth="1"/>
    <col min="13334" max="13334" width="9.140625" style="70"/>
    <col min="13335" max="13335" width="8.28515625" style="70" customWidth="1"/>
    <col min="13336" max="13336" width="9.140625" style="70"/>
    <col min="13337" max="13337" width="8.28515625" style="70" customWidth="1"/>
    <col min="13338" max="13338" width="9.140625" style="70"/>
    <col min="13339" max="13339" width="8.28515625" style="70" customWidth="1"/>
    <col min="13340" max="13568" width="9.140625" style="70"/>
    <col min="13569" max="13569" width="5.7109375" style="70" customWidth="1"/>
    <col min="13570" max="13571" width="21.7109375" style="70" customWidth="1"/>
    <col min="13572" max="13580" width="15.7109375" style="70" customWidth="1"/>
    <col min="13581" max="13581" width="9.7109375" style="70" bestFit="1" customWidth="1"/>
    <col min="13582" max="13582" width="8.28515625" style="70" customWidth="1"/>
    <col min="13583" max="13583" width="9.140625" style="70"/>
    <col min="13584" max="13584" width="8.28515625" style="70" customWidth="1"/>
    <col min="13585" max="13585" width="9.140625" style="70"/>
    <col min="13586" max="13589" width="8.28515625" style="70" customWidth="1"/>
    <col min="13590" max="13590" width="9.140625" style="70"/>
    <col min="13591" max="13591" width="8.28515625" style="70" customWidth="1"/>
    <col min="13592" max="13592" width="9.140625" style="70"/>
    <col min="13593" max="13593" width="8.28515625" style="70" customWidth="1"/>
    <col min="13594" max="13594" width="9.140625" style="70"/>
    <col min="13595" max="13595" width="8.28515625" style="70" customWidth="1"/>
    <col min="13596" max="13824" width="9.140625" style="70"/>
    <col min="13825" max="13825" width="5.7109375" style="70" customWidth="1"/>
    <col min="13826" max="13827" width="21.7109375" style="70" customWidth="1"/>
    <col min="13828" max="13836" width="15.7109375" style="70" customWidth="1"/>
    <col min="13837" max="13837" width="9.7109375" style="70" bestFit="1" customWidth="1"/>
    <col min="13838" max="13838" width="8.28515625" style="70" customWidth="1"/>
    <col min="13839" max="13839" width="9.140625" style="70"/>
    <col min="13840" max="13840" width="8.28515625" style="70" customWidth="1"/>
    <col min="13841" max="13841" width="9.140625" style="70"/>
    <col min="13842" max="13845" width="8.28515625" style="70" customWidth="1"/>
    <col min="13846" max="13846" width="9.140625" style="70"/>
    <col min="13847" max="13847" width="8.28515625" style="70" customWidth="1"/>
    <col min="13848" max="13848" width="9.140625" style="70"/>
    <col min="13849" max="13849" width="8.28515625" style="70" customWidth="1"/>
    <col min="13850" max="13850" width="9.140625" style="70"/>
    <col min="13851" max="13851" width="8.28515625" style="70" customWidth="1"/>
    <col min="13852" max="14080" width="9.140625" style="70"/>
    <col min="14081" max="14081" width="5.7109375" style="70" customWidth="1"/>
    <col min="14082" max="14083" width="21.7109375" style="70" customWidth="1"/>
    <col min="14084" max="14092" width="15.7109375" style="70" customWidth="1"/>
    <col min="14093" max="14093" width="9.7109375" style="70" bestFit="1" customWidth="1"/>
    <col min="14094" max="14094" width="8.28515625" style="70" customWidth="1"/>
    <col min="14095" max="14095" width="9.140625" style="70"/>
    <col min="14096" max="14096" width="8.28515625" style="70" customWidth="1"/>
    <col min="14097" max="14097" width="9.140625" style="70"/>
    <col min="14098" max="14101" width="8.28515625" style="70" customWidth="1"/>
    <col min="14102" max="14102" width="9.140625" style="70"/>
    <col min="14103" max="14103" width="8.28515625" style="70" customWidth="1"/>
    <col min="14104" max="14104" width="9.140625" style="70"/>
    <col min="14105" max="14105" width="8.28515625" style="70" customWidth="1"/>
    <col min="14106" max="14106" width="9.140625" style="70"/>
    <col min="14107" max="14107" width="8.28515625" style="70" customWidth="1"/>
    <col min="14108" max="14336" width="9.140625" style="70"/>
    <col min="14337" max="14337" width="5.7109375" style="70" customWidth="1"/>
    <col min="14338" max="14339" width="21.7109375" style="70" customWidth="1"/>
    <col min="14340" max="14348" width="15.7109375" style="70" customWidth="1"/>
    <col min="14349" max="14349" width="9.7109375" style="70" bestFit="1" customWidth="1"/>
    <col min="14350" max="14350" width="8.28515625" style="70" customWidth="1"/>
    <col min="14351" max="14351" width="9.140625" style="70"/>
    <col min="14352" max="14352" width="8.28515625" style="70" customWidth="1"/>
    <col min="14353" max="14353" width="9.140625" style="70"/>
    <col min="14354" max="14357" width="8.28515625" style="70" customWidth="1"/>
    <col min="14358" max="14358" width="9.140625" style="70"/>
    <col min="14359" max="14359" width="8.28515625" style="70" customWidth="1"/>
    <col min="14360" max="14360" width="9.140625" style="70"/>
    <col min="14361" max="14361" width="8.28515625" style="70" customWidth="1"/>
    <col min="14362" max="14362" width="9.140625" style="70"/>
    <col min="14363" max="14363" width="8.28515625" style="70" customWidth="1"/>
    <col min="14364" max="14592" width="9.140625" style="70"/>
    <col min="14593" max="14593" width="5.7109375" style="70" customWidth="1"/>
    <col min="14594" max="14595" width="21.7109375" style="70" customWidth="1"/>
    <col min="14596" max="14604" width="15.7109375" style="70" customWidth="1"/>
    <col min="14605" max="14605" width="9.7109375" style="70" bestFit="1" customWidth="1"/>
    <col min="14606" max="14606" width="8.28515625" style="70" customWidth="1"/>
    <col min="14607" max="14607" width="9.140625" style="70"/>
    <col min="14608" max="14608" width="8.28515625" style="70" customWidth="1"/>
    <col min="14609" max="14609" width="9.140625" style="70"/>
    <col min="14610" max="14613" width="8.28515625" style="70" customWidth="1"/>
    <col min="14614" max="14614" width="9.140625" style="70"/>
    <col min="14615" max="14615" width="8.28515625" style="70" customWidth="1"/>
    <col min="14616" max="14616" width="9.140625" style="70"/>
    <col min="14617" max="14617" width="8.28515625" style="70" customWidth="1"/>
    <col min="14618" max="14618" width="9.140625" style="70"/>
    <col min="14619" max="14619" width="8.28515625" style="70" customWidth="1"/>
    <col min="14620" max="14848" width="9.140625" style="70"/>
    <col min="14849" max="14849" width="5.7109375" style="70" customWidth="1"/>
    <col min="14850" max="14851" width="21.7109375" style="70" customWidth="1"/>
    <col min="14852" max="14860" width="15.7109375" style="70" customWidth="1"/>
    <col min="14861" max="14861" width="9.7109375" style="70" bestFit="1" customWidth="1"/>
    <col min="14862" max="14862" width="8.28515625" style="70" customWidth="1"/>
    <col min="14863" max="14863" width="9.140625" style="70"/>
    <col min="14864" max="14864" width="8.28515625" style="70" customWidth="1"/>
    <col min="14865" max="14865" width="9.140625" style="70"/>
    <col min="14866" max="14869" width="8.28515625" style="70" customWidth="1"/>
    <col min="14870" max="14870" width="9.140625" style="70"/>
    <col min="14871" max="14871" width="8.28515625" style="70" customWidth="1"/>
    <col min="14872" max="14872" width="9.140625" style="70"/>
    <col min="14873" max="14873" width="8.28515625" style="70" customWidth="1"/>
    <col min="14874" max="14874" width="9.140625" style="70"/>
    <col min="14875" max="14875" width="8.28515625" style="70" customWidth="1"/>
    <col min="14876" max="15104" width="9.140625" style="70"/>
    <col min="15105" max="15105" width="5.7109375" style="70" customWidth="1"/>
    <col min="15106" max="15107" width="21.7109375" style="70" customWidth="1"/>
    <col min="15108" max="15116" width="15.7109375" style="70" customWidth="1"/>
    <col min="15117" max="15117" width="9.7109375" style="70" bestFit="1" customWidth="1"/>
    <col min="15118" max="15118" width="8.28515625" style="70" customWidth="1"/>
    <col min="15119" max="15119" width="9.140625" style="70"/>
    <col min="15120" max="15120" width="8.28515625" style="70" customWidth="1"/>
    <col min="15121" max="15121" width="9.140625" style="70"/>
    <col min="15122" max="15125" width="8.28515625" style="70" customWidth="1"/>
    <col min="15126" max="15126" width="9.140625" style="70"/>
    <col min="15127" max="15127" width="8.28515625" style="70" customWidth="1"/>
    <col min="15128" max="15128" width="9.140625" style="70"/>
    <col min="15129" max="15129" width="8.28515625" style="70" customWidth="1"/>
    <col min="15130" max="15130" width="9.140625" style="70"/>
    <col min="15131" max="15131" width="8.28515625" style="70" customWidth="1"/>
    <col min="15132" max="15360" width="9.140625" style="70"/>
    <col min="15361" max="15361" width="5.7109375" style="70" customWidth="1"/>
    <col min="15362" max="15363" width="21.7109375" style="70" customWidth="1"/>
    <col min="15364" max="15372" width="15.7109375" style="70" customWidth="1"/>
    <col min="15373" max="15373" width="9.7109375" style="70" bestFit="1" customWidth="1"/>
    <col min="15374" max="15374" width="8.28515625" style="70" customWidth="1"/>
    <col min="15375" max="15375" width="9.140625" style="70"/>
    <col min="15376" max="15376" width="8.28515625" style="70" customWidth="1"/>
    <col min="15377" max="15377" width="9.140625" style="70"/>
    <col min="15378" max="15381" width="8.28515625" style="70" customWidth="1"/>
    <col min="15382" max="15382" width="9.140625" style="70"/>
    <col min="15383" max="15383" width="8.28515625" style="70" customWidth="1"/>
    <col min="15384" max="15384" width="9.140625" style="70"/>
    <col min="15385" max="15385" width="8.28515625" style="70" customWidth="1"/>
    <col min="15386" max="15386" width="9.140625" style="70"/>
    <col min="15387" max="15387" width="8.28515625" style="70" customWidth="1"/>
    <col min="15388" max="15616" width="9.140625" style="70"/>
    <col min="15617" max="15617" width="5.7109375" style="70" customWidth="1"/>
    <col min="15618" max="15619" width="21.7109375" style="70" customWidth="1"/>
    <col min="15620" max="15628" width="15.7109375" style="70" customWidth="1"/>
    <col min="15629" max="15629" width="9.7109375" style="70" bestFit="1" customWidth="1"/>
    <col min="15630" max="15630" width="8.28515625" style="70" customWidth="1"/>
    <col min="15631" max="15631" width="9.140625" style="70"/>
    <col min="15632" max="15632" width="8.28515625" style="70" customWidth="1"/>
    <col min="15633" max="15633" width="9.140625" style="70"/>
    <col min="15634" max="15637" width="8.28515625" style="70" customWidth="1"/>
    <col min="15638" max="15638" width="9.140625" style="70"/>
    <col min="15639" max="15639" width="8.28515625" style="70" customWidth="1"/>
    <col min="15640" max="15640" width="9.140625" style="70"/>
    <col min="15641" max="15641" width="8.28515625" style="70" customWidth="1"/>
    <col min="15642" max="15642" width="9.140625" style="70"/>
    <col min="15643" max="15643" width="8.28515625" style="70" customWidth="1"/>
    <col min="15644" max="15872" width="9.140625" style="70"/>
    <col min="15873" max="15873" width="5.7109375" style="70" customWidth="1"/>
    <col min="15874" max="15875" width="21.7109375" style="70" customWidth="1"/>
    <col min="15876" max="15884" width="15.7109375" style="70" customWidth="1"/>
    <col min="15885" max="15885" width="9.7109375" style="70" bestFit="1" customWidth="1"/>
    <col min="15886" max="15886" width="8.28515625" style="70" customWidth="1"/>
    <col min="15887" max="15887" width="9.140625" style="70"/>
    <col min="15888" max="15888" width="8.28515625" style="70" customWidth="1"/>
    <col min="15889" max="15889" width="9.140625" style="70"/>
    <col min="15890" max="15893" width="8.28515625" style="70" customWidth="1"/>
    <col min="15894" max="15894" width="9.140625" style="70"/>
    <col min="15895" max="15895" width="8.28515625" style="70" customWidth="1"/>
    <col min="15896" max="15896" width="9.140625" style="70"/>
    <col min="15897" max="15897" width="8.28515625" style="70" customWidth="1"/>
    <col min="15898" max="15898" width="9.140625" style="70"/>
    <col min="15899" max="15899" width="8.28515625" style="70" customWidth="1"/>
    <col min="15900" max="16128" width="9.140625" style="70"/>
    <col min="16129" max="16129" width="5.7109375" style="70" customWidth="1"/>
    <col min="16130" max="16131" width="21.7109375" style="70" customWidth="1"/>
    <col min="16132" max="16140" width="15.7109375" style="70" customWidth="1"/>
    <col min="16141" max="16141" width="9.7109375" style="70" bestFit="1" customWidth="1"/>
    <col min="16142" max="16142" width="8.28515625" style="70" customWidth="1"/>
    <col min="16143" max="16143" width="9.140625" style="70"/>
    <col min="16144" max="16144" width="8.28515625" style="70" customWidth="1"/>
    <col min="16145" max="16145" width="9.140625" style="70"/>
    <col min="16146" max="16149" width="8.28515625" style="70" customWidth="1"/>
    <col min="16150" max="16150" width="9.140625" style="70"/>
    <col min="16151" max="16151" width="8.28515625" style="70" customWidth="1"/>
    <col min="16152" max="16152" width="9.140625" style="70"/>
    <col min="16153" max="16153" width="8.28515625" style="70" customWidth="1"/>
    <col min="16154" max="16154" width="9.140625" style="70"/>
    <col min="16155" max="16155" width="8.28515625" style="70" customWidth="1"/>
    <col min="16156" max="16384" width="9.140625" style="70"/>
  </cols>
  <sheetData>
    <row r="1" spans="1:27" ht="15.75" x14ac:dyDescent="0.25">
      <c r="A1" s="290" t="s">
        <v>1091</v>
      </c>
      <c r="C1" s="70" t="s">
        <v>316</v>
      </c>
    </row>
    <row r="3" spans="1:27" ht="14.25" customHeight="1" x14ac:dyDescent="0.25">
      <c r="A3" s="588" t="s">
        <v>685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27" ht="15.75" x14ac:dyDescent="0.25">
      <c r="A4" s="217"/>
      <c r="B4" s="217"/>
      <c r="C4" s="217"/>
      <c r="D4" s="217"/>
      <c r="E4" s="589"/>
      <c r="F4" s="589" t="str">
        <f>'1'!$E$5</f>
        <v>KABUPATEN/KOTA</v>
      </c>
      <c r="G4" s="590">
        <f>'1'!$F$5</f>
        <v>2022</v>
      </c>
      <c r="H4" s="217"/>
      <c r="I4" s="217"/>
      <c r="J4" s="589"/>
      <c r="K4" s="589"/>
      <c r="L4" s="217"/>
      <c r="N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</row>
    <row r="5" spans="1:27" ht="15.75" x14ac:dyDescent="0.25">
      <c r="A5" s="217"/>
      <c r="B5" s="217"/>
      <c r="C5" s="217"/>
      <c r="D5" s="217"/>
      <c r="E5" s="589"/>
      <c r="F5" s="589" t="str">
        <f>'1'!$E$6</f>
        <v>TAHUN</v>
      </c>
      <c r="G5" s="590" t="str">
        <f>'1'!$F$6</f>
        <v>BANYUMAS</v>
      </c>
      <c r="H5" s="217"/>
      <c r="I5" s="217"/>
      <c r="J5" s="589"/>
      <c r="K5" s="589"/>
      <c r="L5" s="217"/>
      <c r="N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7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27" ht="21.75" customHeight="1" x14ac:dyDescent="0.25">
      <c r="A7" s="1040" t="s">
        <v>2</v>
      </c>
      <c r="B7" s="1040" t="s">
        <v>254</v>
      </c>
      <c r="C7" s="1040" t="s">
        <v>409</v>
      </c>
      <c r="D7" s="1175" t="s">
        <v>686</v>
      </c>
      <c r="E7" s="1064"/>
      <c r="F7" s="1064"/>
      <c r="G7" s="1243" t="s">
        <v>687</v>
      </c>
      <c r="H7" s="1244"/>
      <c r="I7" s="1244"/>
      <c r="J7" s="1244"/>
      <c r="K7" s="1244"/>
      <c r="L7" s="1245"/>
      <c r="M7" s="80"/>
    </row>
    <row r="8" spans="1:27" ht="16.5" customHeight="1" x14ac:dyDescent="0.25">
      <c r="A8" s="1040"/>
      <c r="B8" s="1040"/>
      <c r="C8" s="1040"/>
      <c r="D8" s="1042"/>
      <c r="E8" s="1043"/>
      <c r="F8" s="1043"/>
      <c r="G8" s="1235" t="s">
        <v>6</v>
      </c>
      <c r="H8" s="1234"/>
      <c r="I8" s="1235" t="s">
        <v>7</v>
      </c>
      <c r="J8" s="1234"/>
      <c r="K8" s="1235" t="s">
        <v>8</v>
      </c>
      <c r="L8" s="1234"/>
    </row>
    <row r="9" spans="1:27" ht="15.75" customHeight="1" x14ac:dyDescent="0.25">
      <c r="A9" s="1041"/>
      <c r="B9" s="1041"/>
      <c r="C9" s="1041"/>
      <c r="D9" s="757" t="s">
        <v>6</v>
      </c>
      <c r="E9" s="757" t="s">
        <v>7</v>
      </c>
      <c r="F9" s="806" t="s">
        <v>8</v>
      </c>
      <c r="G9" s="758" t="s">
        <v>256</v>
      </c>
      <c r="H9" s="758" t="s">
        <v>27</v>
      </c>
      <c r="I9" s="758" t="s">
        <v>256</v>
      </c>
      <c r="J9" s="758" t="s">
        <v>27</v>
      </c>
      <c r="K9" s="758" t="s">
        <v>256</v>
      </c>
      <c r="L9" s="758" t="s">
        <v>27</v>
      </c>
    </row>
    <row r="10" spans="1:27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</row>
    <row r="11" spans="1:27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316"/>
      <c r="E11" s="316"/>
      <c r="F11" s="316">
        <f>SUM(D11:E11)</f>
        <v>0</v>
      </c>
      <c r="G11" s="316"/>
      <c r="H11" s="317" t="e">
        <f t="shared" ref="H11:H30" si="0">G11/D11*100</f>
        <v>#DIV/0!</v>
      </c>
      <c r="I11" s="316"/>
      <c r="J11" s="317" t="e">
        <f t="shared" ref="J11:J30" si="1">I11/E11*100</f>
        <v>#DIV/0!</v>
      </c>
      <c r="K11" s="316">
        <f t="shared" ref="K11:K30" si="2">G11+I11</f>
        <v>0</v>
      </c>
      <c r="L11" s="317" t="e">
        <f t="shared" ref="L11:L30" si="3">K11/F11*100</f>
        <v>#DIV/0!</v>
      </c>
    </row>
    <row r="12" spans="1:27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316"/>
      <c r="E12" s="316"/>
      <c r="F12" s="316">
        <f t="shared" ref="F12:F19" si="4">SUM(D12:E12)</f>
        <v>0</v>
      </c>
      <c r="G12" s="316"/>
      <c r="H12" s="317" t="e">
        <f t="shared" si="0"/>
        <v>#DIV/0!</v>
      </c>
      <c r="I12" s="316"/>
      <c r="J12" s="317" t="e">
        <f t="shared" si="1"/>
        <v>#DIV/0!</v>
      </c>
      <c r="K12" s="316">
        <f t="shared" si="2"/>
        <v>0</v>
      </c>
      <c r="L12" s="317" t="e">
        <f t="shared" si="3"/>
        <v>#DIV/0!</v>
      </c>
    </row>
    <row r="13" spans="1:27" ht="20.100000000000001" customHeight="1" x14ac:dyDescent="0.25">
      <c r="A13" s="557"/>
      <c r="B13" s="128"/>
      <c r="C13" s="128" t="str">
        <f>'9'!C11</f>
        <v>Wangon II</v>
      </c>
      <c r="D13" s="316"/>
      <c r="E13" s="316"/>
      <c r="F13" s="316">
        <f t="shared" si="4"/>
        <v>0</v>
      </c>
      <c r="G13" s="316"/>
      <c r="H13" s="317" t="e">
        <f t="shared" si="0"/>
        <v>#DIV/0!</v>
      </c>
      <c r="I13" s="316"/>
      <c r="J13" s="317" t="e">
        <f t="shared" si="1"/>
        <v>#DIV/0!</v>
      </c>
      <c r="K13" s="316">
        <f t="shared" si="2"/>
        <v>0</v>
      </c>
      <c r="L13" s="317" t="e">
        <f>K13/F13*100</f>
        <v>#DIV/0!</v>
      </c>
    </row>
    <row r="14" spans="1:27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316"/>
      <c r="E14" s="316"/>
      <c r="F14" s="316">
        <f t="shared" si="4"/>
        <v>0</v>
      </c>
      <c r="G14" s="316"/>
      <c r="H14" s="317" t="e">
        <f t="shared" si="0"/>
        <v>#DIV/0!</v>
      </c>
      <c r="I14" s="316"/>
      <c r="J14" s="317" t="e">
        <f t="shared" si="1"/>
        <v>#DIV/0!</v>
      </c>
      <c r="K14" s="316">
        <f t="shared" si="2"/>
        <v>0</v>
      </c>
      <c r="L14" s="317" t="e">
        <f t="shared" si="3"/>
        <v>#DIV/0!</v>
      </c>
    </row>
    <row r="15" spans="1:27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316"/>
      <c r="E15" s="316"/>
      <c r="F15" s="316">
        <f t="shared" si="4"/>
        <v>0</v>
      </c>
      <c r="G15" s="316"/>
      <c r="H15" s="317" t="e">
        <f t="shared" si="0"/>
        <v>#DIV/0!</v>
      </c>
      <c r="I15" s="316"/>
      <c r="J15" s="317" t="e">
        <f t="shared" si="1"/>
        <v>#DIV/0!</v>
      </c>
      <c r="K15" s="316">
        <f t="shared" si="2"/>
        <v>0</v>
      </c>
      <c r="L15" s="317" t="e">
        <f t="shared" si="3"/>
        <v>#DIV/0!</v>
      </c>
    </row>
    <row r="16" spans="1:27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316"/>
      <c r="E16" s="316"/>
      <c r="F16" s="316">
        <f t="shared" si="4"/>
        <v>0</v>
      </c>
      <c r="G16" s="316"/>
      <c r="H16" s="317" t="e">
        <f>G16/D16*100</f>
        <v>#DIV/0!</v>
      </c>
      <c r="I16" s="316"/>
      <c r="J16" s="317" t="e">
        <f t="shared" si="1"/>
        <v>#DIV/0!</v>
      </c>
      <c r="K16" s="316">
        <f t="shared" si="2"/>
        <v>0</v>
      </c>
      <c r="L16" s="317" t="e">
        <f t="shared" si="3"/>
        <v>#DIV/0!</v>
      </c>
    </row>
    <row r="17" spans="1:12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316"/>
      <c r="E17" s="316"/>
      <c r="F17" s="316">
        <f t="shared" si="4"/>
        <v>0</v>
      </c>
      <c r="G17" s="316"/>
      <c r="H17" s="317" t="e">
        <f t="shared" si="0"/>
        <v>#DIV/0!</v>
      </c>
      <c r="I17" s="316"/>
      <c r="J17" s="317" t="e">
        <f t="shared" si="1"/>
        <v>#DIV/0!</v>
      </c>
      <c r="K17" s="316">
        <f t="shared" si="2"/>
        <v>0</v>
      </c>
      <c r="L17" s="317" t="e">
        <f t="shared" si="3"/>
        <v>#DIV/0!</v>
      </c>
    </row>
    <row r="18" spans="1:12" ht="20.100000000000001" customHeight="1" x14ac:dyDescent="0.25">
      <c r="A18" s="557"/>
      <c r="B18" s="128"/>
      <c r="C18" s="128" t="str">
        <f>'9'!C16</f>
        <v>Kemranjen II</v>
      </c>
      <c r="D18" s="316"/>
      <c r="E18" s="316"/>
      <c r="F18" s="316">
        <f t="shared" si="4"/>
        <v>0</v>
      </c>
      <c r="G18" s="316"/>
      <c r="H18" s="317" t="e">
        <f t="shared" si="0"/>
        <v>#DIV/0!</v>
      </c>
      <c r="I18" s="316"/>
      <c r="J18" s="317" t="e">
        <f t="shared" si="1"/>
        <v>#DIV/0!</v>
      </c>
      <c r="K18" s="316">
        <f t="shared" si="2"/>
        <v>0</v>
      </c>
      <c r="L18" s="317" t="e">
        <f t="shared" si="3"/>
        <v>#DIV/0!</v>
      </c>
    </row>
    <row r="19" spans="1:12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316"/>
      <c r="E19" s="316"/>
      <c r="F19" s="316">
        <f t="shared" si="4"/>
        <v>0</v>
      </c>
      <c r="G19" s="316"/>
      <c r="H19" s="317" t="e">
        <f t="shared" si="0"/>
        <v>#DIV/0!</v>
      </c>
      <c r="I19" s="316"/>
      <c r="J19" s="317" t="e">
        <f t="shared" si="1"/>
        <v>#DIV/0!</v>
      </c>
      <c r="K19" s="316">
        <f t="shared" si="2"/>
        <v>0</v>
      </c>
      <c r="L19" s="317" t="e">
        <f t="shared" si="3"/>
        <v>#DIV/0!</v>
      </c>
    </row>
    <row r="20" spans="1:12" ht="20.100000000000001" customHeight="1" x14ac:dyDescent="0.25">
      <c r="A20" s="557"/>
      <c r="B20" s="128"/>
      <c r="C20" s="128" t="str">
        <f>'9'!C18</f>
        <v>Sumpiuh II</v>
      </c>
      <c r="D20" s="316"/>
      <c r="E20" s="316"/>
      <c r="F20" s="316">
        <f t="shared" ref="F20:F30" si="5">SUM(D20:E20)</f>
        <v>0</v>
      </c>
      <c r="G20" s="316"/>
      <c r="H20" s="317" t="e">
        <f t="shared" si="0"/>
        <v>#DIV/0!</v>
      </c>
      <c r="I20" s="316"/>
      <c r="J20" s="317" t="e">
        <f t="shared" si="1"/>
        <v>#DIV/0!</v>
      </c>
      <c r="K20" s="316">
        <f t="shared" si="2"/>
        <v>0</v>
      </c>
      <c r="L20" s="317" t="e">
        <f t="shared" si="3"/>
        <v>#DIV/0!</v>
      </c>
    </row>
    <row r="21" spans="1:12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316"/>
      <c r="E21" s="316"/>
      <c r="F21" s="316">
        <f t="shared" si="5"/>
        <v>0</v>
      </c>
      <c r="G21" s="316"/>
      <c r="H21" s="317" t="e">
        <f t="shared" si="0"/>
        <v>#DIV/0!</v>
      </c>
      <c r="I21" s="316"/>
      <c r="J21" s="317" t="e">
        <f t="shared" si="1"/>
        <v>#DIV/0!</v>
      </c>
      <c r="K21" s="316">
        <f t="shared" si="2"/>
        <v>0</v>
      </c>
      <c r="L21" s="317" t="e">
        <f t="shared" si="3"/>
        <v>#DIV/0!</v>
      </c>
    </row>
    <row r="22" spans="1:12" ht="20.100000000000001" customHeight="1" x14ac:dyDescent="0.25">
      <c r="A22" s="557"/>
      <c r="B22" s="128"/>
      <c r="C22" s="128" t="str">
        <f>'9'!C20</f>
        <v>Tambak II</v>
      </c>
      <c r="D22" s="316"/>
      <c r="E22" s="316"/>
      <c r="F22" s="316">
        <f t="shared" si="5"/>
        <v>0</v>
      </c>
      <c r="G22" s="316"/>
      <c r="H22" s="317" t="e">
        <f t="shared" si="0"/>
        <v>#DIV/0!</v>
      </c>
      <c r="I22" s="316"/>
      <c r="J22" s="317" t="e">
        <f>I22/E22*100</f>
        <v>#DIV/0!</v>
      </c>
      <c r="K22" s="316">
        <f t="shared" si="2"/>
        <v>0</v>
      </c>
      <c r="L22" s="317" t="e">
        <f t="shared" si="3"/>
        <v>#DIV/0!</v>
      </c>
    </row>
    <row r="23" spans="1:12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316"/>
      <c r="E23" s="316"/>
      <c r="F23" s="316">
        <f t="shared" si="5"/>
        <v>0</v>
      </c>
      <c r="G23" s="316"/>
      <c r="H23" s="317" t="e">
        <f t="shared" si="0"/>
        <v>#DIV/0!</v>
      </c>
      <c r="I23" s="316"/>
      <c r="J23" s="317" t="e">
        <f t="shared" si="1"/>
        <v>#DIV/0!</v>
      </c>
      <c r="K23" s="316">
        <f t="shared" si="2"/>
        <v>0</v>
      </c>
      <c r="L23" s="317" t="e">
        <f t="shared" si="3"/>
        <v>#DIV/0!</v>
      </c>
    </row>
    <row r="24" spans="1:12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316"/>
      <c r="E24" s="316"/>
      <c r="F24" s="316">
        <f>SUM(D24:E24)</f>
        <v>0</v>
      </c>
      <c r="G24" s="316"/>
      <c r="H24" s="317" t="e">
        <f t="shared" si="0"/>
        <v>#DIV/0!</v>
      </c>
      <c r="I24" s="316"/>
      <c r="J24" s="317" t="e">
        <f t="shared" si="1"/>
        <v>#DIV/0!</v>
      </c>
      <c r="K24" s="316">
        <f t="shared" si="2"/>
        <v>0</v>
      </c>
      <c r="L24" s="317" t="e">
        <f t="shared" si="3"/>
        <v>#DIV/0!</v>
      </c>
    </row>
    <row r="25" spans="1:12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316"/>
      <c r="E25" s="316"/>
      <c r="F25" s="316">
        <f t="shared" si="5"/>
        <v>0</v>
      </c>
      <c r="G25" s="316"/>
      <c r="H25" s="317" t="e">
        <f>G25/D25*100</f>
        <v>#DIV/0!</v>
      </c>
      <c r="I25" s="316"/>
      <c r="J25" s="317" t="e">
        <f t="shared" si="1"/>
        <v>#DIV/0!</v>
      </c>
      <c r="K25" s="316">
        <f t="shared" si="2"/>
        <v>0</v>
      </c>
      <c r="L25" s="317" t="e">
        <f t="shared" si="3"/>
        <v>#DIV/0!</v>
      </c>
    </row>
    <row r="26" spans="1:12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316"/>
      <c r="E26" s="316"/>
      <c r="F26" s="316">
        <f t="shared" si="5"/>
        <v>0</v>
      </c>
      <c r="G26" s="316"/>
      <c r="H26" s="317" t="e">
        <f t="shared" si="0"/>
        <v>#DIV/0!</v>
      </c>
      <c r="I26" s="316"/>
      <c r="J26" s="317" t="e">
        <f t="shared" si="1"/>
        <v>#DIV/0!</v>
      </c>
      <c r="K26" s="316">
        <f t="shared" si="2"/>
        <v>0</v>
      </c>
      <c r="L26" s="317" t="e">
        <f t="shared" si="3"/>
        <v>#DIV/0!</v>
      </c>
    </row>
    <row r="27" spans="1:12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316"/>
      <c r="E27" s="316"/>
      <c r="F27" s="316">
        <f t="shared" si="5"/>
        <v>0</v>
      </c>
      <c r="G27" s="316"/>
      <c r="H27" s="317" t="e">
        <f t="shared" si="0"/>
        <v>#DIV/0!</v>
      </c>
      <c r="I27" s="316"/>
      <c r="J27" s="317" t="e">
        <f t="shared" si="1"/>
        <v>#DIV/0!</v>
      </c>
      <c r="K27" s="316">
        <f t="shared" si="2"/>
        <v>0</v>
      </c>
      <c r="L27" s="317" t="e">
        <f>K27/F27*100</f>
        <v>#DIV/0!</v>
      </c>
    </row>
    <row r="28" spans="1:12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316"/>
      <c r="E28" s="316"/>
      <c r="F28" s="316">
        <f t="shared" si="5"/>
        <v>0</v>
      </c>
      <c r="G28" s="316"/>
      <c r="H28" s="317" t="e">
        <f t="shared" si="0"/>
        <v>#DIV/0!</v>
      </c>
      <c r="I28" s="316"/>
      <c r="J28" s="317" t="e">
        <f t="shared" si="1"/>
        <v>#DIV/0!</v>
      </c>
      <c r="K28" s="316">
        <f t="shared" si="2"/>
        <v>0</v>
      </c>
      <c r="L28" s="317" t="e">
        <f t="shared" si="3"/>
        <v>#DIV/0!</v>
      </c>
    </row>
    <row r="29" spans="1:12" ht="20.100000000000001" customHeight="1" x14ac:dyDescent="0.25">
      <c r="A29" s="557"/>
      <c r="B29" s="128"/>
      <c r="C29" s="128" t="str">
        <f>'9'!C27</f>
        <v>Ajibarang II</v>
      </c>
      <c r="D29" s="316"/>
      <c r="E29" s="316"/>
      <c r="F29" s="316">
        <f t="shared" si="5"/>
        <v>0</v>
      </c>
      <c r="G29" s="316"/>
      <c r="H29" s="317" t="e">
        <f t="shared" si="0"/>
        <v>#DIV/0!</v>
      </c>
      <c r="I29" s="316"/>
      <c r="J29" s="317" t="e">
        <f>I29/E29*100</f>
        <v>#DIV/0!</v>
      </c>
      <c r="K29" s="316">
        <f t="shared" si="2"/>
        <v>0</v>
      </c>
      <c r="L29" s="317" t="e">
        <f t="shared" si="3"/>
        <v>#DIV/0!</v>
      </c>
    </row>
    <row r="30" spans="1:12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316"/>
      <c r="E30" s="316"/>
      <c r="F30" s="316">
        <f t="shared" si="5"/>
        <v>0</v>
      </c>
      <c r="G30" s="316"/>
      <c r="H30" s="317" t="e">
        <f t="shared" si="0"/>
        <v>#DIV/0!</v>
      </c>
      <c r="I30" s="316"/>
      <c r="J30" s="317" t="e">
        <f t="shared" si="1"/>
        <v>#DIV/0!</v>
      </c>
      <c r="K30" s="316">
        <f t="shared" si="2"/>
        <v>0</v>
      </c>
      <c r="L30" s="317" t="e">
        <f t="shared" si="3"/>
        <v>#DIV/0!</v>
      </c>
    </row>
    <row r="31" spans="1:12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316"/>
      <c r="E31" s="316"/>
      <c r="F31" s="316">
        <f t="shared" ref="F31:F50" si="6">SUM(D31:E31)</f>
        <v>0</v>
      </c>
      <c r="G31" s="316"/>
      <c r="H31" s="317" t="e">
        <f t="shared" ref="H31:H50" si="7">G31/D31*100</f>
        <v>#DIV/0!</v>
      </c>
      <c r="I31" s="316"/>
      <c r="J31" s="317" t="e">
        <f t="shared" ref="J31:J50" si="8">I31/E31*100</f>
        <v>#DIV/0!</v>
      </c>
      <c r="K31" s="316">
        <f t="shared" ref="K31:K50" si="9">G31+I31</f>
        <v>0</v>
      </c>
      <c r="L31" s="317" t="e">
        <f t="shared" ref="L31:L50" si="10">K31/F31*100</f>
        <v>#DIV/0!</v>
      </c>
    </row>
    <row r="32" spans="1:12" ht="20.100000000000001" customHeight="1" x14ac:dyDescent="0.25">
      <c r="A32" s="557"/>
      <c r="B32" s="128"/>
      <c r="C32" s="128" t="str">
        <f>'9'!C30</f>
        <v>Pekuncen II</v>
      </c>
      <c r="D32" s="316"/>
      <c r="E32" s="316"/>
      <c r="F32" s="316">
        <f t="shared" si="6"/>
        <v>0</v>
      </c>
      <c r="G32" s="316"/>
      <c r="H32" s="317" t="e">
        <f t="shared" si="7"/>
        <v>#DIV/0!</v>
      </c>
      <c r="I32" s="316"/>
      <c r="J32" s="317" t="e">
        <f t="shared" si="8"/>
        <v>#DIV/0!</v>
      </c>
      <c r="K32" s="316">
        <f t="shared" si="9"/>
        <v>0</v>
      </c>
      <c r="L32" s="317" t="e">
        <f t="shared" si="10"/>
        <v>#DIV/0!</v>
      </c>
    </row>
    <row r="33" spans="1:12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316"/>
      <c r="E33" s="316"/>
      <c r="F33" s="316">
        <f t="shared" si="6"/>
        <v>0</v>
      </c>
      <c r="G33" s="316"/>
      <c r="H33" s="317" t="e">
        <f t="shared" si="7"/>
        <v>#DIV/0!</v>
      </c>
      <c r="I33" s="316"/>
      <c r="J33" s="317" t="e">
        <f t="shared" si="8"/>
        <v>#DIV/0!</v>
      </c>
      <c r="K33" s="316">
        <f t="shared" si="9"/>
        <v>0</v>
      </c>
      <c r="L33" s="317" t="e">
        <f t="shared" si="10"/>
        <v>#DIV/0!</v>
      </c>
    </row>
    <row r="34" spans="1:12" ht="20.100000000000001" customHeight="1" x14ac:dyDescent="0.25">
      <c r="A34" s="557"/>
      <c r="B34" s="128"/>
      <c r="C34" s="128" t="str">
        <f>'9'!C32</f>
        <v>Cilongok II</v>
      </c>
      <c r="D34" s="316"/>
      <c r="E34" s="316"/>
      <c r="F34" s="316">
        <f t="shared" si="6"/>
        <v>0</v>
      </c>
      <c r="G34" s="316"/>
      <c r="H34" s="317" t="e">
        <f t="shared" si="7"/>
        <v>#DIV/0!</v>
      </c>
      <c r="I34" s="316"/>
      <c r="J34" s="317" t="e">
        <f t="shared" si="8"/>
        <v>#DIV/0!</v>
      </c>
      <c r="K34" s="316">
        <f t="shared" si="9"/>
        <v>0</v>
      </c>
      <c r="L34" s="317" t="e">
        <f t="shared" si="10"/>
        <v>#DIV/0!</v>
      </c>
    </row>
    <row r="35" spans="1:12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316"/>
      <c r="E35" s="316"/>
      <c r="F35" s="316">
        <f t="shared" si="6"/>
        <v>0</v>
      </c>
      <c r="G35" s="316"/>
      <c r="H35" s="317" t="e">
        <f t="shared" si="7"/>
        <v>#DIV/0!</v>
      </c>
      <c r="I35" s="316"/>
      <c r="J35" s="317" t="e">
        <f t="shared" si="8"/>
        <v>#DIV/0!</v>
      </c>
      <c r="K35" s="316">
        <f t="shared" si="9"/>
        <v>0</v>
      </c>
      <c r="L35" s="317" t="e">
        <f t="shared" si="10"/>
        <v>#DIV/0!</v>
      </c>
    </row>
    <row r="36" spans="1:12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316"/>
      <c r="E36" s="316"/>
      <c r="F36" s="316">
        <f t="shared" si="6"/>
        <v>0</v>
      </c>
      <c r="G36" s="316"/>
      <c r="H36" s="317" t="e">
        <f t="shared" si="7"/>
        <v>#DIV/0!</v>
      </c>
      <c r="I36" s="316"/>
      <c r="J36" s="317" t="e">
        <f t="shared" si="8"/>
        <v>#DIV/0!</v>
      </c>
      <c r="K36" s="316">
        <f t="shared" si="9"/>
        <v>0</v>
      </c>
      <c r="L36" s="317" t="e">
        <f t="shared" si="10"/>
        <v>#DIV/0!</v>
      </c>
    </row>
    <row r="37" spans="1:12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316"/>
      <c r="E37" s="316"/>
      <c r="F37" s="316">
        <f t="shared" si="6"/>
        <v>0</v>
      </c>
      <c r="G37" s="316"/>
      <c r="H37" s="317" t="e">
        <f t="shared" si="7"/>
        <v>#DIV/0!</v>
      </c>
      <c r="I37" s="316"/>
      <c r="J37" s="317" t="e">
        <f t="shared" si="8"/>
        <v>#DIV/0!</v>
      </c>
      <c r="K37" s="316">
        <f t="shared" si="9"/>
        <v>0</v>
      </c>
      <c r="L37" s="317" t="e">
        <f t="shared" si="10"/>
        <v>#DIV/0!</v>
      </c>
    </row>
    <row r="38" spans="1:12" ht="20.100000000000001" customHeight="1" x14ac:dyDescent="0.25">
      <c r="A38" s="557"/>
      <c r="B38" s="128"/>
      <c r="C38" s="128" t="str">
        <f>'9'!C36</f>
        <v>Purwokerto Timur II</v>
      </c>
      <c r="D38" s="316"/>
      <c r="E38" s="316"/>
      <c r="F38" s="316">
        <f t="shared" si="6"/>
        <v>0</v>
      </c>
      <c r="G38" s="316"/>
      <c r="H38" s="317" t="e">
        <f t="shared" si="7"/>
        <v>#DIV/0!</v>
      </c>
      <c r="I38" s="316"/>
      <c r="J38" s="317" t="e">
        <f t="shared" si="8"/>
        <v>#DIV/0!</v>
      </c>
      <c r="K38" s="316">
        <f t="shared" si="9"/>
        <v>0</v>
      </c>
      <c r="L38" s="317" t="e">
        <f t="shared" si="10"/>
        <v>#DIV/0!</v>
      </c>
    </row>
    <row r="39" spans="1:12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316"/>
      <c r="E39" s="316"/>
      <c r="F39" s="316">
        <f t="shared" si="6"/>
        <v>0</v>
      </c>
      <c r="G39" s="316"/>
      <c r="H39" s="317" t="e">
        <f t="shared" si="7"/>
        <v>#DIV/0!</v>
      </c>
      <c r="I39" s="316"/>
      <c r="J39" s="317" t="e">
        <f t="shared" si="8"/>
        <v>#DIV/0!</v>
      </c>
      <c r="K39" s="316">
        <f t="shared" si="9"/>
        <v>0</v>
      </c>
      <c r="L39" s="317" t="e">
        <f t="shared" si="10"/>
        <v>#DIV/0!</v>
      </c>
    </row>
    <row r="40" spans="1:12" ht="20.100000000000001" customHeight="1" x14ac:dyDescent="0.25">
      <c r="A40" s="557"/>
      <c r="B40" s="128"/>
      <c r="C40" s="128" t="str">
        <f>'9'!C38</f>
        <v>Purwokerto Utara II</v>
      </c>
      <c r="D40" s="316"/>
      <c r="E40" s="316"/>
      <c r="F40" s="316">
        <f t="shared" si="6"/>
        <v>0</v>
      </c>
      <c r="G40" s="316"/>
      <c r="H40" s="317" t="e">
        <f t="shared" si="7"/>
        <v>#DIV/0!</v>
      </c>
      <c r="I40" s="316"/>
      <c r="J40" s="317" t="e">
        <f t="shared" si="8"/>
        <v>#DIV/0!</v>
      </c>
      <c r="K40" s="316">
        <f t="shared" si="9"/>
        <v>0</v>
      </c>
      <c r="L40" s="317" t="e">
        <f t="shared" si="10"/>
        <v>#DIV/0!</v>
      </c>
    </row>
    <row r="41" spans="1:12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316"/>
      <c r="E41" s="316"/>
      <c r="F41" s="316">
        <f t="shared" si="6"/>
        <v>0</v>
      </c>
      <c r="G41" s="316"/>
      <c r="H41" s="317" t="e">
        <f t="shared" si="7"/>
        <v>#DIV/0!</v>
      </c>
      <c r="I41" s="316"/>
      <c r="J41" s="317" t="e">
        <f t="shared" si="8"/>
        <v>#DIV/0!</v>
      </c>
      <c r="K41" s="316">
        <f t="shared" si="9"/>
        <v>0</v>
      </c>
      <c r="L41" s="317" t="e">
        <f t="shared" si="10"/>
        <v>#DIV/0!</v>
      </c>
    </row>
    <row r="42" spans="1:12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316"/>
      <c r="E42" s="316"/>
      <c r="F42" s="316">
        <f t="shared" si="6"/>
        <v>0</v>
      </c>
      <c r="G42" s="316"/>
      <c r="H42" s="317" t="e">
        <f t="shared" si="7"/>
        <v>#DIV/0!</v>
      </c>
      <c r="I42" s="316"/>
      <c r="J42" s="317" t="e">
        <f t="shared" si="8"/>
        <v>#DIV/0!</v>
      </c>
      <c r="K42" s="316">
        <f t="shared" si="9"/>
        <v>0</v>
      </c>
      <c r="L42" s="317" t="e">
        <f t="shared" si="10"/>
        <v>#DIV/0!</v>
      </c>
    </row>
    <row r="43" spans="1:12" ht="20.100000000000001" customHeight="1" x14ac:dyDescent="0.25">
      <c r="A43" s="557"/>
      <c r="B43" s="128"/>
      <c r="C43" s="128" t="str">
        <f>'9'!C41</f>
        <v>Sokaraja II</v>
      </c>
      <c r="D43" s="316"/>
      <c r="E43" s="316"/>
      <c r="F43" s="316">
        <f t="shared" si="6"/>
        <v>0</v>
      </c>
      <c r="G43" s="316"/>
      <c r="H43" s="317" t="e">
        <f t="shared" si="7"/>
        <v>#DIV/0!</v>
      </c>
      <c r="I43" s="316"/>
      <c r="J43" s="317" t="e">
        <f t="shared" si="8"/>
        <v>#DIV/0!</v>
      </c>
      <c r="K43" s="316">
        <f t="shared" si="9"/>
        <v>0</v>
      </c>
      <c r="L43" s="317" t="e">
        <f t="shared" si="10"/>
        <v>#DIV/0!</v>
      </c>
    </row>
    <row r="44" spans="1:12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316"/>
      <c r="E44" s="316"/>
      <c r="F44" s="316">
        <f t="shared" si="6"/>
        <v>0</v>
      </c>
      <c r="G44" s="316"/>
      <c r="H44" s="317" t="e">
        <f t="shared" si="7"/>
        <v>#DIV/0!</v>
      </c>
      <c r="I44" s="316"/>
      <c r="J44" s="317" t="e">
        <f t="shared" si="8"/>
        <v>#DIV/0!</v>
      </c>
      <c r="K44" s="316">
        <f t="shared" si="9"/>
        <v>0</v>
      </c>
      <c r="L44" s="317" t="e">
        <f t="shared" si="10"/>
        <v>#DIV/0!</v>
      </c>
    </row>
    <row r="45" spans="1:12" ht="20.100000000000001" customHeight="1" x14ac:dyDescent="0.25">
      <c r="A45" s="557"/>
      <c r="B45" s="128"/>
      <c r="C45" s="128" t="str">
        <f>'9'!C43</f>
        <v>Kembaran II</v>
      </c>
      <c r="D45" s="316"/>
      <c r="E45" s="316"/>
      <c r="F45" s="316">
        <f t="shared" si="6"/>
        <v>0</v>
      </c>
      <c r="G45" s="316"/>
      <c r="H45" s="317" t="e">
        <f t="shared" si="7"/>
        <v>#DIV/0!</v>
      </c>
      <c r="I45" s="316"/>
      <c r="J45" s="317" t="e">
        <f t="shared" si="8"/>
        <v>#DIV/0!</v>
      </c>
      <c r="K45" s="316">
        <f t="shared" si="9"/>
        <v>0</v>
      </c>
      <c r="L45" s="317" t="e">
        <f t="shared" si="10"/>
        <v>#DIV/0!</v>
      </c>
    </row>
    <row r="46" spans="1:12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316"/>
      <c r="E46" s="316"/>
      <c r="F46" s="316">
        <f t="shared" si="6"/>
        <v>0</v>
      </c>
      <c r="G46" s="316"/>
      <c r="H46" s="317" t="e">
        <f t="shared" si="7"/>
        <v>#DIV/0!</v>
      </c>
      <c r="I46" s="316"/>
      <c r="J46" s="317" t="e">
        <f t="shared" si="8"/>
        <v>#DIV/0!</v>
      </c>
      <c r="K46" s="316">
        <f t="shared" si="9"/>
        <v>0</v>
      </c>
      <c r="L46" s="317" t="e">
        <f t="shared" si="10"/>
        <v>#DIV/0!</v>
      </c>
    </row>
    <row r="47" spans="1:12" ht="20.100000000000001" customHeight="1" x14ac:dyDescent="0.25">
      <c r="A47" s="557"/>
      <c r="B47" s="128"/>
      <c r="C47" s="128" t="str">
        <f>'9'!C45</f>
        <v>Sumbang II</v>
      </c>
      <c r="D47" s="316"/>
      <c r="E47" s="316"/>
      <c r="F47" s="316">
        <f t="shared" si="6"/>
        <v>0</v>
      </c>
      <c r="G47" s="316"/>
      <c r="H47" s="317" t="e">
        <f t="shared" si="7"/>
        <v>#DIV/0!</v>
      </c>
      <c r="I47" s="316"/>
      <c r="J47" s="317" t="e">
        <f t="shared" si="8"/>
        <v>#DIV/0!</v>
      </c>
      <c r="K47" s="316">
        <f t="shared" si="9"/>
        <v>0</v>
      </c>
      <c r="L47" s="317" t="e">
        <f t="shared" si="10"/>
        <v>#DIV/0!</v>
      </c>
    </row>
    <row r="48" spans="1:12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316"/>
      <c r="E48" s="316"/>
      <c r="F48" s="316">
        <f t="shared" si="6"/>
        <v>0</v>
      </c>
      <c r="G48" s="316"/>
      <c r="H48" s="317" t="e">
        <f t="shared" si="7"/>
        <v>#DIV/0!</v>
      </c>
      <c r="I48" s="316"/>
      <c r="J48" s="317" t="e">
        <f t="shared" si="8"/>
        <v>#DIV/0!</v>
      </c>
      <c r="K48" s="316">
        <f t="shared" si="9"/>
        <v>0</v>
      </c>
      <c r="L48" s="317" t="e">
        <f t="shared" si="10"/>
        <v>#DIV/0!</v>
      </c>
    </row>
    <row r="49" spans="1:27" ht="20.100000000000001" customHeight="1" x14ac:dyDescent="0.25">
      <c r="A49" s="557"/>
      <c r="B49" s="128"/>
      <c r="C49" s="128" t="str">
        <f>'9'!C47</f>
        <v>Baturraden II</v>
      </c>
      <c r="D49" s="316"/>
      <c r="E49" s="316"/>
      <c r="F49" s="316">
        <f t="shared" si="6"/>
        <v>0</v>
      </c>
      <c r="G49" s="316"/>
      <c r="H49" s="317" t="e">
        <f t="shared" si="7"/>
        <v>#DIV/0!</v>
      </c>
      <c r="I49" s="316"/>
      <c r="J49" s="317" t="e">
        <f t="shared" si="8"/>
        <v>#DIV/0!</v>
      </c>
      <c r="K49" s="316">
        <f t="shared" si="9"/>
        <v>0</v>
      </c>
      <c r="L49" s="317" t="e">
        <f t="shared" si="10"/>
        <v>#DIV/0!</v>
      </c>
    </row>
    <row r="50" spans="1:27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316"/>
      <c r="E50" s="316"/>
      <c r="F50" s="316">
        <f t="shared" si="6"/>
        <v>0</v>
      </c>
      <c r="G50" s="316"/>
      <c r="H50" s="317" t="e">
        <f t="shared" si="7"/>
        <v>#DIV/0!</v>
      </c>
      <c r="I50" s="316"/>
      <c r="J50" s="317" t="e">
        <f t="shared" si="8"/>
        <v>#DIV/0!</v>
      </c>
      <c r="K50" s="316">
        <f t="shared" si="9"/>
        <v>0</v>
      </c>
      <c r="L50" s="317" t="e">
        <f t="shared" si="10"/>
        <v>#DIV/0!</v>
      </c>
    </row>
    <row r="51" spans="1:27" ht="20.100000000000001" customHeight="1" x14ac:dyDescent="0.25">
      <c r="A51" s="557"/>
      <c r="B51" s="72"/>
      <c r="C51" s="72"/>
      <c r="D51" s="316"/>
      <c r="E51" s="316"/>
      <c r="F51" s="316"/>
      <c r="G51" s="316"/>
      <c r="H51" s="317"/>
      <c r="I51" s="316"/>
      <c r="J51" s="317"/>
      <c r="K51" s="316"/>
      <c r="L51" s="317"/>
    </row>
    <row r="52" spans="1:27" ht="20.100000000000001" customHeight="1" x14ac:dyDescent="0.25">
      <c r="A52" s="557"/>
      <c r="B52" s="72"/>
      <c r="C52" s="72"/>
      <c r="D52" s="316"/>
      <c r="E52" s="316"/>
      <c r="F52" s="316"/>
      <c r="G52" s="316"/>
      <c r="H52" s="317"/>
      <c r="I52" s="316"/>
      <c r="J52" s="317"/>
      <c r="K52" s="316"/>
      <c r="L52" s="317"/>
    </row>
    <row r="53" spans="1:27" ht="20.100000000000001" customHeight="1" x14ac:dyDescent="0.25">
      <c r="A53" s="557"/>
      <c r="B53" s="80"/>
      <c r="C53" s="80"/>
      <c r="D53" s="316"/>
      <c r="E53" s="316"/>
      <c r="F53" s="316"/>
      <c r="G53" s="316"/>
      <c r="H53" s="317"/>
      <c r="I53" s="316"/>
      <c r="J53" s="317"/>
      <c r="K53" s="316"/>
      <c r="L53" s="317"/>
    </row>
    <row r="54" spans="1:27" ht="20.100000000000001" customHeight="1" thickBot="1" x14ac:dyDescent="0.3">
      <c r="A54" s="568" t="s">
        <v>488</v>
      </c>
      <c r="B54" s="569"/>
      <c r="C54" s="570"/>
      <c r="D54" s="318">
        <f>SUM(D11:D53)</f>
        <v>0</v>
      </c>
      <c r="E54" s="318">
        <f>SUM(E11:E53)</f>
        <v>0</v>
      </c>
      <c r="F54" s="318">
        <f>SUM(F11:F53)</f>
        <v>0</v>
      </c>
      <c r="G54" s="318">
        <f>SUM(G11:G53)</f>
        <v>0</v>
      </c>
      <c r="H54" s="319" t="e">
        <f>G54/D54*100</f>
        <v>#DIV/0!</v>
      </c>
      <c r="I54" s="318">
        <f>SUM(I11:I53)</f>
        <v>0</v>
      </c>
      <c r="J54" s="318" t="e">
        <f>I54/E54*100</f>
        <v>#DIV/0!</v>
      </c>
      <c r="K54" s="318">
        <f>SUM(K11:K53)</f>
        <v>0</v>
      </c>
      <c r="L54" s="319" t="e">
        <f>K54/F54*100</f>
        <v>#DIV/0!</v>
      </c>
    </row>
    <row r="55" spans="1:27" ht="20.100000000000001" customHeight="1" x14ac:dyDescent="0.25">
      <c r="A55" s="571"/>
      <c r="B55" s="571"/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</row>
    <row r="56" spans="1:27" x14ac:dyDescent="0.25">
      <c r="A56" s="724" t="s">
        <v>569</v>
      </c>
    </row>
    <row r="58" spans="1:27" x14ac:dyDescent="0.25">
      <c r="J58" s="321"/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6929133858267718" right="0.9055118110236221" top="1.1417322834645669" bottom="0.9055118110236221" header="0" footer="0"/>
  <pageSetup paperSize="9" scale="6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7321-3202-4BF0-A333-56FAF4F3E08A}">
  <sheetPr codeName="Sheet28">
    <tabColor rgb="FF7030A0"/>
    <pageSetUpPr fitToPage="1"/>
  </sheetPr>
  <dimension ref="A1:F57"/>
  <sheetViews>
    <sheetView topLeftCell="A16" zoomScale="70" zoomScaleNormal="70" workbookViewId="0">
      <selection activeCell="V4" sqref="V4"/>
    </sheetView>
  </sheetViews>
  <sheetFormatPr defaultColWidth="9.140625" defaultRowHeight="15" x14ac:dyDescent="0.2"/>
  <cols>
    <col min="1" max="1" width="5.7109375" style="331" customWidth="1"/>
    <col min="2" max="3" width="26.7109375" style="331" customWidth="1"/>
    <col min="4" max="6" width="24.7109375" style="331" customWidth="1"/>
    <col min="7" max="256" width="9.140625" style="331"/>
    <col min="257" max="257" width="5.7109375" style="331" customWidth="1"/>
    <col min="258" max="259" width="26.7109375" style="331" customWidth="1"/>
    <col min="260" max="262" width="24.7109375" style="331" customWidth="1"/>
    <col min="263" max="512" width="9.140625" style="331"/>
    <col min="513" max="513" width="5.7109375" style="331" customWidth="1"/>
    <col min="514" max="515" width="26.7109375" style="331" customWidth="1"/>
    <col min="516" max="518" width="24.7109375" style="331" customWidth="1"/>
    <col min="519" max="768" width="9.140625" style="331"/>
    <col min="769" max="769" width="5.7109375" style="331" customWidth="1"/>
    <col min="770" max="771" width="26.7109375" style="331" customWidth="1"/>
    <col min="772" max="774" width="24.7109375" style="331" customWidth="1"/>
    <col min="775" max="1024" width="9.140625" style="331"/>
    <col min="1025" max="1025" width="5.7109375" style="331" customWidth="1"/>
    <col min="1026" max="1027" width="26.7109375" style="331" customWidth="1"/>
    <col min="1028" max="1030" width="24.7109375" style="331" customWidth="1"/>
    <col min="1031" max="1280" width="9.140625" style="331"/>
    <col min="1281" max="1281" width="5.7109375" style="331" customWidth="1"/>
    <col min="1282" max="1283" width="26.7109375" style="331" customWidth="1"/>
    <col min="1284" max="1286" width="24.7109375" style="331" customWidth="1"/>
    <col min="1287" max="1536" width="9.140625" style="331"/>
    <col min="1537" max="1537" width="5.7109375" style="331" customWidth="1"/>
    <col min="1538" max="1539" width="26.7109375" style="331" customWidth="1"/>
    <col min="1540" max="1542" width="24.7109375" style="331" customWidth="1"/>
    <col min="1543" max="1792" width="9.140625" style="331"/>
    <col min="1793" max="1793" width="5.7109375" style="331" customWidth="1"/>
    <col min="1794" max="1795" width="26.7109375" style="331" customWidth="1"/>
    <col min="1796" max="1798" width="24.7109375" style="331" customWidth="1"/>
    <col min="1799" max="2048" width="9.140625" style="331"/>
    <col min="2049" max="2049" width="5.7109375" style="331" customWidth="1"/>
    <col min="2050" max="2051" width="26.7109375" style="331" customWidth="1"/>
    <col min="2052" max="2054" width="24.7109375" style="331" customWidth="1"/>
    <col min="2055" max="2304" width="9.140625" style="331"/>
    <col min="2305" max="2305" width="5.7109375" style="331" customWidth="1"/>
    <col min="2306" max="2307" width="26.7109375" style="331" customWidth="1"/>
    <col min="2308" max="2310" width="24.7109375" style="331" customWidth="1"/>
    <col min="2311" max="2560" width="9.140625" style="331"/>
    <col min="2561" max="2561" width="5.7109375" style="331" customWidth="1"/>
    <col min="2562" max="2563" width="26.7109375" style="331" customWidth="1"/>
    <col min="2564" max="2566" width="24.7109375" style="331" customWidth="1"/>
    <col min="2567" max="2816" width="9.140625" style="331"/>
    <col min="2817" max="2817" width="5.7109375" style="331" customWidth="1"/>
    <col min="2818" max="2819" width="26.7109375" style="331" customWidth="1"/>
    <col min="2820" max="2822" width="24.7109375" style="331" customWidth="1"/>
    <col min="2823" max="3072" width="9.140625" style="331"/>
    <col min="3073" max="3073" width="5.7109375" style="331" customWidth="1"/>
    <col min="3074" max="3075" width="26.7109375" style="331" customWidth="1"/>
    <col min="3076" max="3078" width="24.7109375" style="331" customWidth="1"/>
    <col min="3079" max="3328" width="9.140625" style="331"/>
    <col min="3329" max="3329" width="5.7109375" style="331" customWidth="1"/>
    <col min="3330" max="3331" width="26.7109375" style="331" customWidth="1"/>
    <col min="3332" max="3334" width="24.7109375" style="331" customWidth="1"/>
    <col min="3335" max="3584" width="9.140625" style="331"/>
    <col min="3585" max="3585" width="5.7109375" style="331" customWidth="1"/>
    <col min="3586" max="3587" width="26.7109375" style="331" customWidth="1"/>
    <col min="3588" max="3590" width="24.7109375" style="331" customWidth="1"/>
    <col min="3591" max="3840" width="9.140625" style="331"/>
    <col min="3841" max="3841" width="5.7109375" style="331" customWidth="1"/>
    <col min="3842" max="3843" width="26.7109375" style="331" customWidth="1"/>
    <col min="3844" max="3846" width="24.7109375" style="331" customWidth="1"/>
    <col min="3847" max="4096" width="9.140625" style="331"/>
    <col min="4097" max="4097" width="5.7109375" style="331" customWidth="1"/>
    <col min="4098" max="4099" width="26.7109375" style="331" customWidth="1"/>
    <col min="4100" max="4102" width="24.7109375" style="331" customWidth="1"/>
    <col min="4103" max="4352" width="9.140625" style="331"/>
    <col min="4353" max="4353" width="5.7109375" style="331" customWidth="1"/>
    <col min="4354" max="4355" width="26.7109375" style="331" customWidth="1"/>
    <col min="4356" max="4358" width="24.7109375" style="331" customWidth="1"/>
    <col min="4359" max="4608" width="9.140625" style="331"/>
    <col min="4609" max="4609" width="5.7109375" style="331" customWidth="1"/>
    <col min="4610" max="4611" width="26.7109375" style="331" customWidth="1"/>
    <col min="4612" max="4614" width="24.7109375" style="331" customWidth="1"/>
    <col min="4615" max="4864" width="9.140625" style="331"/>
    <col min="4865" max="4865" width="5.7109375" style="331" customWidth="1"/>
    <col min="4866" max="4867" width="26.7109375" style="331" customWidth="1"/>
    <col min="4868" max="4870" width="24.7109375" style="331" customWidth="1"/>
    <col min="4871" max="5120" width="9.140625" style="331"/>
    <col min="5121" max="5121" width="5.7109375" style="331" customWidth="1"/>
    <col min="5122" max="5123" width="26.7109375" style="331" customWidth="1"/>
    <col min="5124" max="5126" width="24.7109375" style="331" customWidth="1"/>
    <col min="5127" max="5376" width="9.140625" style="331"/>
    <col min="5377" max="5377" width="5.7109375" style="331" customWidth="1"/>
    <col min="5378" max="5379" width="26.7109375" style="331" customWidth="1"/>
    <col min="5380" max="5382" width="24.7109375" style="331" customWidth="1"/>
    <col min="5383" max="5632" width="9.140625" style="331"/>
    <col min="5633" max="5633" width="5.7109375" style="331" customWidth="1"/>
    <col min="5634" max="5635" width="26.7109375" style="331" customWidth="1"/>
    <col min="5636" max="5638" width="24.7109375" style="331" customWidth="1"/>
    <col min="5639" max="5888" width="9.140625" style="331"/>
    <col min="5889" max="5889" width="5.7109375" style="331" customWidth="1"/>
    <col min="5890" max="5891" width="26.7109375" style="331" customWidth="1"/>
    <col min="5892" max="5894" width="24.7109375" style="331" customWidth="1"/>
    <col min="5895" max="6144" width="9.140625" style="331"/>
    <col min="6145" max="6145" width="5.7109375" style="331" customWidth="1"/>
    <col min="6146" max="6147" width="26.7109375" style="331" customWidth="1"/>
    <col min="6148" max="6150" width="24.7109375" style="331" customWidth="1"/>
    <col min="6151" max="6400" width="9.140625" style="331"/>
    <col min="6401" max="6401" width="5.7109375" style="331" customWidth="1"/>
    <col min="6402" max="6403" width="26.7109375" style="331" customWidth="1"/>
    <col min="6404" max="6406" width="24.7109375" style="331" customWidth="1"/>
    <col min="6407" max="6656" width="9.140625" style="331"/>
    <col min="6657" max="6657" width="5.7109375" style="331" customWidth="1"/>
    <col min="6658" max="6659" width="26.7109375" style="331" customWidth="1"/>
    <col min="6660" max="6662" width="24.7109375" style="331" customWidth="1"/>
    <col min="6663" max="6912" width="9.140625" style="331"/>
    <col min="6913" max="6913" width="5.7109375" style="331" customWidth="1"/>
    <col min="6914" max="6915" width="26.7109375" style="331" customWidth="1"/>
    <col min="6916" max="6918" width="24.7109375" style="331" customWidth="1"/>
    <col min="6919" max="7168" width="9.140625" style="331"/>
    <col min="7169" max="7169" width="5.7109375" style="331" customWidth="1"/>
    <col min="7170" max="7171" width="26.7109375" style="331" customWidth="1"/>
    <col min="7172" max="7174" width="24.7109375" style="331" customWidth="1"/>
    <col min="7175" max="7424" width="9.140625" style="331"/>
    <col min="7425" max="7425" width="5.7109375" style="331" customWidth="1"/>
    <col min="7426" max="7427" width="26.7109375" style="331" customWidth="1"/>
    <col min="7428" max="7430" width="24.7109375" style="331" customWidth="1"/>
    <col min="7431" max="7680" width="9.140625" style="331"/>
    <col min="7681" max="7681" width="5.7109375" style="331" customWidth="1"/>
    <col min="7682" max="7683" width="26.7109375" style="331" customWidth="1"/>
    <col min="7684" max="7686" width="24.7109375" style="331" customWidth="1"/>
    <col min="7687" max="7936" width="9.140625" style="331"/>
    <col min="7937" max="7937" width="5.7109375" style="331" customWidth="1"/>
    <col min="7938" max="7939" width="26.7109375" style="331" customWidth="1"/>
    <col min="7940" max="7942" width="24.7109375" style="331" customWidth="1"/>
    <col min="7943" max="8192" width="9.140625" style="331"/>
    <col min="8193" max="8193" width="5.7109375" style="331" customWidth="1"/>
    <col min="8194" max="8195" width="26.7109375" style="331" customWidth="1"/>
    <col min="8196" max="8198" width="24.7109375" style="331" customWidth="1"/>
    <col min="8199" max="8448" width="9.140625" style="331"/>
    <col min="8449" max="8449" width="5.7109375" style="331" customWidth="1"/>
    <col min="8450" max="8451" width="26.7109375" style="331" customWidth="1"/>
    <col min="8452" max="8454" width="24.7109375" style="331" customWidth="1"/>
    <col min="8455" max="8704" width="9.140625" style="331"/>
    <col min="8705" max="8705" width="5.7109375" style="331" customWidth="1"/>
    <col min="8706" max="8707" width="26.7109375" style="331" customWidth="1"/>
    <col min="8708" max="8710" width="24.7109375" style="331" customWidth="1"/>
    <col min="8711" max="8960" width="9.140625" style="331"/>
    <col min="8961" max="8961" width="5.7109375" style="331" customWidth="1"/>
    <col min="8962" max="8963" width="26.7109375" style="331" customWidth="1"/>
    <col min="8964" max="8966" width="24.7109375" style="331" customWidth="1"/>
    <col min="8967" max="9216" width="9.140625" style="331"/>
    <col min="9217" max="9217" width="5.7109375" style="331" customWidth="1"/>
    <col min="9218" max="9219" width="26.7109375" style="331" customWidth="1"/>
    <col min="9220" max="9222" width="24.7109375" style="331" customWidth="1"/>
    <col min="9223" max="9472" width="9.140625" style="331"/>
    <col min="9473" max="9473" width="5.7109375" style="331" customWidth="1"/>
    <col min="9474" max="9475" width="26.7109375" style="331" customWidth="1"/>
    <col min="9476" max="9478" width="24.7109375" style="331" customWidth="1"/>
    <col min="9479" max="9728" width="9.140625" style="331"/>
    <col min="9729" max="9729" width="5.7109375" style="331" customWidth="1"/>
    <col min="9730" max="9731" width="26.7109375" style="331" customWidth="1"/>
    <col min="9732" max="9734" width="24.7109375" style="331" customWidth="1"/>
    <col min="9735" max="9984" width="9.140625" style="331"/>
    <col min="9985" max="9985" width="5.7109375" style="331" customWidth="1"/>
    <col min="9986" max="9987" width="26.7109375" style="331" customWidth="1"/>
    <col min="9988" max="9990" width="24.7109375" style="331" customWidth="1"/>
    <col min="9991" max="10240" width="9.140625" style="331"/>
    <col min="10241" max="10241" width="5.7109375" style="331" customWidth="1"/>
    <col min="10242" max="10243" width="26.7109375" style="331" customWidth="1"/>
    <col min="10244" max="10246" width="24.7109375" style="331" customWidth="1"/>
    <col min="10247" max="10496" width="9.140625" style="331"/>
    <col min="10497" max="10497" width="5.7109375" style="331" customWidth="1"/>
    <col min="10498" max="10499" width="26.7109375" style="331" customWidth="1"/>
    <col min="10500" max="10502" width="24.7109375" style="331" customWidth="1"/>
    <col min="10503" max="10752" width="9.140625" style="331"/>
    <col min="10753" max="10753" width="5.7109375" style="331" customWidth="1"/>
    <col min="10754" max="10755" width="26.7109375" style="331" customWidth="1"/>
    <col min="10756" max="10758" width="24.7109375" style="331" customWidth="1"/>
    <col min="10759" max="11008" width="9.140625" style="331"/>
    <col min="11009" max="11009" width="5.7109375" style="331" customWidth="1"/>
    <col min="11010" max="11011" width="26.7109375" style="331" customWidth="1"/>
    <col min="11012" max="11014" width="24.7109375" style="331" customWidth="1"/>
    <col min="11015" max="11264" width="9.140625" style="331"/>
    <col min="11265" max="11265" width="5.7109375" style="331" customWidth="1"/>
    <col min="11266" max="11267" width="26.7109375" style="331" customWidth="1"/>
    <col min="11268" max="11270" width="24.7109375" style="331" customWidth="1"/>
    <col min="11271" max="11520" width="9.140625" style="331"/>
    <col min="11521" max="11521" width="5.7109375" style="331" customWidth="1"/>
    <col min="11522" max="11523" width="26.7109375" style="331" customWidth="1"/>
    <col min="11524" max="11526" width="24.7109375" style="331" customWidth="1"/>
    <col min="11527" max="11776" width="9.140625" style="331"/>
    <col min="11777" max="11777" width="5.7109375" style="331" customWidth="1"/>
    <col min="11778" max="11779" width="26.7109375" style="331" customWidth="1"/>
    <col min="11780" max="11782" width="24.7109375" style="331" customWidth="1"/>
    <col min="11783" max="12032" width="9.140625" style="331"/>
    <col min="12033" max="12033" width="5.7109375" style="331" customWidth="1"/>
    <col min="12034" max="12035" width="26.7109375" style="331" customWidth="1"/>
    <col min="12036" max="12038" width="24.7109375" style="331" customWidth="1"/>
    <col min="12039" max="12288" width="9.140625" style="331"/>
    <col min="12289" max="12289" width="5.7109375" style="331" customWidth="1"/>
    <col min="12290" max="12291" width="26.7109375" style="331" customWidth="1"/>
    <col min="12292" max="12294" width="24.7109375" style="331" customWidth="1"/>
    <col min="12295" max="12544" width="9.140625" style="331"/>
    <col min="12545" max="12545" width="5.7109375" style="331" customWidth="1"/>
    <col min="12546" max="12547" width="26.7109375" style="331" customWidth="1"/>
    <col min="12548" max="12550" width="24.7109375" style="331" customWidth="1"/>
    <col min="12551" max="12800" width="9.140625" style="331"/>
    <col min="12801" max="12801" width="5.7109375" style="331" customWidth="1"/>
    <col min="12802" max="12803" width="26.7109375" style="331" customWidth="1"/>
    <col min="12804" max="12806" width="24.7109375" style="331" customWidth="1"/>
    <col min="12807" max="13056" width="9.140625" style="331"/>
    <col min="13057" max="13057" width="5.7109375" style="331" customWidth="1"/>
    <col min="13058" max="13059" width="26.7109375" style="331" customWidth="1"/>
    <col min="13060" max="13062" width="24.7109375" style="331" customWidth="1"/>
    <col min="13063" max="13312" width="9.140625" style="331"/>
    <col min="13313" max="13313" width="5.7109375" style="331" customWidth="1"/>
    <col min="13314" max="13315" width="26.7109375" style="331" customWidth="1"/>
    <col min="13316" max="13318" width="24.7109375" style="331" customWidth="1"/>
    <col min="13319" max="13568" width="9.140625" style="331"/>
    <col min="13569" max="13569" width="5.7109375" style="331" customWidth="1"/>
    <col min="13570" max="13571" width="26.7109375" style="331" customWidth="1"/>
    <col min="13572" max="13574" width="24.7109375" style="331" customWidth="1"/>
    <col min="13575" max="13824" width="9.140625" style="331"/>
    <col min="13825" max="13825" width="5.7109375" style="331" customWidth="1"/>
    <col min="13826" max="13827" width="26.7109375" style="331" customWidth="1"/>
    <col min="13828" max="13830" width="24.7109375" style="331" customWidth="1"/>
    <col min="13831" max="14080" width="9.140625" style="331"/>
    <col min="14081" max="14081" width="5.7109375" style="331" customWidth="1"/>
    <col min="14082" max="14083" width="26.7109375" style="331" customWidth="1"/>
    <col min="14084" max="14086" width="24.7109375" style="331" customWidth="1"/>
    <col min="14087" max="14336" width="9.140625" style="331"/>
    <col min="14337" max="14337" width="5.7109375" style="331" customWidth="1"/>
    <col min="14338" max="14339" width="26.7109375" style="331" customWidth="1"/>
    <col min="14340" max="14342" width="24.7109375" style="331" customWidth="1"/>
    <col min="14343" max="14592" width="9.140625" style="331"/>
    <col min="14593" max="14593" width="5.7109375" style="331" customWidth="1"/>
    <col min="14594" max="14595" width="26.7109375" style="331" customWidth="1"/>
    <col min="14596" max="14598" width="24.7109375" style="331" customWidth="1"/>
    <col min="14599" max="14848" width="9.140625" style="331"/>
    <col min="14849" max="14849" width="5.7109375" style="331" customWidth="1"/>
    <col min="14850" max="14851" width="26.7109375" style="331" customWidth="1"/>
    <col min="14852" max="14854" width="24.7109375" style="331" customWidth="1"/>
    <col min="14855" max="15104" width="9.140625" style="331"/>
    <col min="15105" max="15105" width="5.7109375" style="331" customWidth="1"/>
    <col min="15106" max="15107" width="26.7109375" style="331" customWidth="1"/>
    <col min="15108" max="15110" width="24.7109375" style="331" customWidth="1"/>
    <col min="15111" max="15360" width="9.140625" style="331"/>
    <col min="15361" max="15361" width="5.7109375" style="331" customWidth="1"/>
    <col min="15362" max="15363" width="26.7109375" style="331" customWidth="1"/>
    <col min="15364" max="15366" width="24.7109375" style="331" customWidth="1"/>
    <col min="15367" max="15616" width="9.140625" style="331"/>
    <col min="15617" max="15617" width="5.7109375" style="331" customWidth="1"/>
    <col min="15618" max="15619" width="26.7109375" style="331" customWidth="1"/>
    <col min="15620" max="15622" width="24.7109375" style="331" customWidth="1"/>
    <col min="15623" max="15872" width="9.140625" style="331"/>
    <col min="15873" max="15873" width="5.7109375" style="331" customWidth="1"/>
    <col min="15874" max="15875" width="26.7109375" style="331" customWidth="1"/>
    <col min="15876" max="15878" width="24.7109375" style="331" customWidth="1"/>
    <col min="15879" max="16128" width="9.140625" style="331"/>
    <col min="16129" max="16129" width="5.7109375" style="331" customWidth="1"/>
    <col min="16130" max="16131" width="26.7109375" style="331" customWidth="1"/>
    <col min="16132" max="16134" width="24.7109375" style="331" customWidth="1"/>
    <col min="16135" max="16384" width="9.140625" style="331"/>
  </cols>
  <sheetData>
    <row r="1" spans="1:6" ht="15.75" x14ac:dyDescent="0.2">
      <c r="A1" s="290" t="s">
        <v>1092</v>
      </c>
      <c r="B1" s="70"/>
      <c r="C1" s="70"/>
      <c r="D1" s="70"/>
      <c r="E1" s="70"/>
    </row>
    <row r="2" spans="1:6" x14ac:dyDescent="0.2">
      <c r="A2" s="70"/>
      <c r="B2" s="70"/>
      <c r="C2" s="70"/>
      <c r="D2" s="105"/>
      <c r="E2" s="105"/>
    </row>
    <row r="3" spans="1:6" ht="15.75" x14ac:dyDescent="0.2">
      <c r="A3" s="1064" t="s">
        <v>1277</v>
      </c>
      <c r="B3" s="1064"/>
      <c r="C3" s="1064"/>
      <c r="D3" s="1064"/>
      <c r="E3" s="1064"/>
      <c r="F3" s="1064"/>
    </row>
    <row r="4" spans="1:6" ht="15.75" x14ac:dyDescent="0.25">
      <c r="A4" s="753"/>
      <c r="B4" s="217"/>
      <c r="C4" s="589" t="str">
        <f>'1'!$E$5</f>
        <v>KABUPATEN/KOTA</v>
      </c>
      <c r="D4" s="590">
        <f>'1'!$F$5</f>
        <v>2022</v>
      </c>
      <c r="E4" s="588"/>
      <c r="F4" s="753"/>
    </row>
    <row r="5" spans="1:6" ht="15.75" x14ac:dyDescent="0.25">
      <c r="A5" s="753"/>
      <c r="B5" s="217"/>
      <c r="C5" s="589" t="str">
        <f>'1'!$E$6</f>
        <v>TAHUN</v>
      </c>
      <c r="D5" s="590" t="str">
        <f>'1'!$F$6</f>
        <v>BANYUMAS</v>
      </c>
      <c r="E5" s="217"/>
      <c r="F5" s="753"/>
    </row>
    <row r="6" spans="1:6" ht="15.75" thickBot="1" x14ac:dyDescent="0.25">
      <c r="A6" s="71"/>
      <c r="B6" s="71"/>
      <c r="C6" s="71"/>
      <c r="D6" s="332"/>
      <c r="E6" s="332"/>
      <c r="F6" s="332"/>
    </row>
    <row r="7" spans="1:6" ht="20.100000000000001" customHeight="1" x14ac:dyDescent="0.2">
      <c r="A7" s="1040" t="s">
        <v>2</v>
      </c>
      <c r="B7" s="1040" t="s">
        <v>254</v>
      </c>
      <c r="C7" s="1040" t="s">
        <v>409</v>
      </c>
      <c r="D7" s="1045" t="s">
        <v>689</v>
      </c>
      <c r="E7" s="1045" t="s">
        <v>1278</v>
      </c>
      <c r="F7" s="1045" t="s">
        <v>1279</v>
      </c>
    </row>
    <row r="8" spans="1:6" ht="20.100000000000001" customHeight="1" x14ac:dyDescent="0.2">
      <c r="A8" s="1040"/>
      <c r="B8" s="1040"/>
      <c r="C8" s="1040"/>
      <c r="D8" s="1040"/>
      <c r="E8" s="1040"/>
      <c r="F8" s="1040"/>
    </row>
    <row r="9" spans="1:6" ht="20.100000000000001" customHeight="1" x14ac:dyDescent="0.2">
      <c r="A9" s="1041"/>
      <c r="B9" s="1041"/>
      <c r="C9" s="1041"/>
      <c r="D9" s="1041"/>
      <c r="E9" s="1041"/>
      <c r="F9" s="1041"/>
    </row>
    <row r="10" spans="1:6" s="919" customFormat="1" ht="12" x14ac:dyDescent="0.2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</row>
    <row r="11" spans="1:6" x14ac:dyDescent="0.2">
      <c r="A11" s="561">
        <v>1</v>
      </c>
      <c r="B11" s="128" t="str">
        <f>'9'!B9</f>
        <v>Lumbir</v>
      </c>
      <c r="C11" s="128" t="str">
        <f>'9'!C9</f>
        <v>Lumbir</v>
      </c>
      <c r="D11" s="209"/>
      <c r="E11" s="209"/>
      <c r="F11" s="333" t="e">
        <f>E11/D11*100</f>
        <v>#DIV/0!</v>
      </c>
    </row>
    <row r="12" spans="1:6" x14ac:dyDescent="0.2">
      <c r="A12" s="557">
        <v>2</v>
      </c>
      <c r="B12" s="128" t="str">
        <f>'9'!B10</f>
        <v>Wangon</v>
      </c>
      <c r="C12" s="128" t="str">
        <f>'9'!C10</f>
        <v>Wangon I</v>
      </c>
      <c r="D12" s="209"/>
      <c r="E12" s="209"/>
      <c r="F12" s="333" t="e">
        <f t="shared" ref="F12:F30" si="0">E12/D12*100</f>
        <v>#DIV/0!</v>
      </c>
    </row>
    <row r="13" spans="1:6" x14ac:dyDescent="0.2">
      <c r="A13" s="557"/>
      <c r="B13" s="128"/>
      <c r="C13" s="128" t="str">
        <f>'9'!C11</f>
        <v>Wangon II</v>
      </c>
      <c r="D13" s="209"/>
      <c r="E13" s="209"/>
      <c r="F13" s="333" t="e">
        <f>E13/D13*100</f>
        <v>#DIV/0!</v>
      </c>
    </row>
    <row r="14" spans="1:6" x14ac:dyDescent="0.2">
      <c r="A14" s="557">
        <v>3</v>
      </c>
      <c r="B14" s="128" t="str">
        <f>'9'!B12</f>
        <v>Jatilawang</v>
      </c>
      <c r="C14" s="128" t="str">
        <f>'9'!C12</f>
        <v>Jatilawang</v>
      </c>
      <c r="D14" s="209"/>
      <c r="E14" s="209"/>
      <c r="F14" s="333" t="e">
        <f t="shared" si="0"/>
        <v>#DIV/0!</v>
      </c>
    </row>
    <row r="15" spans="1:6" x14ac:dyDescent="0.2">
      <c r="A15" s="557">
        <v>4</v>
      </c>
      <c r="B15" s="128" t="str">
        <f>'9'!B13</f>
        <v>Rawalo</v>
      </c>
      <c r="C15" s="128" t="str">
        <f>'9'!C13</f>
        <v>Rawalo</v>
      </c>
      <c r="D15" s="209"/>
      <c r="E15" s="209"/>
      <c r="F15" s="333" t="e">
        <f t="shared" si="0"/>
        <v>#DIV/0!</v>
      </c>
    </row>
    <row r="16" spans="1:6" x14ac:dyDescent="0.2">
      <c r="A16" s="557">
        <v>5</v>
      </c>
      <c r="B16" s="128" t="str">
        <f>'9'!B14</f>
        <v>Kebasen</v>
      </c>
      <c r="C16" s="128" t="str">
        <f>'9'!C14</f>
        <v>Kebasen</v>
      </c>
      <c r="D16" s="209"/>
      <c r="E16" s="209"/>
      <c r="F16" s="333" t="e">
        <f>E16/D16*100</f>
        <v>#DIV/0!</v>
      </c>
    </row>
    <row r="17" spans="1:6" x14ac:dyDescent="0.2">
      <c r="A17" s="557">
        <v>6</v>
      </c>
      <c r="B17" s="128" t="str">
        <f>'9'!B15</f>
        <v>Kemranjen</v>
      </c>
      <c r="C17" s="128" t="str">
        <f>'9'!C15</f>
        <v>Kemranjen I</v>
      </c>
      <c r="D17" s="209"/>
      <c r="E17" s="209"/>
      <c r="F17" s="333" t="e">
        <f t="shared" si="0"/>
        <v>#DIV/0!</v>
      </c>
    </row>
    <row r="18" spans="1:6" x14ac:dyDescent="0.2">
      <c r="A18" s="557"/>
      <c r="B18" s="128"/>
      <c r="C18" s="128" t="str">
        <f>'9'!C16</f>
        <v>Kemranjen II</v>
      </c>
      <c r="D18" s="209"/>
      <c r="E18" s="209"/>
      <c r="F18" s="333" t="e">
        <f t="shared" si="0"/>
        <v>#DIV/0!</v>
      </c>
    </row>
    <row r="19" spans="1:6" x14ac:dyDescent="0.2">
      <c r="A19" s="557">
        <v>7</v>
      </c>
      <c r="B19" s="128" t="str">
        <f>'9'!B17</f>
        <v>Sumpiuh</v>
      </c>
      <c r="C19" s="128" t="str">
        <f>'9'!C17</f>
        <v>Sumpiuh I</v>
      </c>
      <c r="D19" s="209"/>
      <c r="E19" s="209"/>
      <c r="F19" s="333" t="e">
        <f t="shared" si="0"/>
        <v>#DIV/0!</v>
      </c>
    </row>
    <row r="20" spans="1:6" x14ac:dyDescent="0.2">
      <c r="A20" s="557"/>
      <c r="B20" s="128"/>
      <c r="C20" s="128" t="str">
        <f>'9'!C18</f>
        <v>Sumpiuh II</v>
      </c>
      <c r="D20" s="209"/>
      <c r="E20" s="209"/>
      <c r="F20" s="333" t="e">
        <f t="shared" si="0"/>
        <v>#DIV/0!</v>
      </c>
    </row>
    <row r="21" spans="1:6" x14ac:dyDescent="0.2">
      <c r="A21" s="557">
        <v>8</v>
      </c>
      <c r="B21" s="128" t="str">
        <f>'9'!B19</f>
        <v>Tambak</v>
      </c>
      <c r="C21" s="128" t="str">
        <f>'9'!C19</f>
        <v>Tambak I</v>
      </c>
      <c r="D21" s="209"/>
      <c r="E21" s="209"/>
      <c r="F21" s="333" t="e">
        <f t="shared" si="0"/>
        <v>#DIV/0!</v>
      </c>
    </row>
    <row r="22" spans="1:6" x14ac:dyDescent="0.2">
      <c r="A22" s="557"/>
      <c r="B22" s="128"/>
      <c r="C22" s="128" t="str">
        <f>'9'!C20</f>
        <v>Tambak II</v>
      </c>
      <c r="D22" s="209"/>
      <c r="E22" s="209"/>
      <c r="F22" s="333" t="e">
        <f t="shared" si="0"/>
        <v>#DIV/0!</v>
      </c>
    </row>
    <row r="23" spans="1:6" x14ac:dyDescent="0.2">
      <c r="A23" s="557">
        <v>9</v>
      </c>
      <c r="B23" s="128" t="str">
        <f>'9'!B21</f>
        <v>Somagede</v>
      </c>
      <c r="C23" s="128" t="str">
        <f>'9'!C21</f>
        <v>Somagede</v>
      </c>
      <c r="D23" s="209"/>
      <c r="E23" s="209"/>
      <c r="F23" s="333" t="e">
        <f>E23/D23*100</f>
        <v>#DIV/0!</v>
      </c>
    </row>
    <row r="24" spans="1:6" x14ac:dyDescent="0.2">
      <c r="A24" s="557">
        <v>10</v>
      </c>
      <c r="B24" s="128" t="str">
        <f>'9'!B22</f>
        <v>Kalibagor</v>
      </c>
      <c r="C24" s="128" t="str">
        <f>'9'!C22</f>
        <v>Kalibagor</v>
      </c>
      <c r="D24" s="209"/>
      <c r="E24" s="209"/>
      <c r="F24" s="333" t="e">
        <f t="shared" si="0"/>
        <v>#DIV/0!</v>
      </c>
    </row>
    <row r="25" spans="1:6" x14ac:dyDescent="0.2">
      <c r="A25" s="557">
        <v>11</v>
      </c>
      <c r="B25" s="128" t="str">
        <f>'9'!B23</f>
        <v>Banyumas</v>
      </c>
      <c r="C25" s="128" t="str">
        <f>'9'!C23</f>
        <v>Banyumas</v>
      </c>
      <c r="D25" s="209"/>
      <c r="E25" s="209"/>
      <c r="F25" s="333" t="e">
        <f>E25/D25*100</f>
        <v>#DIV/0!</v>
      </c>
    </row>
    <row r="26" spans="1:6" x14ac:dyDescent="0.2">
      <c r="A26" s="557">
        <v>12</v>
      </c>
      <c r="B26" s="128" t="str">
        <f>'9'!B24</f>
        <v>Patikraja</v>
      </c>
      <c r="C26" s="128" t="str">
        <f>'9'!C24</f>
        <v>Patikraja</v>
      </c>
      <c r="D26" s="209"/>
      <c r="E26" s="209"/>
      <c r="F26" s="333" t="e">
        <f t="shared" si="0"/>
        <v>#DIV/0!</v>
      </c>
    </row>
    <row r="27" spans="1:6" x14ac:dyDescent="0.2">
      <c r="A27" s="557">
        <v>13</v>
      </c>
      <c r="B27" s="128" t="str">
        <f>'9'!B25</f>
        <v>Purwojati</v>
      </c>
      <c r="C27" s="128" t="str">
        <f>'9'!C25</f>
        <v>Purwojati</v>
      </c>
      <c r="D27" s="209"/>
      <c r="E27" s="209"/>
      <c r="F27" s="333" t="e">
        <f t="shared" si="0"/>
        <v>#DIV/0!</v>
      </c>
    </row>
    <row r="28" spans="1:6" x14ac:dyDescent="0.2">
      <c r="A28" s="557">
        <v>14</v>
      </c>
      <c r="B28" s="128" t="str">
        <f>'9'!B26</f>
        <v>Ajibarang</v>
      </c>
      <c r="C28" s="128" t="str">
        <f>'9'!C26</f>
        <v>Ajibarang I</v>
      </c>
      <c r="D28" s="209"/>
      <c r="E28" s="209"/>
      <c r="F28" s="333" t="e">
        <f t="shared" si="0"/>
        <v>#DIV/0!</v>
      </c>
    </row>
    <row r="29" spans="1:6" x14ac:dyDescent="0.2">
      <c r="A29" s="557"/>
      <c r="B29" s="128"/>
      <c r="C29" s="128" t="str">
        <f>'9'!C27</f>
        <v>Ajibarang II</v>
      </c>
      <c r="D29" s="209"/>
      <c r="E29" s="209"/>
      <c r="F29" s="333" t="e">
        <f>E29/D29*100</f>
        <v>#DIV/0!</v>
      </c>
    </row>
    <row r="30" spans="1:6" x14ac:dyDescent="0.2">
      <c r="A30" s="557">
        <v>15</v>
      </c>
      <c r="B30" s="128" t="str">
        <f>'9'!B28</f>
        <v>Gumelar</v>
      </c>
      <c r="C30" s="128" t="str">
        <f>'9'!C28</f>
        <v>Gumelar</v>
      </c>
      <c r="D30" s="209"/>
      <c r="E30" s="209"/>
      <c r="F30" s="333" t="e">
        <f t="shared" si="0"/>
        <v>#DIV/0!</v>
      </c>
    </row>
    <row r="31" spans="1:6" x14ac:dyDescent="0.2">
      <c r="A31" s="557">
        <v>16</v>
      </c>
      <c r="B31" s="128" t="str">
        <f>'9'!B29</f>
        <v>Pekuncen</v>
      </c>
      <c r="C31" s="128" t="str">
        <f>'9'!C29</f>
        <v>Pekuncen I</v>
      </c>
      <c r="D31" s="209"/>
      <c r="E31" s="209"/>
      <c r="F31" s="333" t="e">
        <f t="shared" ref="F31:F50" si="1">E31/D31*100</f>
        <v>#DIV/0!</v>
      </c>
    </row>
    <row r="32" spans="1:6" x14ac:dyDescent="0.2">
      <c r="A32" s="557"/>
      <c r="B32" s="128"/>
      <c r="C32" s="128" t="str">
        <f>'9'!C30</f>
        <v>Pekuncen II</v>
      </c>
      <c r="D32" s="209"/>
      <c r="E32" s="209"/>
      <c r="F32" s="333" t="e">
        <f t="shared" si="1"/>
        <v>#DIV/0!</v>
      </c>
    </row>
    <row r="33" spans="1:6" x14ac:dyDescent="0.2">
      <c r="A33" s="557">
        <v>17</v>
      </c>
      <c r="B33" s="128" t="str">
        <f>'9'!B31</f>
        <v>Cilongok</v>
      </c>
      <c r="C33" s="128" t="str">
        <f>'9'!C31</f>
        <v>Cilongok I</v>
      </c>
      <c r="D33" s="209"/>
      <c r="E33" s="209"/>
      <c r="F33" s="333" t="e">
        <f t="shared" si="1"/>
        <v>#DIV/0!</v>
      </c>
    </row>
    <row r="34" spans="1:6" x14ac:dyDescent="0.2">
      <c r="A34" s="557"/>
      <c r="B34" s="128"/>
      <c r="C34" s="128" t="str">
        <f>'9'!C32</f>
        <v>Cilongok II</v>
      </c>
      <c r="D34" s="209"/>
      <c r="E34" s="209"/>
      <c r="F34" s="333" t="e">
        <f t="shared" si="1"/>
        <v>#DIV/0!</v>
      </c>
    </row>
    <row r="35" spans="1:6" x14ac:dyDescent="0.2">
      <c r="A35" s="557">
        <v>18</v>
      </c>
      <c r="B35" s="128" t="str">
        <f>'9'!B33</f>
        <v>Karanglewas</v>
      </c>
      <c r="C35" s="128" t="str">
        <f>'9'!C33</f>
        <v>Karanglewas</v>
      </c>
      <c r="D35" s="209"/>
      <c r="E35" s="209"/>
      <c r="F35" s="333" t="e">
        <f t="shared" si="1"/>
        <v>#DIV/0!</v>
      </c>
    </row>
    <row r="36" spans="1:6" x14ac:dyDescent="0.2">
      <c r="A36" s="557">
        <v>19</v>
      </c>
      <c r="B36" s="128" t="str">
        <f>'9'!B34</f>
        <v>Purwokerto Barat</v>
      </c>
      <c r="C36" s="128" t="str">
        <f>'9'!C34</f>
        <v>Purwokerto Barat</v>
      </c>
      <c r="D36" s="209"/>
      <c r="E36" s="209"/>
      <c r="F36" s="333" t="e">
        <f t="shared" si="1"/>
        <v>#DIV/0!</v>
      </c>
    </row>
    <row r="37" spans="1:6" x14ac:dyDescent="0.2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09"/>
      <c r="E37" s="209"/>
      <c r="F37" s="333" t="e">
        <f t="shared" si="1"/>
        <v>#DIV/0!</v>
      </c>
    </row>
    <row r="38" spans="1:6" x14ac:dyDescent="0.2">
      <c r="A38" s="557"/>
      <c r="B38" s="128"/>
      <c r="C38" s="128" t="str">
        <f>'9'!C36</f>
        <v>Purwokerto Timur II</v>
      </c>
      <c r="D38" s="209"/>
      <c r="E38" s="209"/>
      <c r="F38" s="333" t="e">
        <f t="shared" si="1"/>
        <v>#DIV/0!</v>
      </c>
    </row>
    <row r="39" spans="1:6" x14ac:dyDescent="0.2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09"/>
      <c r="E39" s="209"/>
      <c r="F39" s="333" t="e">
        <f t="shared" si="1"/>
        <v>#DIV/0!</v>
      </c>
    </row>
    <row r="40" spans="1:6" x14ac:dyDescent="0.2">
      <c r="A40" s="557"/>
      <c r="B40" s="128"/>
      <c r="C40" s="128" t="str">
        <f>'9'!C38</f>
        <v>Purwokerto Utara II</v>
      </c>
      <c r="D40" s="209"/>
      <c r="E40" s="209"/>
      <c r="F40" s="333" t="e">
        <f t="shared" si="1"/>
        <v>#DIV/0!</v>
      </c>
    </row>
    <row r="41" spans="1:6" x14ac:dyDescent="0.2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09"/>
      <c r="E41" s="209"/>
      <c r="F41" s="333" t="e">
        <f t="shared" si="1"/>
        <v>#DIV/0!</v>
      </c>
    </row>
    <row r="42" spans="1:6" x14ac:dyDescent="0.2">
      <c r="A42" s="557">
        <v>23</v>
      </c>
      <c r="B42" s="128" t="str">
        <f>'9'!B40</f>
        <v>Sokaraja</v>
      </c>
      <c r="C42" s="128" t="str">
        <f>'9'!C40</f>
        <v>Sokaraja I</v>
      </c>
      <c r="D42" s="209"/>
      <c r="E42" s="209"/>
      <c r="F42" s="333" t="e">
        <f t="shared" si="1"/>
        <v>#DIV/0!</v>
      </c>
    </row>
    <row r="43" spans="1:6" x14ac:dyDescent="0.2">
      <c r="A43" s="557"/>
      <c r="B43" s="128"/>
      <c r="C43" s="128" t="str">
        <f>'9'!C41</f>
        <v>Sokaraja II</v>
      </c>
      <c r="D43" s="209"/>
      <c r="E43" s="209"/>
      <c r="F43" s="333" t="e">
        <f t="shared" si="1"/>
        <v>#DIV/0!</v>
      </c>
    </row>
    <row r="44" spans="1:6" x14ac:dyDescent="0.2">
      <c r="A44" s="557">
        <v>24</v>
      </c>
      <c r="B44" s="128" t="str">
        <f>'9'!B42</f>
        <v>Kembaran</v>
      </c>
      <c r="C44" s="128" t="str">
        <f>'9'!C42</f>
        <v>Kembaran I</v>
      </c>
      <c r="D44" s="209"/>
      <c r="E44" s="209"/>
      <c r="F44" s="333" t="e">
        <f t="shared" si="1"/>
        <v>#DIV/0!</v>
      </c>
    </row>
    <row r="45" spans="1:6" x14ac:dyDescent="0.2">
      <c r="A45" s="557"/>
      <c r="B45" s="128"/>
      <c r="C45" s="128" t="str">
        <f>'9'!C43</f>
        <v>Kembaran II</v>
      </c>
      <c r="D45" s="209"/>
      <c r="E45" s="209"/>
      <c r="F45" s="333" t="e">
        <f t="shared" si="1"/>
        <v>#DIV/0!</v>
      </c>
    </row>
    <row r="46" spans="1:6" x14ac:dyDescent="0.2">
      <c r="A46" s="557">
        <v>25</v>
      </c>
      <c r="B46" s="128" t="str">
        <f>'9'!B44</f>
        <v>Sumbang</v>
      </c>
      <c r="C46" s="128" t="str">
        <f>'9'!C44</f>
        <v>Sumbang I</v>
      </c>
      <c r="D46" s="209"/>
      <c r="E46" s="209"/>
      <c r="F46" s="333" t="e">
        <f t="shared" si="1"/>
        <v>#DIV/0!</v>
      </c>
    </row>
    <row r="47" spans="1:6" x14ac:dyDescent="0.2">
      <c r="A47" s="557"/>
      <c r="B47" s="128"/>
      <c r="C47" s="128" t="str">
        <f>'9'!C45</f>
        <v>Sumbang II</v>
      </c>
      <c r="D47" s="209"/>
      <c r="E47" s="209"/>
      <c r="F47" s="333" t="e">
        <f t="shared" si="1"/>
        <v>#DIV/0!</v>
      </c>
    </row>
    <row r="48" spans="1:6" x14ac:dyDescent="0.2">
      <c r="A48" s="557">
        <v>26</v>
      </c>
      <c r="B48" s="128" t="str">
        <f>'9'!B46</f>
        <v>Baturraden</v>
      </c>
      <c r="C48" s="128" t="str">
        <f>'9'!C46</f>
        <v>Baturraden I</v>
      </c>
      <c r="D48" s="209"/>
      <c r="E48" s="209"/>
      <c r="F48" s="333" t="e">
        <f t="shared" si="1"/>
        <v>#DIV/0!</v>
      </c>
    </row>
    <row r="49" spans="1:6" x14ac:dyDescent="0.2">
      <c r="A49" s="557"/>
      <c r="B49" s="128"/>
      <c r="C49" s="128" t="str">
        <f>'9'!C47</f>
        <v>Baturraden II</v>
      </c>
      <c r="D49" s="209"/>
      <c r="E49" s="209"/>
      <c r="F49" s="333" t="e">
        <f t="shared" si="1"/>
        <v>#DIV/0!</v>
      </c>
    </row>
    <row r="50" spans="1:6" x14ac:dyDescent="0.2">
      <c r="A50" s="557">
        <v>27</v>
      </c>
      <c r="B50" s="128" t="str">
        <f>'9'!B48</f>
        <v>Kedungbanteng</v>
      </c>
      <c r="C50" s="128" t="str">
        <f>'9'!C48</f>
        <v>Kedungbanteng</v>
      </c>
      <c r="D50" s="209"/>
      <c r="E50" s="209"/>
      <c r="F50" s="333" t="e">
        <f t="shared" si="1"/>
        <v>#DIV/0!</v>
      </c>
    </row>
    <row r="51" spans="1:6" x14ac:dyDescent="0.2">
      <c r="A51" s="557"/>
      <c r="B51" s="128"/>
      <c r="C51" s="128"/>
      <c r="D51" s="209"/>
      <c r="E51" s="209"/>
      <c r="F51" s="333"/>
    </row>
    <row r="52" spans="1:6" x14ac:dyDescent="0.2">
      <c r="A52" s="72"/>
      <c r="B52" s="72"/>
      <c r="C52" s="72"/>
      <c r="D52" s="209"/>
      <c r="E52" s="209"/>
      <c r="F52" s="333"/>
    </row>
    <row r="53" spans="1:6" x14ac:dyDescent="0.2">
      <c r="A53" s="72"/>
      <c r="B53" s="72"/>
      <c r="C53" s="72"/>
      <c r="D53" s="209"/>
      <c r="E53" s="209"/>
      <c r="F53" s="333"/>
    </row>
    <row r="54" spans="1:6" x14ac:dyDescent="0.2">
      <c r="A54" s="72"/>
      <c r="B54" s="72"/>
      <c r="C54" s="72"/>
      <c r="D54" s="209"/>
      <c r="E54" s="209"/>
      <c r="F54" s="333"/>
    </row>
    <row r="55" spans="1:6" ht="20.100000000000001" customHeight="1" thickBot="1" x14ac:dyDescent="0.25">
      <c r="A55" s="81" t="s">
        <v>488</v>
      </c>
      <c r="B55" s="568"/>
      <c r="C55" s="570"/>
      <c r="D55" s="334">
        <f>SUM(D11:D54)</f>
        <v>0</v>
      </c>
      <c r="E55" s="334">
        <f>SUM(E11:E54)</f>
        <v>0</v>
      </c>
      <c r="F55" s="335" t="e">
        <f>E55/D55*100</f>
        <v>#DIV/0!</v>
      </c>
    </row>
    <row r="56" spans="1:6" x14ac:dyDescent="0.2">
      <c r="A56" s="571"/>
      <c r="B56" s="571"/>
      <c r="C56" s="571"/>
      <c r="D56" s="336"/>
      <c r="E56" s="336"/>
      <c r="F56" s="336"/>
    </row>
    <row r="57" spans="1:6" x14ac:dyDescent="0.2">
      <c r="A57" s="724" t="s">
        <v>413</v>
      </c>
      <c r="B57" s="70"/>
      <c r="C57" s="70"/>
    </row>
  </sheetData>
  <mergeCells count="7">
    <mergeCell ref="A3:F3"/>
    <mergeCell ref="A7:A9"/>
    <mergeCell ref="B7:B9"/>
    <mergeCell ref="C7:C9"/>
    <mergeCell ref="D7:D9"/>
    <mergeCell ref="E7:E9"/>
    <mergeCell ref="F7:F9"/>
  </mergeCells>
  <printOptions horizontalCentered="1"/>
  <pageMargins left="1.7" right="0.9" top="1.1499999999999999" bottom="0.9" header="0" footer="0"/>
  <pageSetup paperSize="9" scale="8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5CBF-FB3A-4C94-AA9C-513D25A5BDA7}">
  <sheetPr codeName="Sheet48">
    <tabColor rgb="FF7030A0"/>
    <pageSetUpPr fitToPage="1"/>
  </sheetPr>
  <dimension ref="A1:AD57"/>
  <sheetViews>
    <sheetView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1.140625" style="70" customWidth="1"/>
    <col min="3" max="3" width="20.7109375" style="70" customWidth="1"/>
    <col min="4" max="30" width="10.7109375" style="70" customWidth="1"/>
    <col min="31" max="256" width="9.140625" style="70"/>
    <col min="257" max="257" width="5.7109375" style="70" customWidth="1"/>
    <col min="258" max="258" width="21.140625" style="70" customWidth="1"/>
    <col min="259" max="259" width="20.7109375" style="70" customWidth="1"/>
    <col min="260" max="286" width="10.7109375" style="70" customWidth="1"/>
    <col min="287" max="512" width="9.140625" style="70"/>
    <col min="513" max="513" width="5.7109375" style="70" customWidth="1"/>
    <col min="514" max="514" width="21.140625" style="70" customWidth="1"/>
    <col min="515" max="515" width="20.7109375" style="70" customWidth="1"/>
    <col min="516" max="542" width="10.7109375" style="70" customWidth="1"/>
    <col min="543" max="768" width="9.140625" style="70"/>
    <col min="769" max="769" width="5.7109375" style="70" customWidth="1"/>
    <col min="770" max="770" width="21.140625" style="70" customWidth="1"/>
    <col min="771" max="771" width="20.7109375" style="70" customWidth="1"/>
    <col min="772" max="798" width="10.7109375" style="70" customWidth="1"/>
    <col min="799" max="1024" width="9.140625" style="70"/>
    <col min="1025" max="1025" width="5.7109375" style="70" customWidth="1"/>
    <col min="1026" max="1026" width="21.140625" style="70" customWidth="1"/>
    <col min="1027" max="1027" width="20.7109375" style="70" customWidth="1"/>
    <col min="1028" max="1054" width="10.7109375" style="70" customWidth="1"/>
    <col min="1055" max="1280" width="9.140625" style="70"/>
    <col min="1281" max="1281" width="5.7109375" style="70" customWidth="1"/>
    <col min="1282" max="1282" width="21.140625" style="70" customWidth="1"/>
    <col min="1283" max="1283" width="20.7109375" style="70" customWidth="1"/>
    <col min="1284" max="1310" width="10.7109375" style="70" customWidth="1"/>
    <col min="1311" max="1536" width="9.140625" style="70"/>
    <col min="1537" max="1537" width="5.7109375" style="70" customWidth="1"/>
    <col min="1538" max="1538" width="21.140625" style="70" customWidth="1"/>
    <col min="1539" max="1539" width="20.7109375" style="70" customWidth="1"/>
    <col min="1540" max="1566" width="10.7109375" style="70" customWidth="1"/>
    <col min="1567" max="1792" width="9.140625" style="70"/>
    <col min="1793" max="1793" width="5.7109375" style="70" customWidth="1"/>
    <col min="1794" max="1794" width="21.140625" style="70" customWidth="1"/>
    <col min="1795" max="1795" width="20.7109375" style="70" customWidth="1"/>
    <col min="1796" max="1822" width="10.7109375" style="70" customWidth="1"/>
    <col min="1823" max="2048" width="9.140625" style="70"/>
    <col min="2049" max="2049" width="5.7109375" style="70" customWidth="1"/>
    <col min="2050" max="2050" width="21.140625" style="70" customWidth="1"/>
    <col min="2051" max="2051" width="20.7109375" style="70" customWidth="1"/>
    <col min="2052" max="2078" width="10.7109375" style="70" customWidth="1"/>
    <col min="2079" max="2304" width="9.140625" style="70"/>
    <col min="2305" max="2305" width="5.7109375" style="70" customWidth="1"/>
    <col min="2306" max="2306" width="21.140625" style="70" customWidth="1"/>
    <col min="2307" max="2307" width="20.7109375" style="70" customWidth="1"/>
    <col min="2308" max="2334" width="10.7109375" style="70" customWidth="1"/>
    <col min="2335" max="2560" width="9.140625" style="70"/>
    <col min="2561" max="2561" width="5.7109375" style="70" customWidth="1"/>
    <col min="2562" max="2562" width="21.140625" style="70" customWidth="1"/>
    <col min="2563" max="2563" width="20.7109375" style="70" customWidth="1"/>
    <col min="2564" max="2590" width="10.7109375" style="70" customWidth="1"/>
    <col min="2591" max="2816" width="9.140625" style="70"/>
    <col min="2817" max="2817" width="5.7109375" style="70" customWidth="1"/>
    <col min="2818" max="2818" width="21.140625" style="70" customWidth="1"/>
    <col min="2819" max="2819" width="20.7109375" style="70" customWidth="1"/>
    <col min="2820" max="2846" width="10.7109375" style="70" customWidth="1"/>
    <col min="2847" max="3072" width="9.140625" style="70"/>
    <col min="3073" max="3073" width="5.7109375" style="70" customWidth="1"/>
    <col min="3074" max="3074" width="21.140625" style="70" customWidth="1"/>
    <col min="3075" max="3075" width="20.7109375" style="70" customWidth="1"/>
    <col min="3076" max="3102" width="10.7109375" style="70" customWidth="1"/>
    <col min="3103" max="3328" width="9.140625" style="70"/>
    <col min="3329" max="3329" width="5.7109375" style="70" customWidth="1"/>
    <col min="3330" max="3330" width="21.140625" style="70" customWidth="1"/>
    <col min="3331" max="3331" width="20.7109375" style="70" customWidth="1"/>
    <col min="3332" max="3358" width="10.7109375" style="70" customWidth="1"/>
    <col min="3359" max="3584" width="9.140625" style="70"/>
    <col min="3585" max="3585" width="5.7109375" style="70" customWidth="1"/>
    <col min="3586" max="3586" width="21.140625" style="70" customWidth="1"/>
    <col min="3587" max="3587" width="20.7109375" style="70" customWidth="1"/>
    <col min="3588" max="3614" width="10.7109375" style="70" customWidth="1"/>
    <col min="3615" max="3840" width="9.140625" style="70"/>
    <col min="3841" max="3841" width="5.7109375" style="70" customWidth="1"/>
    <col min="3842" max="3842" width="21.140625" style="70" customWidth="1"/>
    <col min="3843" max="3843" width="20.7109375" style="70" customWidth="1"/>
    <col min="3844" max="3870" width="10.7109375" style="70" customWidth="1"/>
    <col min="3871" max="4096" width="9.140625" style="70"/>
    <col min="4097" max="4097" width="5.7109375" style="70" customWidth="1"/>
    <col min="4098" max="4098" width="21.140625" style="70" customWidth="1"/>
    <col min="4099" max="4099" width="20.7109375" style="70" customWidth="1"/>
    <col min="4100" max="4126" width="10.7109375" style="70" customWidth="1"/>
    <col min="4127" max="4352" width="9.140625" style="70"/>
    <col min="4353" max="4353" width="5.7109375" style="70" customWidth="1"/>
    <col min="4354" max="4354" width="21.140625" style="70" customWidth="1"/>
    <col min="4355" max="4355" width="20.7109375" style="70" customWidth="1"/>
    <col min="4356" max="4382" width="10.7109375" style="70" customWidth="1"/>
    <col min="4383" max="4608" width="9.140625" style="70"/>
    <col min="4609" max="4609" width="5.7109375" style="70" customWidth="1"/>
    <col min="4610" max="4610" width="21.140625" style="70" customWidth="1"/>
    <col min="4611" max="4611" width="20.7109375" style="70" customWidth="1"/>
    <col min="4612" max="4638" width="10.7109375" style="70" customWidth="1"/>
    <col min="4639" max="4864" width="9.140625" style="70"/>
    <col min="4865" max="4865" width="5.7109375" style="70" customWidth="1"/>
    <col min="4866" max="4866" width="21.140625" style="70" customWidth="1"/>
    <col min="4867" max="4867" width="20.7109375" style="70" customWidth="1"/>
    <col min="4868" max="4894" width="10.7109375" style="70" customWidth="1"/>
    <col min="4895" max="5120" width="9.140625" style="70"/>
    <col min="5121" max="5121" width="5.7109375" style="70" customWidth="1"/>
    <col min="5122" max="5122" width="21.140625" style="70" customWidth="1"/>
    <col min="5123" max="5123" width="20.7109375" style="70" customWidth="1"/>
    <col min="5124" max="5150" width="10.7109375" style="70" customWidth="1"/>
    <col min="5151" max="5376" width="9.140625" style="70"/>
    <col min="5377" max="5377" width="5.7109375" style="70" customWidth="1"/>
    <col min="5378" max="5378" width="21.140625" style="70" customWidth="1"/>
    <col min="5379" max="5379" width="20.7109375" style="70" customWidth="1"/>
    <col min="5380" max="5406" width="10.7109375" style="70" customWidth="1"/>
    <col min="5407" max="5632" width="9.140625" style="70"/>
    <col min="5633" max="5633" width="5.7109375" style="70" customWidth="1"/>
    <col min="5634" max="5634" width="21.140625" style="70" customWidth="1"/>
    <col min="5635" max="5635" width="20.7109375" style="70" customWidth="1"/>
    <col min="5636" max="5662" width="10.7109375" style="70" customWidth="1"/>
    <col min="5663" max="5888" width="9.140625" style="70"/>
    <col min="5889" max="5889" width="5.7109375" style="70" customWidth="1"/>
    <col min="5890" max="5890" width="21.140625" style="70" customWidth="1"/>
    <col min="5891" max="5891" width="20.7109375" style="70" customWidth="1"/>
    <col min="5892" max="5918" width="10.7109375" style="70" customWidth="1"/>
    <col min="5919" max="6144" width="9.140625" style="70"/>
    <col min="6145" max="6145" width="5.7109375" style="70" customWidth="1"/>
    <col min="6146" max="6146" width="21.140625" style="70" customWidth="1"/>
    <col min="6147" max="6147" width="20.7109375" style="70" customWidth="1"/>
    <col min="6148" max="6174" width="10.7109375" style="70" customWidth="1"/>
    <col min="6175" max="6400" width="9.140625" style="70"/>
    <col min="6401" max="6401" width="5.7109375" style="70" customWidth="1"/>
    <col min="6402" max="6402" width="21.140625" style="70" customWidth="1"/>
    <col min="6403" max="6403" width="20.7109375" style="70" customWidth="1"/>
    <col min="6404" max="6430" width="10.7109375" style="70" customWidth="1"/>
    <col min="6431" max="6656" width="9.140625" style="70"/>
    <col min="6657" max="6657" width="5.7109375" style="70" customWidth="1"/>
    <col min="6658" max="6658" width="21.140625" style="70" customWidth="1"/>
    <col min="6659" max="6659" width="20.7109375" style="70" customWidth="1"/>
    <col min="6660" max="6686" width="10.7109375" style="70" customWidth="1"/>
    <col min="6687" max="6912" width="9.140625" style="70"/>
    <col min="6913" max="6913" width="5.7109375" style="70" customWidth="1"/>
    <col min="6914" max="6914" width="21.140625" style="70" customWidth="1"/>
    <col min="6915" max="6915" width="20.7109375" style="70" customWidth="1"/>
    <col min="6916" max="6942" width="10.7109375" style="70" customWidth="1"/>
    <col min="6943" max="7168" width="9.140625" style="70"/>
    <col min="7169" max="7169" width="5.7109375" style="70" customWidth="1"/>
    <col min="7170" max="7170" width="21.140625" style="70" customWidth="1"/>
    <col min="7171" max="7171" width="20.7109375" style="70" customWidth="1"/>
    <col min="7172" max="7198" width="10.7109375" style="70" customWidth="1"/>
    <col min="7199" max="7424" width="9.140625" style="70"/>
    <col min="7425" max="7425" width="5.7109375" style="70" customWidth="1"/>
    <col min="7426" max="7426" width="21.140625" style="70" customWidth="1"/>
    <col min="7427" max="7427" width="20.7109375" style="70" customWidth="1"/>
    <col min="7428" max="7454" width="10.7109375" style="70" customWidth="1"/>
    <col min="7455" max="7680" width="9.140625" style="70"/>
    <col min="7681" max="7681" width="5.7109375" style="70" customWidth="1"/>
    <col min="7682" max="7682" width="21.140625" style="70" customWidth="1"/>
    <col min="7683" max="7683" width="20.7109375" style="70" customWidth="1"/>
    <col min="7684" max="7710" width="10.7109375" style="70" customWidth="1"/>
    <col min="7711" max="7936" width="9.140625" style="70"/>
    <col min="7937" max="7937" width="5.7109375" style="70" customWidth="1"/>
    <col min="7938" max="7938" width="21.140625" style="70" customWidth="1"/>
    <col min="7939" max="7939" width="20.7109375" style="70" customWidth="1"/>
    <col min="7940" max="7966" width="10.7109375" style="70" customWidth="1"/>
    <col min="7967" max="8192" width="9.140625" style="70"/>
    <col min="8193" max="8193" width="5.7109375" style="70" customWidth="1"/>
    <col min="8194" max="8194" width="21.140625" style="70" customWidth="1"/>
    <col min="8195" max="8195" width="20.7109375" style="70" customWidth="1"/>
    <col min="8196" max="8222" width="10.7109375" style="70" customWidth="1"/>
    <col min="8223" max="8448" width="9.140625" style="70"/>
    <col min="8449" max="8449" width="5.7109375" style="70" customWidth="1"/>
    <col min="8450" max="8450" width="21.140625" style="70" customWidth="1"/>
    <col min="8451" max="8451" width="20.7109375" style="70" customWidth="1"/>
    <col min="8452" max="8478" width="10.7109375" style="70" customWidth="1"/>
    <col min="8479" max="8704" width="9.140625" style="70"/>
    <col min="8705" max="8705" width="5.7109375" style="70" customWidth="1"/>
    <col min="8706" max="8706" width="21.140625" style="70" customWidth="1"/>
    <col min="8707" max="8707" width="20.7109375" style="70" customWidth="1"/>
    <col min="8708" max="8734" width="10.7109375" style="70" customWidth="1"/>
    <col min="8735" max="8960" width="9.140625" style="70"/>
    <col min="8961" max="8961" width="5.7109375" style="70" customWidth="1"/>
    <col min="8962" max="8962" width="21.140625" style="70" customWidth="1"/>
    <col min="8963" max="8963" width="20.7109375" style="70" customWidth="1"/>
    <col min="8964" max="8990" width="10.7109375" style="70" customWidth="1"/>
    <col min="8991" max="9216" width="9.140625" style="70"/>
    <col min="9217" max="9217" width="5.7109375" style="70" customWidth="1"/>
    <col min="9218" max="9218" width="21.140625" style="70" customWidth="1"/>
    <col min="9219" max="9219" width="20.7109375" style="70" customWidth="1"/>
    <col min="9220" max="9246" width="10.7109375" style="70" customWidth="1"/>
    <col min="9247" max="9472" width="9.140625" style="70"/>
    <col min="9473" max="9473" width="5.7109375" style="70" customWidth="1"/>
    <col min="9474" max="9474" width="21.140625" style="70" customWidth="1"/>
    <col min="9475" max="9475" width="20.7109375" style="70" customWidth="1"/>
    <col min="9476" max="9502" width="10.7109375" style="70" customWidth="1"/>
    <col min="9503" max="9728" width="9.140625" style="70"/>
    <col min="9729" max="9729" width="5.7109375" style="70" customWidth="1"/>
    <col min="9730" max="9730" width="21.140625" style="70" customWidth="1"/>
    <col min="9731" max="9731" width="20.7109375" style="70" customWidth="1"/>
    <col min="9732" max="9758" width="10.7109375" style="70" customWidth="1"/>
    <col min="9759" max="9984" width="9.140625" style="70"/>
    <col min="9985" max="9985" width="5.7109375" style="70" customWidth="1"/>
    <col min="9986" max="9986" width="21.140625" style="70" customWidth="1"/>
    <col min="9987" max="9987" width="20.7109375" style="70" customWidth="1"/>
    <col min="9988" max="10014" width="10.7109375" style="70" customWidth="1"/>
    <col min="10015" max="10240" width="9.140625" style="70"/>
    <col min="10241" max="10241" width="5.7109375" style="70" customWidth="1"/>
    <col min="10242" max="10242" width="21.140625" style="70" customWidth="1"/>
    <col min="10243" max="10243" width="20.7109375" style="70" customWidth="1"/>
    <col min="10244" max="10270" width="10.7109375" style="70" customWidth="1"/>
    <col min="10271" max="10496" width="9.140625" style="70"/>
    <col min="10497" max="10497" width="5.7109375" style="70" customWidth="1"/>
    <col min="10498" max="10498" width="21.140625" style="70" customWidth="1"/>
    <col min="10499" max="10499" width="20.7109375" style="70" customWidth="1"/>
    <col min="10500" max="10526" width="10.7109375" style="70" customWidth="1"/>
    <col min="10527" max="10752" width="9.140625" style="70"/>
    <col min="10753" max="10753" width="5.7109375" style="70" customWidth="1"/>
    <col min="10754" max="10754" width="21.140625" style="70" customWidth="1"/>
    <col min="10755" max="10755" width="20.7109375" style="70" customWidth="1"/>
    <col min="10756" max="10782" width="10.7109375" style="70" customWidth="1"/>
    <col min="10783" max="11008" width="9.140625" style="70"/>
    <col min="11009" max="11009" width="5.7109375" style="70" customWidth="1"/>
    <col min="11010" max="11010" width="21.140625" style="70" customWidth="1"/>
    <col min="11011" max="11011" width="20.7109375" style="70" customWidth="1"/>
    <col min="11012" max="11038" width="10.7109375" style="70" customWidth="1"/>
    <col min="11039" max="11264" width="9.140625" style="70"/>
    <col min="11265" max="11265" width="5.7109375" style="70" customWidth="1"/>
    <col min="11266" max="11266" width="21.140625" style="70" customWidth="1"/>
    <col min="11267" max="11267" width="20.7109375" style="70" customWidth="1"/>
    <col min="11268" max="11294" width="10.7109375" style="70" customWidth="1"/>
    <col min="11295" max="11520" width="9.140625" style="70"/>
    <col min="11521" max="11521" width="5.7109375" style="70" customWidth="1"/>
    <col min="11522" max="11522" width="21.140625" style="70" customWidth="1"/>
    <col min="11523" max="11523" width="20.7109375" style="70" customWidth="1"/>
    <col min="11524" max="11550" width="10.7109375" style="70" customWidth="1"/>
    <col min="11551" max="11776" width="9.140625" style="70"/>
    <col min="11777" max="11777" width="5.7109375" style="70" customWidth="1"/>
    <col min="11778" max="11778" width="21.140625" style="70" customWidth="1"/>
    <col min="11779" max="11779" width="20.7109375" style="70" customWidth="1"/>
    <col min="11780" max="11806" width="10.7109375" style="70" customWidth="1"/>
    <col min="11807" max="12032" width="9.140625" style="70"/>
    <col min="12033" max="12033" width="5.7109375" style="70" customWidth="1"/>
    <col min="12034" max="12034" width="21.140625" style="70" customWidth="1"/>
    <col min="12035" max="12035" width="20.7109375" style="70" customWidth="1"/>
    <col min="12036" max="12062" width="10.7109375" style="70" customWidth="1"/>
    <col min="12063" max="12288" width="9.140625" style="70"/>
    <col min="12289" max="12289" width="5.7109375" style="70" customWidth="1"/>
    <col min="12290" max="12290" width="21.140625" style="70" customWidth="1"/>
    <col min="12291" max="12291" width="20.7109375" style="70" customWidth="1"/>
    <col min="12292" max="12318" width="10.7109375" style="70" customWidth="1"/>
    <col min="12319" max="12544" width="9.140625" style="70"/>
    <col min="12545" max="12545" width="5.7109375" style="70" customWidth="1"/>
    <col min="12546" max="12546" width="21.140625" style="70" customWidth="1"/>
    <col min="12547" max="12547" width="20.7109375" style="70" customWidth="1"/>
    <col min="12548" max="12574" width="10.7109375" style="70" customWidth="1"/>
    <col min="12575" max="12800" width="9.140625" style="70"/>
    <col min="12801" max="12801" width="5.7109375" style="70" customWidth="1"/>
    <col min="12802" max="12802" width="21.140625" style="70" customWidth="1"/>
    <col min="12803" max="12803" width="20.7109375" style="70" customWidth="1"/>
    <col min="12804" max="12830" width="10.7109375" style="70" customWidth="1"/>
    <col min="12831" max="13056" width="9.140625" style="70"/>
    <col min="13057" max="13057" width="5.7109375" style="70" customWidth="1"/>
    <col min="13058" max="13058" width="21.140625" style="70" customWidth="1"/>
    <col min="13059" max="13059" width="20.7109375" style="70" customWidth="1"/>
    <col min="13060" max="13086" width="10.7109375" style="70" customWidth="1"/>
    <col min="13087" max="13312" width="9.140625" style="70"/>
    <col min="13313" max="13313" width="5.7109375" style="70" customWidth="1"/>
    <col min="13314" max="13314" width="21.140625" style="70" customWidth="1"/>
    <col min="13315" max="13315" width="20.7109375" style="70" customWidth="1"/>
    <col min="13316" max="13342" width="10.7109375" style="70" customWidth="1"/>
    <col min="13343" max="13568" width="9.140625" style="70"/>
    <col min="13569" max="13569" width="5.7109375" style="70" customWidth="1"/>
    <col min="13570" max="13570" width="21.140625" style="70" customWidth="1"/>
    <col min="13571" max="13571" width="20.7109375" style="70" customWidth="1"/>
    <col min="13572" max="13598" width="10.7109375" style="70" customWidth="1"/>
    <col min="13599" max="13824" width="9.140625" style="70"/>
    <col min="13825" max="13825" width="5.7109375" style="70" customWidth="1"/>
    <col min="13826" max="13826" width="21.140625" style="70" customWidth="1"/>
    <col min="13827" max="13827" width="20.7109375" style="70" customWidth="1"/>
    <col min="13828" max="13854" width="10.7109375" style="70" customWidth="1"/>
    <col min="13855" max="14080" width="9.140625" style="70"/>
    <col min="14081" max="14081" width="5.7109375" style="70" customWidth="1"/>
    <col min="14082" max="14082" width="21.140625" style="70" customWidth="1"/>
    <col min="14083" max="14083" width="20.7109375" style="70" customWidth="1"/>
    <col min="14084" max="14110" width="10.7109375" style="70" customWidth="1"/>
    <col min="14111" max="14336" width="9.140625" style="70"/>
    <col min="14337" max="14337" width="5.7109375" style="70" customWidth="1"/>
    <col min="14338" max="14338" width="21.140625" style="70" customWidth="1"/>
    <col min="14339" max="14339" width="20.7109375" style="70" customWidth="1"/>
    <col min="14340" max="14366" width="10.7109375" style="70" customWidth="1"/>
    <col min="14367" max="14592" width="9.140625" style="70"/>
    <col min="14593" max="14593" width="5.7109375" style="70" customWidth="1"/>
    <col min="14594" max="14594" width="21.140625" style="70" customWidth="1"/>
    <col min="14595" max="14595" width="20.7109375" style="70" customWidth="1"/>
    <col min="14596" max="14622" width="10.7109375" style="70" customWidth="1"/>
    <col min="14623" max="14848" width="9.140625" style="70"/>
    <col min="14849" max="14849" width="5.7109375" style="70" customWidth="1"/>
    <col min="14850" max="14850" width="21.140625" style="70" customWidth="1"/>
    <col min="14851" max="14851" width="20.7109375" style="70" customWidth="1"/>
    <col min="14852" max="14878" width="10.7109375" style="70" customWidth="1"/>
    <col min="14879" max="15104" width="9.140625" style="70"/>
    <col min="15105" max="15105" width="5.7109375" style="70" customWidth="1"/>
    <col min="15106" max="15106" width="21.140625" style="70" customWidth="1"/>
    <col min="15107" max="15107" width="20.7109375" style="70" customWidth="1"/>
    <col min="15108" max="15134" width="10.7109375" style="70" customWidth="1"/>
    <col min="15135" max="15360" width="9.140625" style="70"/>
    <col min="15361" max="15361" width="5.7109375" style="70" customWidth="1"/>
    <col min="15362" max="15362" width="21.140625" style="70" customWidth="1"/>
    <col min="15363" max="15363" width="20.7109375" style="70" customWidth="1"/>
    <col min="15364" max="15390" width="10.7109375" style="70" customWidth="1"/>
    <col min="15391" max="15616" width="9.140625" style="70"/>
    <col min="15617" max="15617" width="5.7109375" style="70" customWidth="1"/>
    <col min="15618" max="15618" width="21.140625" style="70" customWidth="1"/>
    <col min="15619" max="15619" width="20.7109375" style="70" customWidth="1"/>
    <col min="15620" max="15646" width="10.7109375" style="70" customWidth="1"/>
    <col min="15647" max="15872" width="9.140625" style="70"/>
    <col min="15873" max="15873" width="5.7109375" style="70" customWidth="1"/>
    <col min="15874" max="15874" width="21.140625" style="70" customWidth="1"/>
    <col min="15875" max="15875" width="20.7109375" style="70" customWidth="1"/>
    <col min="15876" max="15902" width="10.7109375" style="70" customWidth="1"/>
    <col min="15903" max="16128" width="9.140625" style="70"/>
    <col min="16129" max="16129" width="5.7109375" style="70" customWidth="1"/>
    <col min="16130" max="16130" width="21.140625" style="70" customWidth="1"/>
    <col min="16131" max="16131" width="20.7109375" style="70" customWidth="1"/>
    <col min="16132" max="16158" width="10.7109375" style="70" customWidth="1"/>
    <col min="16159" max="16384" width="9.140625" style="70"/>
  </cols>
  <sheetData>
    <row r="1" spans="1:30" ht="15.75" x14ac:dyDescent="0.25">
      <c r="A1" s="290" t="s">
        <v>716</v>
      </c>
    </row>
    <row r="3" spans="1:30" ht="15.75" x14ac:dyDescent="0.25">
      <c r="A3" s="588" t="s">
        <v>691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</row>
    <row r="4" spans="1:30" ht="15.7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589"/>
      <c r="L4" s="590"/>
      <c r="M4" s="217"/>
      <c r="N4" s="589" t="str">
        <f>'1'!$E$5</f>
        <v>KABUPATEN/KOTA</v>
      </c>
      <c r="O4" s="590">
        <f>'1'!$F$5</f>
        <v>2022</v>
      </c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590"/>
      <c r="AA4" s="590"/>
      <c r="AB4" s="590"/>
      <c r="AC4" s="590"/>
      <c r="AD4" s="588"/>
    </row>
    <row r="5" spans="1:30" ht="15.75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589"/>
      <c r="L5" s="590"/>
      <c r="M5" s="217"/>
      <c r="N5" s="589" t="str">
        <f>'1'!$E$6</f>
        <v>TAHUN</v>
      </c>
      <c r="O5" s="590" t="str">
        <f>'1'!$F$6</f>
        <v>BANYUMAS</v>
      </c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590"/>
      <c r="AA5" s="590"/>
      <c r="AB5" s="590"/>
      <c r="AC5" s="590"/>
      <c r="AD5" s="588"/>
    </row>
    <row r="6" spans="1:30" ht="15.75" thickBot="1" x14ac:dyDescent="0.3"/>
    <row r="7" spans="1:30" ht="18" customHeight="1" x14ac:dyDescent="0.25">
      <c r="A7" s="1106" t="s">
        <v>2</v>
      </c>
      <c r="B7" s="1106" t="s">
        <v>254</v>
      </c>
      <c r="C7" s="1106" t="s">
        <v>409</v>
      </c>
      <c r="D7" s="1247" t="s">
        <v>572</v>
      </c>
      <c r="E7" s="1247"/>
      <c r="F7" s="1247"/>
      <c r="G7" s="1108" t="s">
        <v>692</v>
      </c>
      <c r="H7" s="1109"/>
      <c r="I7" s="1109"/>
      <c r="J7" s="1109"/>
      <c r="K7" s="1109"/>
      <c r="L7" s="1109"/>
      <c r="M7" s="1109"/>
      <c r="N7" s="1109"/>
      <c r="O7" s="1109"/>
      <c r="P7" s="1109"/>
      <c r="Q7" s="1109"/>
      <c r="R7" s="1109"/>
      <c r="S7" s="1109"/>
      <c r="T7" s="1109"/>
      <c r="U7" s="1109"/>
      <c r="V7" s="1109"/>
      <c r="W7" s="1109"/>
      <c r="X7" s="1109"/>
      <c r="Y7" s="1109"/>
      <c r="Z7" s="1109"/>
      <c r="AA7" s="1109"/>
      <c r="AB7" s="1109"/>
      <c r="AC7" s="1109"/>
      <c r="AD7" s="1110"/>
    </row>
    <row r="8" spans="1:30" ht="18" customHeight="1" x14ac:dyDescent="0.25">
      <c r="A8" s="1246"/>
      <c r="B8" s="1246"/>
      <c r="C8" s="1246"/>
      <c r="D8" s="1248"/>
      <c r="E8" s="1248"/>
      <c r="F8" s="1248"/>
      <c r="G8" s="1249" t="s">
        <v>693</v>
      </c>
      <c r="H8" s="1250"/>
      <c r="I8" s="1250"/>
      <c r="J8" s="1250"/>
      <c r="K8" s="1250"/>
      <c r="L8" s="1250"/>
      <c r="M8" s="1250"/>
      <c r="N8" s="1250"/>
      <c r="O8" s="1250"/>
      <c r="P8" s="1250"/>
      <c r="Q8" s="1250"/>
      <c r="R8" s="1250"/>
      <c r="S8" s="1250"/>
      <c r="T8" s="1250"/>
      <c r="U8" s="1250"/>
      <c r="V8" s="1250"/>
      <c r="W8" s="1250"/>
      <c r="X8" s="1251"/>
      <c r="Y8" s="1249" t="s">
        <v>694</v>
      </c>
      <c r="Z8" s="1250"/>
      <c r="AA8" s="1250"/>
      <c r="AB8" s="1250"/>
      <c r="AC8" s="1250"/>
      <c r="AD8" s="1251"/>
    </row>
    <row r="9" spans="1:30" ht="18" customHeight="1" x14ac:dyDescent="0.25">
      <c r="A9" s="1246"/>
      <c r="B9" s="1246"/>
      <c r="C9" s="1246"/>
      <c r="D9" s="1248"/>
      <c r="E9" s="1248"/>
      <c r="F9" s="1248"/>
      <c r="G9" s="1255" t="s">
        <v>695</v>
      </c>
      <c r="H9" s="1256"/>
      <c r="I9" s="1256"/>
      <c r="J9" s="1256"/>
      <c r="K9" s="1256"/>
      <c r="L9" s="1257"/>
      <c r="M9" s="1255" t="s">
        <v>696</v>
      </c>
      <c r="N9" s="1256"/>
      <c r="O9" s="1256"/>
      <c r="P9" s="1256"/>
      <c r="Q9" s="1256"/>
      <c r="R9" s="1257"/>
      <c r="S9" s="1258" t="s">
        <v>697</v>
      </c>
      <c r="T9" s="1258"/>
      <c r="U9" s="1258"/>
      <c r="V9" s="1258"/>
      <c r="W9" s="1258"/>
      <c r="X9" s="1258"/>
      <c r="Y9" s="1252"/>
      <c r="Z9" s="1253"/>
      <c r="AA9" s="1253"/>
      <c r="AB9" s="1253"/>
      <c r="AC9" s="1253"/>
      <c r="AD9" s="1254"/>
    </row>
    <row r="10" spans="1:30" ht="18" customHeight="1" x14ac:dyDescent="0.25">
      <c r="A10" s="1246"/>
      <c r="B10" s="1246"/>
      <c r="C10" s="1246"/>
      <c r="D10" s="1248"/>
      <c r="E10" s="1248"/>
      <c r="F10" s="1248"/>
      <c r="G10" s="1255" t="s">
        <v>6</v>
      </c>
      <c r="H10" s="1256"/>
      <c r="I10" s="1255" t="s">
        <v>7</v>
      </c>
      <c r="J10" s="1256"/>
      <c r="K10" s="1255" t="s">
        <v>8</v>
      </c>
      <c r="L10" s="1256"/>
      <c r="M10" s="1255" t="s">
        <v>6</v>
      </c>
      <c r="N10" s="1256"/>
      <c r="O10" s="1255" t="s">
        <v>7</v>
      </c>
      <c r="P10" s="1256"/>
      <c r="Q10" s="1255" t="s">
        <v>8</v>
      </c>
      <c r="R10" s="1256"/>
      <c r="S10" s="1255" t="s">
        <v>6</v>
      </c>
      <c r="T10" s="1256"/>
      <c r="U10" s="1255" t="s">
        <v>7</v>
      </c>
      <c r="V10" s="1256"/>
      <c r="W10" s="1255" t="s">
        <v>8</v>
      </c>
      <c r="X10" s="1256"/>
      <c r="Y10" s="1255" t="s">
        <v>6</v>
      </c>
      <c r="Z10" s="1256"/>
      <c r="AA10" s="1258" t="s">
        <v>7</v>
      </c>
      <c r="AB10" s="1256"/>
      <c r="AC10" s="1255" t="s">
        <v>8</v>
      </c>
      <c r="AD10" s="1257"/>
    </row>
    <row r="11" spans="1:30" ht="18" customHeight="1" x14ac:dyDescent="0.25">
      <c r="A11" s="1107"/>
      <c r="B11" s="1107"/>
      <c r="C11" s="1107"/>
      <c r="D11" s="804" t="s">
        <v>6</v>
      </c>
      <c r="E11" s="804" t="s">
        <v>7</v>
      </c>
      <c r="F11" s="804" t="s">
        <v>370</v>
      </c>
      <c r="G11" s="804" t="s">
        <v>256</v>
      </c>
      <c r="H11" s="804" t="s">
        <v>27</v>
      </c>
      <c r="I11" s="804" t="s">
        <v>256</v>
      </c>
      <c r="J11" s="804" t="s">
        <v>27</v>
      </c>
      <c r="K11" s="804" t="s">
        <v>256</v>
      </c>
      <c r="L11" s="804" t="s">
        <v>27</v>
      </c>
      <c r="M11" s="804" t="s">
        <v>256</v>
      </c>
      <c r="N11" s="804" t="s">
        <v>27</v>
      </c>
      <c r="O11" s="804" t="s">
        <v>256</v>
      </c>
      <c r="P11" s="804" t="s">
        <v>27</v>
      </c>
      <c r="Q11" s="804" t="s">
        <v>256</v>
      </c>
      <c r="R11" s="804" t="s">
        <v>27</v>
      </c>
      <c r="S11" s="804" t="s">
        <v>256</v>
      </c>
      <c r="T11" s="804" t="s">
        <v>27</v>
      </c>
      <c r="U11" s="804" t="s">
        <v>256</v>
      </c>
      <c r="V11" s="804" t="s">
        <v>27</v>
      </c>
      <c r="W11" s="804" t="s">
        <v>256</v>
      </c>
      <c r="X11" s="804" t="s">
        <v>27</v>
      </c>
      <c r="Y11" s="804" t="s">
        <v>256</v>
      </c>
      <c r="Z11" s="804" t="s">
        <v>27</v>
      </c>
      <c r="AA11" s="804" t="s">
        <v>256</v>
      </c>
      <c r="AB11" s="805" t="s">
        <v>27</v>
      </c>
      <c r="AC11" s="804" t="s">
        <v>256</v>
      </c>
      <c r="AD11" s="804" t="s">
        <v>27</v>
      </c>
    </row>
    <row r="12" spans="1:30" s="911" customFormat="1" ht="18" customHeight="1" x14ac:dyDescent="0.25">
      <c r="A12" s="924">
        <v>1</v>
      </c>
      <c r="B12" s="924">
        <v>2</v>
      </c>
      <c r="C12" s="924">
        <v>3</v>
      </c>
      <c r="D12" s="924">
        <v>4</v>
      </c>
      <c r="E12" s="924">
        <v>5</v>
      </c>
      <c r="F12" s="924">
        <v>6</v>
      </c>
      <c r="G12" s="924">
        <v>7</v>
      </c>
      <c r="H12" s="924">
        <v>8</v>
      </c>
      <c r="I12" s="924">
        <v>9</v>
      </c>
      <c r="J12" s="924">
        <v>10</v>
      </c>
      <c r="K12" s="924">
        <v>11</v>
      </c>
      <c r="L12" s="924">
        <v>12</v>
      </c>
      <c r="M12" s="924">
        <v>13</v>
      </c>
      <c r="N12" s="924">
        <v>14</v>
      </c>
      <c r="O12" s="924">
        <v>15</v>
      </c>
      <c r="P12" s="924">
        <v>16</v>
      </c>
      <c r="Q12" s="924">
        <v>17</v>
      </c>
      <c r="R12" s="924">
        <v>18</v>
      </c>
      <c r="S12" s="924">
        <v>19</v>
      </c>
      <c r="T12" s="924">
        <v>20</v>
      </c>
      <c r="U12" s="924">
        <v>21</v>
      </c>
      <c r="V12" s="924">
        <v>22</v>
      </c>
      <c r="W12" s="924">
        <v>23</v>
      </c>
      <c r="X12" s="924">
        <v>24</v>
      </c>
      <c r="Y12" s="924">
        <v>25</v>
      </c>
      <c r="Z12" s="924">
        <v>26</v>
      </c>
      <c r="AA12" s="924">
        <v>27</v>
      </c>
      <c r="AB12" s="924">
        <v>28</v>
      </c>
      <c r="AC12" s="924">
        <v>29</v>
      </c>
      <c r="AD12" s="924">
        <v>30</v>
      </c>
    </row>
    <row r="13" spans="1:30" ht="20.100000000000001" customHeight="1" x14ac:dyDescent="0.25">
      <c r="A13" s="561">
        <v>1</v>
      </c>
      <c r="B13" s="128" t="str">
        <f>'9'!B9</f>
        <v>Lumbir</v>
      </c>
      <c r="C13" s="128" t="str">
        <f>'9'!C9</f>
        <v>Lumbir</v>
      </c>
      <c r="D13" s="337">
        <f>'21'!D12</f>
        <v>0</v>
      </c>
      <c r="E13" s="337">
        <f>'21'!G12</f>
        <v>0</v>
      </c>
      <c r="F13" s="236">
        <f>D13+E13</f>
        <v>0</v>
      </c>
      <c r="G13" s="296"/>
      <c r="H13" s="325" t="e">
        <f t="shared" ref="H13:H32" si="0">G13/D13*100</f>
        <v>#DIV/0!</v>
      </c>
      <c r="I13" s="296"/>
      <c r="J13" s="325" t="e">
        <f>I13/E13*100</f>
        <v>#DIV/0!</v>
      </c>
      <c r="K13" s="296">
        <f t="shared" ref="K13:K32" si="1">SUM(G13,I13)</f>
        <v>0</v>
      </c>
      <c r="L13" s="325" t="e">
        <f>K13/F13*100</f>
        <v>#DIV/0!</v>
      </c>
      <c r="M13" s="296"/>
      <c r="N13" s="325" t="e">
        <f>M13/D13*100</f>
        <v>#DIV/0!</v>
      </c>
      <c r="O13" s="296"/>
      <c r="P13" s="325" t="e">
        <f>O13/E13*100</f>
        <v>#DIV/0!</v>
      </c>
      <c r="Q13" s="296">
        <f t="shared" ref="Q13:Q32" si="2">SUM(M13,O13)</f>
        <v>0</v>
      </c>
      <c r="R13" s="325" t="e">
        <f>Q13/F13*100</f>
        <v>#DIV/0!</v>
      </c>
      <c r="S13" s="296">
        <f>G13+M13</f>
        <v>0</v>
      </c>
      <c r="T13" s="325" t="e">
        <f>S13/D13*100</f>
        <v>#DIV/0!</v>
      </c>
      <c r="U13" s="296">
        <f>I13+O13</f>
        <v>0</v>
      </c>
      <c r="V13" s="325" t="e">
        <f>U13/E13*100</f>
        <v>#DIV/0!</v>
      </c>
      <c r="W13" s="296">
        <f>S13+U13</f>
        <v>0</v>
      </c>
      <c r="X13" s="325" t="e">
        <f>W13/F13*100</f>
        <v>#DIV/0!</v>
      </c>
      <c r="Y13" s="296"/>
      <c r="Z13" s="325" t="e">
        <f>Y13/D13*100</f>
        <v>#DIV/0!</v>
      </c>
      <c r="AA13" s="296"/>
      <c r="AB13" s="338" t="e">
        <f t="shared" ref="AB13:AB32" si="3">AA13/E13*100</f>
        <v>#DIV/0!</v>
      </c>
      <c r="AC13" s="296">
        <f t="shared" ref="AC13:AC32" si="4">SUM(Y13,AA13)</f>
        <v>0</v>
      </c>
      <c r="AD13" s="325" t="e">
        <f t="shared" ref="AD13:AD32" si="5">AC13/F13*100</f>
        <v>#DIV/0!</v>
      </c>
    </row>
    <row r="14" spans="1:30" ht="20.100000000000001" customHeight="1" x14ac:dyDescent="0.25">
      <c r="A14" s="557">
        <v>2</v>
      </c>
      <c r="B14" s="128" t="str">
        <f>'9'!B10</f>
        <v>Wangon</v>
      </c>
      <c r="C14" s="128" t="str">
        <f>'9'!C10</f>
        <v>Wangon I</v>
      </c>
      <c r="D14" s="337">
        <f>'21'!D13</f>
        <v>0</v>
      </c>
      <c r="E14" s="337">
        <f>'21'!G13</f>
        <v>0</v>
      </c>
      <c r="F14" s="236">
        <f t="shared" ref="F14:F32" si="6">D14+E14</f>
        <v>0</v>
      </c>
      <c r="G14" s="296"/>
      <c r="H14" s="325" t="e">
        <f t="shared" si="0"/>
        <v>#DIV/0!</v>
      </c>
      <c r="I14" s="296"/>
      <c r="J14" s="325" t="e">
        <f t="shared" ref="J14:J32" si="7">I14/E14*100</f>
        <v>#DIV/0!</v>
      </c>
      <c r="K14" s="296">
        <f t="shared" si="1"/>
        <v>0</v>
      </c>
      <c r="L14" s="325" t="e">
        <f t="shared" ref="L14:L32" si="8">K14/F14*100</f>
        <v>#DIV/0!</v>
      </c>
      <c r="M14" s="296"/>
      <c r="N14" s="325" t="e">
        <f t="shared" ref="N14:N32" si="9">M14/D14*100</f>
        <v>#DIV/0!</v>
      </c>
      <c r="O14" s="296"/>
      <c r="P14" s="325" t="e">
        <f t="shared" ref="P14:P32" si="10">O14/E14*100</f>
        <v>#DIV/0!</v>
      </c>
      <c r="Q14" s="296">
        <f t="shared" si="2"/>
        <v>0</v>
      </c>
      <c r="R14" s="325" t="e">
        <f t="shared" ref="R14:R32" si="11">Q14/F14*100</f>
        <v>#DIV/0!</v>
      </c>
      <c r="S14" s="296">
        <f t="shared" ref="S14:S32" si="12">G14+M14</f>
        <v>0</v>
      </c>
      <c r="T14" s="325" t="e">
        <f t="shared" ref="T14:T32" si="13">S14/D14*100</f>
        <v>#DIV/0!</v>
      </c>
      <c r="U14" s="296">
        <f t="shared" ref="U14:U32" si="14">I14+O14</f>
        <v>0</v>
      </c>
      <c r="V14" s="325" t="e">
        <f t="shared" ref="V14:V32" si="15">U14/E14*100</f>
        <v>#DIV/0!</v>
      </c>
      <c r="W14" s="296">
        <f t="shared" ref="W14:W32" si="16">S14+U14</f>
        <v>0</v>
      </c>
      <c r="X14" s="325" t="e">
        <f t="shared" ref="X14:X32" si="17">W14/F14*100</f>
        <v>#DIV/0!</v>
      </c>
      <c r="Y14" s="296"/>
      <c r="Z14" s="325" t="e">
        <f t="shared" ref="Z14:Z32" si="18">Y14/D14*100</f>
        <v>#DIV/0!</v>
      </c>
      <c r="AA14" s="296"/>
      <c r="AB14" s="338" t="e">
        <f>AA14/E14*100</f>
        <v>#DIV/0!</v>
      </c>
      <c r="AC14" s="296">
        <f t="shared" si="4"/>
        <v>0</v>
      </c>
      <c r="AD14" s="325" t="e">
        <f t="shared" si="5"/>
        <v>#DIV/0!</v>
      </c>
    </row>
    <row r="15" spans="1:30" ht="20.100000000000001" customHeight="1" x14ac:dyDescent="0.25">
      <c r="A15" s="557"/>
      <c r="B15" s="128"/>
      <c r="C15" s="128" t="str">
        <f>'9'!C11</f>
        <v>Wangon II</v>
      </c>
      <c r="D15" s="337">
        <f>'21'!D14</f>
        <v>0</v>
      </c>
      <c r="E15" s="337">
        <f>'21'!G14</f>
        <v>0</v>
      </c>
      <c r="F15" s="236">
        <f t="shared" si="6"/>
        <v>0</v>
      </c>
      <c r="G15" s="296"/>
      <c r="H15" s="325" t="e">
        <f t="shared" si="0"/>
        <v>#DIV/0!</v>
      </c>
      <c r="I15" s="296"/>
      <c r="J15" s="325" t="e">
        <f t="shared" si="7"/>
        <v>#DIV/0!</v>
      </c>
      <c r="K15" s="296">
        <f t="shared" si="1"/>
        <v>0</v>
      </c>
      <c r="L15" s="325" t="e">
        <f t="shared" si="8"/>
        <v>#DIV/0!</v>
      </c>
      <c r="M15" s="296"/>
      <c r="N15" s="325" t="e">
        <f t="shared" si="9"/>
        <v>#DIV/0!</v>
      </c>
      <c r="O15" s="296"/>
      <c r="P15" s="325" t="e">
        <f t="shared" si="10"/>
        <v>#DIV/0!</v>
      </c>
      <c r="Q15" s="296">
        <f t="shared" si="2"/>
        <v>0</v>
      </c>
      <c r="R15" s="325" t="e">
        <f t="shared" si="11"/>
        <v>#DIV/0!</v>
      </c>
      <c r="S15" s="296">
        <f t="shared" si="12"/>
        <v>0</v>
      </c>
      <c r="T15" s="325" t="e">
        <f t="shared" si="13"/>
        <v>#DIV/0!</v>
      </c>
      <c r="U15" s="296">
        <f t="shared" si="14"/>
        <v>0</v>
      </c>
      <c r="V15" s="325" t="e">
        <f t="shared" si="15"/>
        <v>#DIV/0!</v>
      </c>
      <c r="W15" s="296">
        <f t="shared" si="16"/>
        <v>0</v>
      </c>
      <c r="X15" s="325" t="e">
        <f t="shared" si="17"/>
        <v>#DIV/0!</v>
      </c>
      <c r="Y15" s="296"/>
      <c r="Z15" s="325" t="e">
        <f t="shared" si="18"/>
        <v>#DIV/0!</v>
      </c>
      <c r="AA15" s="296"/>
      <c r="AB15" s="338" t="e">
        <f t="shared" si="3"/>
        <v>#DIV/0!</v>
      </c>
      <c r="AC15" s="296">
        <f t="shared" si="4"/>
        <v>0</v>
      </c>
      <c r="AD15" s="325" t="e">
        <f t="shared" si="5"/>
        <v>#DIV/0!</v>
      </c>
    </row>
    <row r="16" spans="1:30" ht="20.100000000000001" customHeight="1" x14ac:dyDescent="0.25">
      <c r="A16" s="557">
        <v>3</v>
      </c>
      <c r="B16" s="128" t="str">
        <f>'9'!B12</f>
        <v>Jatilawang</v>
      </c>
      <c r="C16" s="128" t="str">
        <f>'9'!C12</f>
        <v>Jatilawang</v>
      </c>
      <c r="D16" s="337">
        <f>'21'!D15</f>
        <v>0</v>
      </c>
      <c r="E16" s="337">
        <f>'21'!G15</f>
        <v>0</v>
      </c>
      <c r="F16" s="236">
        <f t="shared" si="6"/>
        <v>0</v>
      </c>
      <c r="G16" s="296"/>
      <c r="H16" s="325" t="e">
        <f t="shared" si="0"/>
        <v>#DIV/0!</v>
      </c>
      <c r="I16" s="296"/>
      <c r="J16" s="325" t="e">
        <f t="shared" si="7"/>
        <v>#DIV/0!</v>
      </c>
      <c r="K16" s="296">
        <f t="shared" si="1"/>
        <v>0</v>
      </c>
      <c r="L16" s="325" t="e">
        <f t="shared" si="8"/>
        <v>#DIV/0!</v>
      </c>
      <c r="M16" s="296"/>
      <c r="N16" s="325" t="e">
        <f t="shared" si="9"/>
        <v>#DIV/0!</v>
      </c>
      <c r="O16" s="296"/>
      <c r="P16" s="325" t="e">
        <f t="shared" si="10"/>
        <v>#DIV/0!</v>
      </c>
      <c r="Q16" s="296">
        <f t="shared" si="2"/>
        <v>0</v>
      </c>
      <c r="R16" s="325" t="e">
        <f t="shared" si="11"/>
        <v>#DIV/0!</v>
      </c>
      <c r="S16" s="296">
        <f t="shared" si="12"/>
        <v>0</v>
      </c>
      <c r="T16" s="325" t="e">
        <f t="shared" si="13"/>
        <v>#DIV/0!</v>
      </c>
      <c r="U16" s="296">
        <f t="shared" si="14"/>
        <v>0</v>
      </c>
      <c r="V16" s="325" t="e">
        <f t="shared" si="15"/>
        <v>#DIV/0!</v>
      </c>
      <c r="W16" s="296">
        <f t="shared" si="16"/>
        <v>0</v>
      </c>
      <c r="X16" s="325" t="e">
        <f t="shared" si="17"/>
        <v>#DIV/0!</v>
      </c>
      <c r="Y16" s="296"/>
      <c r="Z16" s="325" t="e">
        <f t="shared" si="18"/>
        <v>#DIV/0!</v>
      </c>
      <c r="AA16" s="296"/>
      <c r="AB16" s="338" t="e">
        <f t="shared" si="3"/>
        <v>#DIV/0!</v>
      </c>
      <c r="AC16" s="296">
        <f t="shared" si="4"/>
        <v>0</v>
      </c>
      <c r="AD16" s="325" t="e">
        <f t="shared" si="5"/>
        <v>#DIV/0!</v>
      </c>
    </row>
    <row r="17" spans="1:30" ht="20.100000000000001" customHeight="1" x14ac:dyDescent="0.25">
      <c r="A17" s="557">
        <v>4</v>
      </c>
      <c r="B17" s="128" t="str">
        <f>'9'!B13</f>
        <v>Rawalo</v>
      </c>
      <c r="C17" s="128" t="str">
        <f>'9'!C13</f>
        <v>Rawalo</v>
      </c>
      <c r="D17" s="337">
        <f>'21'!D16</f>
        <v>0</v>
      </c>
      <c r="E17" s="337">
        <f>'21'!G16</f>
        <v>0</v>
      </c>
      <c r="F17" s="236">
        <f t="shared" si="6"/>
        <v>0</v>
      </c>
      <c r="G17" s="296"/>
      <c r="H17" s="325" t="e">
        <f>G17/D17*100</f>
        <v>#DIV/0!</v>
      </c>
      <c r="I17" s="296"/>
      <c r="J17" s="325" t="e">
        <f t="shared" si="7"/>
        <v>#DIV/0!</v>
      </c>
      <c r="K17" s="296">
        <f t="shared" si="1"/>
        <v>0</v>
      </c>
      <c r="L17" s="325" t="e">
        <f t="shared" si="8"/>
        <v>#DIV/0!</v>
      </c>
      <c r="M17" s="296"/>
      <c r="N17" s="325" t="e">
        <f t="shared" si="9"/>
        <v>#DIV/0!</v>
      </c>
      <c r="O17" s="296"/>
      <c r="P17" s="325" t="e">
        <f t="shared" si="10"/>
        <v>#DIV/0!</v>
      </c>
      <c r="Q17" s="296">
        <f t="shared" si="2"/>
        <v>0</v>
      </c>
      <c r="R17" s="325" t="e">
        <f t="shared" si="11"/>
        <v>#DIV/0!</v>
      </c>
      <c r="S17" s="296">
        <f t="shared" si="12"/>
        <v>0</v>
      </c>
      <c r="T17" s="325" t="e">
        <f t="shared" si="13"/>
        <v>#DIV/0!</v>
      </c>
      <c r="U17" s="296">
        <f t="shared" si="14"/>
        <v>0</v>
      </c>
      <c r="V17" s="325" t="e">
        <f t="shared" si="15"/>
        <v>#DIV/0!</v>
      </c>
      <c r="W17" s="296">
        <f t="shared" si="16"/>
        <v>0</v>
      </c>
      <c r="X17" s="325" t="e">
        <f t="shared" si="17"/>
        <v>#DIV/0!</v>
      </c>
      <c r="Y17" s="296"/>
      <c r="Z17" s="325" t="e">
        <f t="shared" si="18"/>
        <v>#DIV/0!</v>
      </c>
      <c r="AA17" s="296"/>
      <c r="AB17" s="338" t="e">
        <f t="shared" si="3"/>
        <v>#DIV/0!</v>
      </c>
      <c r="AC17" s="296">
        <f t="shared" si="4"/>
        <v>0</v>
      </c>
      <c r="AD17" s="325" t="e">
        <f>AC17/F17*100</f>
        <v>#DIV/0!</v>
      </c>
    </row>
    <row r="18" spans="1:30" ht="20.100000000000001" customHeight="1" x14ac:dyDescent="0.25">
      <c r="A18" s="557">
        <v>5</v>
      </c>
      <c r="B18" s="128" t="str">
        <f>'9'!B14</f>
        <v>Kebasen</v>
      </c>
      <c r="C18" s="128" t="str">
        <f>'9'!C14</f>
        <v>Kebasen</v>
      </c>
      <c r="D18" s="337">
        <f>'21'!D17</f>
        <v>0</v>
      </c>
      <c r="E18" s="337">
        <f>'21'!G17</f>
        <v>0</v>
      </c>
      <c r="F18" s="236">
        <f t="shared" si="6"/>
        <v>0</v>
      </c>
      <c r="G18" s="296"/>
      <c r="H18" s="325" t="e">
        <f t="shared" si="0"/>
        <v>#DIV/0!</v>
      </c>
      <c r="I18" s="296"/>
      <c r="J18" s="325" t="e">
        <f t="shared" si="7"/>
        <v>#DIV/0!</v>
      </c>
      <c r="K18" s="296">
        <f t="shared" si="1"/>
        <v>0</v>
      </c>
      <c r="L18" s="325" t="e">
        <f t="shared" si="8"/>
        <v>#DIV/0!</v>
      </c>
      <c r="M18" s="296"/>
      <c r="N18" s="325" t="e">
        <f t="shared" si="9"/>
        <v>#DIV/0!</v>
      </c>
      <c r="O18" s="296"/>
      <c r="P18" s="325" t="e">
        <f t="shared" si="10"/>
        <v>#DIV/0!</v>
      </c>
      <c r="Q18" s="296">
        <f t="shared" si="2"/>
        <v>0</v>
      </c>
      <c r="R18" s="325" t="e">
        <f t="shared" si="11"/>
        <v>#DIV/0!</v>
      </c>
      <c r="S18" s="296">
        <f t="shared" si="12"/>
        <v>0</v>
      </c>
      <c r="T18" s="325" t="e">
        <f t="shared" si="13"/>
        <v>#DIV/0!</v>
      </c>
      <c r="U18" s="296">
        <f t="shared" si="14"/>
        <v>0</v>
      </c>
      <c r="V18" s="325" t="e">
        <f t="shared" si="15"/>
        <v>#DIV/0!</v>
      </c>
      <c r="W18" s="296">
        <f t="shared" si="16"/>
        <v>0</v>
      </c>
      <c r="X18" s="325" t="e">
        <f t="shared" si="17"/>
        <v>#DIV/0!</v>
      </c>
      <c r="Y18" s="296"/>
      <c r="Z18" s="325" t="e">
        <f>Y18/D18*100</f>
        <v>#DIV/0!</v>
      </c>
      <c r="AA18" s="296"/>
      <c r="AB18" s="338" t="e">
        <f t="shared" si="3"/>
        <v>#DIV/0!</v>
      </c>
      <c r="AC18" s="296">
        <f t="shared" si="4"/>
        <v>0</v>
      </c>
      <c r="AD18" s="325" t="e">
        <f t="shared" si="5"/>
        <v>#DIV/0!</v>
      </c>
    </row>
    <row r="19" spans="1:30" ht="20.100000000000001" customHeight="1" x14ac:dyDescent="0.25">
      <c r="A19" s="557">
        <v>6</v>
      </c>
      <c r="B19" s="128" t="str">
        <f>'9'!B15</f>
        <v>Kemranjen</v>
      </c>
      <c r="C19" s="128" t="str">
        <f>'9'!C15</f>
        <v>Kemranjen I</v>
      </c>
      <c r="D19" s="337">
        <f>'21'!D18</f>
        <v>0</v>
      </c>
      <c r="E19" s="337">
        <f>'21'!G18</f>
        <v>0</v>
      </c>
      <c r="F19" s="236">
        <f t="shared" si="6"/>
        <v>0</v>
      </c>
      <c r="G19" s="296"/>
      <c r="H19" s="325" t="e">
        <f t="shared" si="0"/>
        <v>#DIV/0!</v>
      </c>
      <c r="I19" s="296"/>
      <c r="J19" s="325" t="e">
        <f>I19/E19*100</f>
        <v>#DIV/0!</v>
      </c>
      <c r="K19" s="296">
        <f t="shared" si="1"/>
        <v>0</v>
      </c>
      <c r="L19" s="325" t="e">
        <f t="shared" si="8"/>
        <v>#DIV/0!</v>
      </c>
      <c r="M19" s="296"/>
      <c r="N19" s="325" t="e">
        <f t="shared" si="9"/>
        <v>#DIV/0!</v>
      </c>
      <c r="O19" s="296"/>
      <c r="P19" s="325" t="e">
        <f t="shared" si="10"/>
        <v>#DIV/0!</v>
      </c>
      <c r="Q19" s="296">
        <f t="shared" si="2"/>
        <v>0</v>
      </c>
      <c r="R19" s="325" t="e">
        <f t="shared" si="11"/>
        <v>#DIV/0!</v>
      </c>
      <c r="S19" s="296">
        <f t="shared" si="12"/>
        <v>0</v>
      </c>
      <c r="T19" s="325" t="e">
        <f t="shared" si="13"/>
        <v>#DIV/0!</v>
      </c>
      <c r="U19" s="296">
        <f t="shared" si="14"/>
        <v>0</v>
      </c>
      <c r="V19" s="325" t="e">
        <f t="shared" si="15"/>
        <v>#DIV/0!</v>
      </c>
      <c r="W19" s="296">
        <f t="shared" si="16"/>
        <v>0</v>
      </c>
      <c r="X19" s="325" t="e">
        <f t="shared" si="17"/>
        <v>#DIV/0!</v>
      </c>
      <c r="Y19" s="296"/>
      <c r="Z19" s="325" t="e">
        <f t="shared" si="18"/>
        <v>#DIV/0!</v>
      </c>
      <c r="AA19" s="296"/>
      <c r="AB19" s="338" t="e">
        <f t="shared" si="3"/>
        <v>#DIV/0!</v>
      </c>
      <c r="AC19" s="296">
        <f t="shared" si="4"/>
        <v>0</v>
      </c>
      <c r="AD19" s="325" t="e">
        <f t="shared" si="5"/>
        <v>#DIV/0!</v>
      </c>
    </row>
    <row r="20" spans="1:30" ht="20.100000000000001" customHeight="1" x14ac:dyDescent="0.25">
      <c r="A20" s="557"/>
      <c r="B20" s="128"/>
      <c r="C20" s="128" t="str">
        <f>'9'!C16</f>
        <v>Kemranjen II</v>
      </c>
      <c r="D20" s="337">
        <f>'21'!D19</f>
        <v>0</v>
      </c>
      <c r="E20" s="337">
        <f>'21'!G19</f>
        <v>0</v>
      </c>
      <c r="F20" s="236">
        <f t="shared" si="6"/>
        <v>0</v>
      </c>
      <c r="G20" s="296"/>
      <c r="H20" s="325" t="e">
        <f t="shared" si="0"/>
        <v>#DIV/0!</v>
      </c>
      <c r="I20" s="296"/>
      <c r="J20" s="325" t="e">
        <f t="shared" si="7"/>
        <v>#DIV/0!</v>
      </c>
      <c r="K20" s="296">
        <f t="shared" si="1"/>
        <v>0</v>
      </c>
      <c r="L20" s="325" t="e">
        <f t="shared" si="8"/>
        <v>#DIV/0!</v>
      </c>
      <c r="M20" s="296"/>
      <c r="N20" s="325" t="e">
        <f t="shared" si="9"/>
        <v>#DIV/0!</v>
      </c>
      <c r="O20" s="296"/>
      <c r="P20" s="325" t="e">
        <f t="shared" si="10"/>
        <v>#DIV/0!</v>
      </c>
      <c r="Q20" s="296">
        <f t="shared" si="2"/>
        <v>0</v>
      </c>
      <c r="R20" s="325" t="e">
        <f t="shared" si="11"/>
        <v>#DIV/0!</v>
      </c>
      <c r="S20" s="296">
        <f t="shared" si="12"/>
        <v>0</v>
      </c>
      <c r="T20" s="325" t="e">
        <f t="shared" si="13"/>
        <v>#DIV/0!</v>
      </c>
      <c r="U20" s="296">
        <f t="shared" si="14"/>
        <v>0</v>
      </c>
      <c r="V20" s="325" t="e">
        <f t="shared" si="15"/>
        <v>#DIV/0!</v>
      </c>
      <c r="W20" s="296">
        <f t="shared" si="16"/>
        <v>0</v>
      </c>
      <c r="X20" s="325" t="e">
        <f t="shared" si="17"/>
        <v>#DIV/0!</v>
      </c>
      <c r="Y20" s="296"/>
      <c r="Z20" s="325" t="e">
        <f t="shared" si="18"/>
        <v>#DIV/0!</v>
      </c>
      <c r="AA20" s="296"/>
      <c r="AB20" s="338" t="e">
        <f t="shared" si="3"/>
        <v>#DIV/0!</v>
      </c>
      <c r="AC20" s="296">
        <f t="shared" si="4"/>
        <v>0</v>
      </c>
      <c r="AD20" s="325" t="e">
        <f t="shared" si="5"/>
        <v>#DIV/0!</v>
      </c>
    </row>
    <row r="21" spans="1:30" ht="20.100000000000001" customHeight="1" x14ac:dyDescent="0.25">
      <c r="A21" s="557">
        <v>7</v>
      </c>
      <c r="B21" s="128" t="str">
        <f>'9'!B17</f>
        <v>Sumpiuh</v>
      </c>
      <c r="C21" s="128" t="str">
        <f>'9'!C17</f>
        <v>Sumpiuh I</v>
      </c>
      <c r="D21" s="337">
        <f>'21'!D20</f>
        <v>0</v>
      </c>
      <c r="E21" s="337">
        <f>'21'!G20</f>
        <v>0</v>
      </c>
      <c r="F21" s="236">
        <f t="shared" si="6"/>
        <v>0</v>
      </c>
      <c r="G21" s="296"/>
      <c r="H21" s="325" t="e">
        <f t="shared" si="0"/>
        <v>#DIV/0!</v>
      </c>
      <c r="I21" s="296"/>
      <c r="J21" s="325" t="e">
        <f t="shared" si="7"/>
        <v>#DIV/0!</v>
      </c>
      <c r="K21" s="296">
        <f t="shared" si="1"/>
        <v>0</v>
      </c>
      <c r="L21" s="325" t="e">
        <f>K21/F21*100</f>
        <v>#DIV/0!</v>
      </c>
      <c r="M21" s="296"/>
      <c r="N21" s="325" t="e">
        <f t="shared" si="9"/>
        <v>#DIV/0!</v>
      </c>
      <c r="O21" s="296"/>
      <c r="P21" s="325" t="e">
        <f t="shared" si="10"/>
        <v>#DIV/0!</v>
      </c>
      <c r="Q21" s="296">
        <f t="shared" si="2"/>
        <v>0</v>
      </c>
      <c r="R21" s="325" t="e">
        <f t="shared" si="11"/>
        <v>#DIV/0!</v>
      </c>
      <c r="S21" s="296">
        <f t="shared" si="12"/>
        <v>0</v>
      </c>
      <c r="T21" s="325" t="e">
        <f t="shared" si="13"/>
        <v>#DIV/0!</v>
      </c>
      <c r="U21" s="296">
        <f t="shared" si="14"/>
        <v>0</v>
      </c>
      <c r="V21" s="325" t="e">
        <f t="shared" si="15"/>
        <v>#DIV/0!</v>
      </c>
      <c r="W21" s="296">
        <f t="shared" si="16"/>
        <v>0</v>
      </c>
      <c r="X21" s="325" t="e">
        <f t="shared" si="17"/>
        <v>#DIV/0!</v>
      </c>
      <c r="Y21" s="296"/>
      <c r="Z21" s="325" t="e">
        <f t="shared" si="18"/>
        <v>#DIV/0!</v>
      </c>
      <c r="AA21" s="296"/>
      <c r="AB21" s="338" t="e">
        <f t="shared" si="3"/>
        <v>#DIV/0!</v>
      </c>
      <c r="AC21" s="296">
        <f t="shared" si="4"/>
        <v>0</v>
      </c>
      <c r="AD21" s="325" t="e">
        <f t="shared" si="5"/>
        <v>#DIV/0!</v>
      </c>
    </row>
    <row r="22" spans="1:30" ht="20.100000000000001" customHeight="1" x14ac:dyDescent="0.25">
      <c r="A22" s="557"/>
      <c r="B22" s="128"/>
      <c r="C22" s="128" t="str">
        <f>'9'!C18</f>
        <v>Sumpiuh II</v>
      </c>
      <c r="D22" s="337">
        <f>'21'!D21</f>
        <v>0</v>
      </c>
      <c r="E22" s="337">
        <f>'21'!G21</f>
        <v>0</v>
      </c>
      <c r="F22" s="236">
        <f t="shared" si="6"/>
        <v>0</v>
      </c>
      <c r="G22" s="296"/>
      <c r="H22" s="325" t="e">
        <f t="shared" si="0"/>
        <v>#DIV/0!</v>
      </c>
      <c r="I22" s="296"/>
      <c r="J22" s="325" t="e">
        <f t="shared" si="7"/>
        <v>#DIV/0!</v>
      </c>
      <c r="K22" s="296">
        <f t="shared" si="1"/>
        <v>0</v>
      </c>
      <c r="L22" s="325" t="e">
        <f t="shared" si="8"/>
        <v>#DIV/0!</v>
      </c>
      <c r="M22" s="296"/>
      <c r="N22" s="325" t="e">
        <f t="shared" si="9"/>
        <v>#DIV/0!</v>
      </c>
      <c r="O22" s="296"/>
      <c r="P22" s="325" t="e">
        <f t="shared" si="10"/>
        <v>#DIV/0!</v>
      </c>
      <c r="Q22" s="296">
        <f t="shared" si="2"/>
        <v>0</v>
      </c>
      <c r="R22" s="325" t="e">
        <f t="shared" si="11"/>
        <v>#DIV/0!</v>
      </c>
      <c r="S22" s="296">
        <f t="shared" si="12"/>
        <v>0</v>
      </c>
      <c r="T22" s="325" t="e">
        <f t="shared" si="13"/>
        <v>#DIV/0!</v>
      </c>
      <c r="U22" s="296">
        <f t="shared" si="14"/>
        <v>0</v>
      </c>
      <c r="V22" s="325" t="e">
        <f t="shared" si="15"/>
        <v>#DIV/0!</v>
      </c>
      <c r="W22" s="296">
        <f t="shared" si="16"/>
        <v>0</v>
      </c>
      <c r="X22" s="325" t="e">
        <f t="shared" si="17"/>
        <v>#DIV/0!</v>
      </c>
      <c r="Y22" s="296"/>
      <c r="Z22" s="325" t="e">
        <f t="shared" si="18"/>
        <v>#DIV/0!</v>
      </c>
      <c r="AA22" s="296"/>
      <c r="AB22" s="338" t="e">
        <f>AA22/E22*100</f>
        <v>#DIV/0!</v>
      </c>
      <c r="AC22" s="296">
        <f t="shared" si="4"/>
        <v>0</v>
      </c>
      <c r="AD22" s="325" t="e">
        <f t="shared" si="5"/>
        <v>#DIV/0!</v>
      </c>
    </row>
    <row r="23" spans="1:30" ht="20.100000000000001" customHeight="1" x14ac:dyDescent="0.25">
      <c r="A23" s="557">
        <v>8</v>
      </c>
      <c r="B23" s="128" t="str">
        <f>'9'!B19</f>
        <v>Tambak</v>
      </c>
      <c r="C23" s="128" t="str">
        <f>'9'!C19</f>
        <v>Tambak I</v>
      </c>
      <c r="D23" s="337">
        <f>'21'!D22</f>
        <v>0</v>
      </c>
      <c r="E23" s="337">
        <f>'21'!G22</f>
        <v>0</v>
      </c>
      <c r="F23" s="236">
        <f t="shared" si="6"/>
        <v>0</v>
      </c>
      <c r="G23" s="296"/>
      <c r="H23" s="325" t="e">
        <f t="shared" si="0"/>
        <v>#DIV/0!</v>
      </c>
      <c r="I23" s="296"/>
      <c r="J23" s="325" t="e">
        <f t="shared" si="7"/>
        <v>#DIV/0!</v>
      </c>
      <c r="K23" s="296">
        <f t="shared" si="1"/>
        <v>0</v>
      </c>
      <c r="L23" s="325" t="e">
        <f t="shared" si="8"/>
        <v>#DIV/0!</v>
      </c>
      <c r="M23" s="296"/>
      <c r="N23" s="325" t="e">
        <f t="shared" si="9"/>
        <v>#DIV/0!</v>
      </c>
      <c r="O23" s="296"/>
      <c r="P23" s="325" t="e">
        <f t="shared" si="10"/>
        <v>#DIV/0!</v>
      </c>
      <c r="Q23" s="296">
        <f t="shared" si="2"/>
        <v>0</v>
      </c>
      <c r="R23" s="325" t="e">
        <f t="shared" si="11"/>
        <v>#DIV/0!</v>
      </c>
      <c r="S23" s="296">
        <f t="shared" si="12"/>
        <v>0</v>
      </c>
      <c r="T23" s="325" t="e">
        <f t="shared" si="13"/>
        <v>#DIV/0!</v>
      </c>
      <c r="U23" s="296">
        <f t="shared" si="14"/>
        <v>0</v>
      </c>
      <c r="V23" s="325" t="e">
        <f t="shared" si="15"/>
        <v>#DIV/0!</v>
      </c>
      <c r="W23" s="296">
        <f t="shared" si="16"/>
        <v>0</v>
      </c>
      <c r="X23" s="325" t="e">
        <f t="shared" si="17"/>
        <v>#DIV/0!</v>
      </c>
      <c r="Y23" s="296"/>
      <c r="Z23" s="325" t="e">
        <f t="shared" si="18"/>
        <v>#DIV/0!</v>
      </c>
      <c r="AA23" s="296"/>
      <c r="AB23" s="338" t="e">
        <f t="shared" si="3"/>
        <v>#DIV/0!</v>
      </c>
      <c r="AC23" s="296">
        <f t="shared" si="4"/>
        <v>0</v>
      </c>
      <c r="AD23" s="325" t="e">
        <f t="shared" si="5"/>
        <v>#DIV/0!</v>
      </c>
    </row>
    <row r="24" spans="1:30" ht="20.100000000000001" customHeight="1" x14ac:dyDescent="0.25">
      <c r="A24" s="557"/>
      <c r="B24" s="128"/>
      <c r="C24" s="128" t="str">
        <f>'9'!C20</f>
        <v>Tambak II</v>
      </c>
      <c r="D24" s="337">
        <f>'21'!D23</f>
        <v>0</v>
      </c>
      <c r="E24" s="337">
        <f>'21'!G23</f>
        <v>0</v>
      </c>
      <c r="F24" s="236">
        <f t="shared" si="6"/>
        <v>0</v>
      </c>
      <c r="G24" s="296"/>
      <c r="H24" s="325" t="e">
        <f t="shared" si="0"/>
        <v>#DIV/0!</v>
      </c>
      <c r="I24" s="296"/>
      <c r="J24" s="325" t="e">
        <f t="shared" si="7"/>
        <v>#DIV/0!</v>
      </c>
      <c r="K24" s="296">
        <f t="shared" si="1"/>
        <v>0</v>
      </c>
      <c r="L24" s="325" t="e">
        <f t="shared" si="8"/>
        <v>#DIV/0!</v>
      </c>
      <c r="M24" s="296"/>
      <c r="N24" s="325" t="e">
        <f t="shared" si="9"/>
        <v>#DIV/0!</v>
      </c>
      <c r="O24" s="296"/>
      <c r="P24" s="325" t="e">
        <f t="shared" si="10"/>
        <v>#DIV/0!</v>
      </c>
      <c r="Q24" s="296">
        <f t="shared" si="2"/>
        <v>0</v>
      </c>
      <c r="R24" s="325" t="e">
        <f t="shared" si="11"/>
        <v>#DIV/0!</v>
      </c>
      <c r="S24" s="296">
        <f t="shared" si="12"/>
        <v>0</v>
      </c>
      <c r="T24" s="325" t="e">
        <f t="shared" si="13"/>
        <v>#DIV/0!</v>
      </c>
      <c r="U24" s="296">
        <f t="shared" si="14"/>
        <v>0</v>
      </c>
      <c r="V24" s="325" t="e">
        <f t="shared" si="15"/>
        <v>#DIV/0!</v>
      </c>
      <c r="W24" s="296">
        <f t="shared" si="16"/>
        <v>0</v>
      </c>
      <c r="X24" s="325" t="e">
        <f t="shared" si="17"/>
        <v>#DIV/0!</v>
      </c>
      <c r="Y24" s="296"/>
      <c r="Z24" s="325" t="e">
        <f t="shared" si="18"/>
        <v>#DIV/0!</v>
      </c>
      <c r="AA24" s="296"/>
      <c r="AB24" s="338" t="e">
        <f t="shared" si="3"/>
        <v>#DIV/0!</v>
      </c>
      <c r="AC24" s="296">
        <f t="shared" si="4"/>
        <v>0</v>
      </c>
      <c r="AD24" s="325" t="e">
        <f t="shared" si="5"/>
        <v>#DIV/0!</v>
      </c>
    </row>
    <row r="25" spans="1:30" ht="20.100000000000001" customHeight="1" x14ac:dyDescent="0.25">
      <c r="A25" s="557">
        <v>9</v>
      </c>
      <c r="B25" s="128" t="str">
        <f>'9'!B21</f>
        <v>Somagede</v>
      </c>
      <c r="C25" s="128" t="str">
        <f>'9'!C21</f>
        <v>Somagede</v>
      </c>
      <c r="D25" s="337">
        <f>'21'!D24</f>
        <v>0</v>
      </c>
      <c r="E25" s="337">
        <f>'21'!G24</f>
        <v>0</v>
      </c>
      <c r="F25" s="236">
        <f t="shared" si="6"/>
        <v>0</v>
      </c>
      <c r="G25" s="296"/>
      <c r="H25" s="325" t="e">
        <f t="shared" si="0"/>
        <v>#DIV/0!</v>
      </c>
      <c r="I25" s="296"/>
      <c r="J25" s="325" t="e">
        <f t="shared" si="7"/>
        <v>#DIV/0!</v>
      </c>
      <c r="K25" s="296">
        <f t="shared" si="1"/>
        <v>0</v>
      </c>
      <c r="L25" s="325" t="e">
        <f t="shared" si="8"/>
        <v>#DIV/0!</v>
      </c>
      <c r="M25" s="296"/>
      <c r="N25" s="325" t="e">
        <f t="shared" si="9"/>
        <v>#DIV/0!</v>
      </c>
      <c r="O25" s="296"/>
      <c r="P25" s="325" t="e">
        <f t="shared" si="10"/>
        <v>#DIV/0!</v>
      </c>
      <c r="Q25" s="296">
        <f t="shared" si="2"/>
        <v>0</v>
      </c>
      <c r="R25" s="325" t="e">
        <f t="shared" si="11"/>
        <v>#DIV/0!</v>
      </c>
      <c r="S25" s="296">
        <f t="shared" si="12"/>
        <v>0</v>
      </c>
      <c r="T25" s="325" t="e">
        <f t="shared" si="13"/>
        <v>#DIV/0!</v>
      </c>
      <c r="U25" s="296">
        <f t="shared" si="14"/>
        <v>0</v>
      </c>
      <c r="V25" s="325" t="e">
        <f t="shared" si="15"/>
        <v>#DIV/0!</v>
      </c>
      <c r="W25" s="296">
        <f t="shared" si="16"/>
        <v>0</v>
      </c>
      <c r="X25" s="325" t="e">
        <f t="shared" si="17"/>
        <v>#DIV/0!</v>
      </c>
      <c r="Y25" s="296"/>
      <c r="Z25" s="325" t="e">
        <f t="shared" si="18"/>
        <v>#DIV/0!</v>
      </c>
      <c r="AA25" s="296"/>
      <c r="AB25" s="338" t="e">
        <f t="shared" si="3"/>
        <v>#DIV/0!</v>
      </c>
      <c r="AC25" s="296">
        <f t="shared" si="4"/>
        <v>0</v>
      </c>
      <c r="AD25" s="325" t="e">
        <f t="shared" si="5"/>
        <v>#DIV/0!</v>
      </c>
    </row>
    <row r="26" spans="1:30" ht="20.100000000000001" customHeight="1" x14ac:dyDescent="0.25">
      <c r="A26" s="557">
        <v>10</v>
      </c>
      <c r="B26" s="128" t="str">
        <f>'9'!B22</f>
        <v>Kalibagor</v>
      </c>
      <c r="C26" s="128" t="str">
        <f>'9'!C22</f>
        <v>Kalibagor</v>
      </c>
      <c r="D26" s="337">
        <f>'21'!D25</f>
        <v>0</v>
      </c>
      <c r="E26" s="337">
        <f>'21'!G25</f>
        <v>0</v>
      </c>
      <c r="F26" s="236">
        <f t="shared" si="6"/>
        <v>0</v>
      </c>
      <c r="G26" s="296"/>
      <c r="H26" s="325" t="e">
        <f t="shared" si="0"/>
        <v>#DIV/0!</v>
      </c>
      <c r="I26" s="296"/>
      <c r="J26" s="325" t="e">
        <f t="shared" si="7"/>
        <v>#DIV/0!</v>
      </c>
      <c r="K26" s="296">
        <f t="shared" si="1"/>
        <v>0</v>
      </c>
      <c r="L26" s="325" t="e">
        <f t="shared" si="8"/>
        <v>#DIV/0!</v>
      </c>
      <c r="M26" s="296"/>
      <c r="N26" s="325" t="e">
        <f t="shared" si="9"/>
        <v>#DIV/0!</v>
      </c>
      <c r="O26" s="296"/>
      <c r="P26" s="325" t="e">
        <f t="shared" si="10"/>
        <v>#DIV/0!</v>
      </c>
      <c r="Q26" s="296">
        <f t="shared" si="2"/>
        <v>0</v>
      </c>
      <c r="R26" s="325" t="e">
        <f t="shared" si="11"/>
        <v>#DIV/0!</v>
      </c>
      <c r="S26" s="296">
        <f t="shared" si="12"/>
        <v>0</v>
      </c>
      <c r="T26" s="325" t="e">
        <f t="shared" si="13"/>
        <v>#DIV/0!</v>
      </c>
      <c r="U26" s="296">
        <f t="shared" si="14"/>
        <v>0</v>
      </c>
      <c r="V26" s="325" t="e">
        <f t="shared" si="15"/>
        <v>#DIV/0!</v>
      </c>
      <c r="W26" s="296">
        <f t="shared" si="16"/>
        <v>0</v>
      </c>
      <c r="X26" s="325" t="e">
        <f t="shared" si="17"/>
        <v>#DIV/0!</v>
      </c>
      <c r="Y26" s="296"/>
      <c r="Z26" s="325" t="e">
        <f t="shared" si="18"/>
        <v>#DIV/0!</v>
      </c>
      <c r="AA26" s="296"/>
      <c r="AB26" s="338" t="e">
        <f t="shared" si="3"/>
        <v>#DIV/0!</v>
      </c>
      <c r="AC26" s="296">
        <f t="shared" si="4"/>
        <v>0</v>
      </c>
      <c r="AD26" s="325" t="e">
        <f>AC26/F26*100</f>
        <v>#DIV/0!</v>
      </c>
    </row>
    <row r="27" spans="1:30" ht="20.100000000000001" customHeight="1" x14ac:dyDescent="0.25">
      <c r="A27" s="557">
        <v>11</v>
      </c>
      <c r="B27" s="128" t="str">
        <f>'9'!B23</f>
        <v>Banyumas</v>
      </c>
      <c r="C27" s="128" t="str">
        <f>'9'!C23</f>
        <v>Banyumas</v>
      </c>
      <c r="D27" s="337">
        <f>'21'!D26</f>
        <v>0</v>
      </c>
      <c r="E27" s="337">
        <f>'21'!G26</f>
        <v>0</v>
      </c>
      <c r="F27" s="236">
        <f t="shared" si="6"/>
        <v>0</v>
      </c>
      <c r="G27" s="296"/>
      <c r="H27" s="325" t="e">
        <f t="shared" si="0"/>
        <v>#DIV/0!</v>
      </c>
      <c r="I27" s="296"/>
      <c r="J27" s="325" t="e">
        <f t="shared" si="7"/>
        <v>#DIV/0!</v>
      </c>
      <c r="K27" s="296">
        <f t="shared" si="1"/>
        <v>0</v>
      </c>
      <c r="L27" s="325" t="e">
        <f t="shared" si="8"/>
        <v>#DIV/0!</v>
      </c>
      <c r="M27" s="296"/>
      <c r="N27" s="325" t="e">
        <f t="shared" si="9"/>
        <v>#DIV/0!</v>
      </c>
      <c r="O27" s="296"/>
      <c r="P27" s="325" t="e">
        <f t="shared" si="10"/>
        <v>#DIV/0!</v>
      </c>
      <c r="Q27" s="296">
        <f t="shared" si="2"/>
        <v>0</v>
      </c>
      <c r="R27" s="325" t="e">
        <f t="shared" si="11"/>
        <v>#DIV/0!</v>
      </c>
      <c r="S27" s="296">
        <f t="shared" si="12"/>
        <v>0</v>
      </c>
      <c r="T27" s="325" t="e">
        <f t="shared" si="13"/>
        <v>#DIV/0!</v>
      </c>
      <c r="U27" s="296">
        <f t="shared" si="14"/>
        <v>0</v>
      </c>
      <c r="V27" s="325" t="e">
        <f t="shared" si="15"/>
        <v>#DIV/0!</v>
      </c>
      <c r="W27" s="296">
        <f t="shared" si="16"/>
        <v>0</v>
      </c>
      <c r="X27" s="325" t="e">
        <f t="shared" si="17"/>
        <v>#DIV/0!</v>
      </c>
      <c r="Y27" s="296"/>
      <c r="Z27" s="325" t="e">
        <f t="shared" si="18"/>
        <v>#DIV/0!</v>
      </c>
      <c r="AA27" s="296"/>
      <c r="AB27" s="338" t="e">
        <f t="shared" si="3"/>
        <v>#DIV/0!</v>
      </c>
      <c r="AC27" s="296">
        <f t="shared" si="4"/>
        <v>0</v>
      </c>
      <c r="AD27" s="325" t="e">
        <f t="shared" si="5"/>
        <v>#DIV/0!</v>
      </c>
    </row>
    <row r="28" spans="1:30" ht="20.100000000000001" customHeight="1" x14ac:dyDescent="0.25">
      <c r="A28" s="557">
        <v>12</v>
      </c>
      <c r="B28" s="128" t="str">
        <f>'9'!B24</f>
        <v>Patikraja</v>
      </c>
      <c r="C28" s="128" t="str">
        <f>'9'!C24</f>
        <v>Patikraja</v>
      </c>
      <c r="D28" s="337">
        <f>'21'!D27</f>
        <v>0</v>
      </c>
      <c r="E28" s="337">
        <f>'21'!G27</f>
        <v>0</v>
      </c>
      <c r="F28" s="236">
        <f t="shared" si="6"/>
        <v>0</v>
      </c>
      <c r="G28" s="296"/>
      <c r="H28" s="325" t="e">
        <f t="shared" si="0"/>
        <v>#DIV/0!</v>
      </c>
      <c r="I28" s="296"/>
      <c r="J28" s="325" t="e">
        <f t="shared" si="7"/>
        <v>#DIV/0!</v>
      </c>
      <c r="K28" s="296">
        <f t="shared" si="1"/>
        <v>0</v>
      </c>
      <c r="L28" s="325" t="e">
        <f t="shared" si="8"/>
        <v>#DIV/0!</v>
      </c>
      <c r="M28" s="296"/>
      <c r="N28" s="325" t="e">
        <f t="shared" si="9"/>
        <v>#DIV/0!</v>
      </c>
      <c r="O28" s="296"/>
      <c r="P28" s="325" t="e">
        <f t="shared" si="10"/>
        <v>#DIV/0!</v>
      </c>
      <c r="Q28" s="296">
        <f t="shared" si="2"/>
        <v>0</v>
      </c>
      <c r="R28" s="325" t="e">
        <f t="shared" si="11"/>
        <v>#DIV/0!</v>
      </c>
      <c r="S28" s="296">
        <f t="shared" si="12"/>
        <v>0</v>
      </c>
      <c r="T28" s="325" t="e">
        <f t="shared" si="13"/>
        <v>#DIV/0!</v>
      </c>
      <c r="U28" s="296">
        <f t="shared" si="14"/>
        <v>0</v>
      </c>
      <c r="V28" s="325" t="e">
        <f t="shared" si="15"/>
        <v>#DIV/0!</v>
      </c>
      <c r="W28" s="296">
        <f t="shared" si="16"/>
        <v>0</v>
      </c>
      <c r="X28" s="325" t="e">
        <f t="shared" si="17"/>
        <v>#DIV/0!</v>
      </c>
      <c r="Y28" s="296"/>
      <c r="Z28" s="325" t="e">
        <f t="shared" si="18"/>
        <v>#DIV/0!</v>
      </c>
      <c r="AA28" s="296"/>
      <c r="AB28" s="338" t="e">
        <f t="shared" si="3"/>
        <v>#DIV/0!</v>
      </c>
      <c r="AC28" s="296">
        <f t="shared" si="4"/>
        <v>0</v>
      </c>
      <c r="AD28" s="325" t="e">
        <f t="shared" si="5"/>
        <v>#DIV/0!</v>
      </c>
    </row>
    <row r="29" spans="1:30" ht="20.100000000000001" customHeight="1" x14ac:dyDescent="0.25">
      <c r="A29" s="557">
        <v>13</v>
      </c>
      <c r="B29" s="128" t="str">
        <f>'9'!B25</f>
        <v>Purwojati</v>
      </c>
      <c r="C29" s="128" t="str">
        <f>'9'!C25</f>
        <v>Purwojati</v>
      </c>
      <c r="D29" s="337">
        <f>'21'!D28</f>
        <v>0</v>
      </c>
      <c r="E29" s="337">
        <f>'21'!G28</f>
        <v>0</v>
      </c>
      <c r="F29" s="236">
        <f t="shared" si="6"/>
        <v>0</v>
      </c>
      <c r="G29" s="296"/>
      <c r="H29" s="325" t="e">
        <f t="shared" si="0"/>
        <v>#DIV/0!</v>
      </c>
      <c r="I29" s="296"/>
      <c r="J29" s="325" t="e">
        <f t="shared" si="7"/>
        <v>#DIV/0!</v>
      </c>
      <c r="K29" s="296">
        <f t="shared" si="1"/>
        <v>0</v>
      </c>
      <c r="L29" s="325" t="e">
        <f t="shared" si="8"/>
        <v>#DIV/0!</v>
      </c>
      <c r="M29" s="296"/>
      <c r="N29" s="325" t="e">
        <f t="shared" si="9"/>
        <v>#DIV/0!</v>
      </c>
      <c r="O29" s="296"/>
      <c r="P29" s="325" t="e">
        <f t="shared" si="10"/>
        <v>#DIV/0!</v>
      </c>
      <c r="Q29" s="296">
        <f t="shared" si="2"/>
        <v>0</v>
      </c>
      <c r="R29" s="325" t="e">
        <f t="shared" si="11"/>
        <v>#DIV/0!</v>
      </c>
      <c r="S29" s="296">
        <f t="shared" si="12"/>
        <v>0</v>
      </c>
      <c r="T29" s="325" t="e">
        <f t="shared" si="13"/>
        <v>#DIV/0!</v>
      </c>
      <c r="U29" s="296">
        <f t="shared" si="14"/>
        <v>0</v>
      </c>
      <c r="V29" s="325" t="e">
        <f t="shared" si="15"/>
        <v>#DIV/0!</v>
      </c>
      <c r="W29" s="296">
        <f t="shared" si="16"/>
        <v>0</v>
      </c>
      <c r="X29" s="325" t="e">
        <f t="shared" si="17"/>
        <v>#DIV/0!</v>
      </c>
      <c r="Y29" s="296"/>
      <c r="Z29" s="325" t="e">
        <f t="shared" si="18"/>
        <v>#DIV/0!</v>
      </c>
      <c r="AA29" s="296"/>
      <c r="AB29" s="338" t="e">
        <f t="shared" si="3"/>
        <v>#DIV/0!</v>
      </c>
      <c r="AC29" s="296">
        <f t="shared" si="4"/>
        <v>0</v>
      </c>
      <c r="AD29" s="325" t="e">
        <f t="shared" si="5"/>
        <v>#DIV/0!</v>
      </c>
    </row>
    <row r="30" spans="1:30" ht="20.100000000000001" customHeight="1" x14ac:dyDescent="0.25">
      <c r="A30" s="557">
        <v>14</v>
      </c>
      <c r="B30" s="128" t="str">
        <f>'9'!B26</f>
        <v>Ajibarang</v>
      </c>
      <c r="C30" s="128" t="str">
        <f>'9'!C26</f>
        <v>Ajibarang I</v>
      </c>
      <c r="D30" s="337">
        <f>'21'!D29</f>
        <v>0</v>
      </c>
      <c r="E30" s="337">
        <f>'21'!G29</f>
        <v>0</v>
      </c>
      <c r="F30" s="236">
        <f t="shared" si="6"/>
        <v>0</v>
      </c>
      <c r="G30" s="296"/>
      <c r="H30" s="325" t="e">
        <f t="shared" si="0"/>
        <v>#DIV/0!</v>
      </c>
      <c r="I30" s="296"/>
      <c r="J30" s="325" t="e">
        <f t="shared" si="7"/>
        <v>#DIV/0!</v>
      </c>
      <c r="K30" s="296">
        <f t="shared" si="1"/>
        <v>0</v>
      </c>
      <c r="L30" s="325" t="e">
        <f t="shared" si="8"/>
        <v>#DIV/0!</v>
      </c>
      <c r="M30" s="296"/>
      <c r="N30" s="325" t="e">
        <f t="shared" si="9"/>
        <v>#DIV/0!</v>
      </c>
      <c r="O30" s="296"/>
      <c r="P30" s="325" t="e">
        <f t="shared" si="10"/>
        <v>#DIV/0!</v>
      </c>
      <c r="Q30" s="296">
        <f t="shared" si="2"/>
        <v>0</v>
      </c>
      <c r="R30" s="325" t="e">
        <f t="shared" si="11"/>
        <v>#DIV/0!</v>
      </c>
      <c r="S30" s="296">
        <f t="shared" si="12"/>
        <v>0</v>
      </c>
      <c r="T30" s="325" t="e">
        <f t="shared" si="13"/>
        <v>#DIV/0!</v>
      </c>
      <c r="U30" s="296">
        <f t="shared" si="14"/>
        <v>0</v>
      </c>
      <c r="V30" s="325" t="e">
        <f t="shared" si="15"/>
        <v>#DIV/0!</v>
      </c>
      <c r="W30" s="296">
        <f t="shared" si="16"/>
        <v>0</v>
      </c>
      <c r="X30" s="325" t="e">
        <f t="shared" si="17"/>
        <v>#DIV/0!</v>
      </c>
      <c r="Y30" s="296"/>
      <c r="Z30" s="325" t="e">
        <f t="shared" si="18"/>
        <v>#DIV/0!</v>
      </c>
      <c r="AA30" s="296"/>
      <c r="AB30" s="338" t="e">
        <f t="shared" si="3"/>
        <v>#DIV/0!</v>
      </c>
      <c r="AC30" s="296">
        <f t="shared" si="4"/>
        <v>0</v>
      </c>
      <c r="AD30" s="325" t="e">
        <f t="shared" si="5"/>
        <v>#DIV/0!</v>
      </c>
    </row>
    <row r="31" spans="1:30" ht="20.100000000000001" customHeight="1" x14ac:dyDescent="0.25">
      <c r="A31" s="557"/>
      <c r="B31" s="128"/>
      <c r="C31" s="128" t="str">
        <f>'9'!C27</f>
        <v>Ajibarang II</v>
      </c>
      <c r="D31" s="337">
        <f>'21'!D30</f>
        <v>0</v>
      </c>
      <c r="E31" s="337">
        <f>'21'!G30</f>
        <v>0</v>
      </c>
      <c r="F31" s="236">
        <f t="shared" si="6"/>
        <v>0</v>
      </c>
      <c r="G31" s="296"/>
      <c r="H31" s="325" t="e">
        <f t="shared" si="0"/>
        <v>#DIV/0!</v>
      </c>
      <c r="I31" s="296"/>
      <c r="J31" s="325" t="e">
        <f t="shared" si="7"/>
        <v>#DIV/0!</v>
      </c>
      <c r="K31" s="296">
        <f t="shared" si="1"/>
        <v>0</v>
      </c>
      <c r="L31" s="325" t="e">
        <f t="shared" si="8"/>
        <v>#DIV/0!</v>
      </c>
      <c r="M31" s="296"/>
      <c r="N31" s="325" t="e">
        <f t="shared" si="9"/>
        <v>#DIV/0!</v>
      </c>
      <c r="O31" s="296"/>
      <c r="P31" s="325" t="e">
        <f t="shared" si="10"/>
        <v>#DIV/0!</v>
      </c>
      <c r="Q31" s="296">
        <f t="shared" si="2"/>
        <v>0</v>
      </c>
      <c r="R31" s="325" t="e">
        <f t="shared" si="11"/>
        <v>#DIV/0!</v>
      </c>
      <c r="S31" s="296">
        <f t="shared" si="12"/>
        <v>0</v>
      </c>
      <c r="T31" s="325" t="e">
        <f t="shared" si="13"/>
        <v>#DIV/0!</v>
      </c>
      <c r="U31" s="296">
        <f t="shared" si="14"/>
        <v>0</v>
      </c>
      <c r="V31" s="325" t="e">
        <f t="shared" si="15"/>
        <v>#DIV/0!</v>
      </c>
      <c r="W31" s="296">
        <f t="shared" si="16"/>
        <v>0</v>
      </c>
      <c r="X31" s="325" t="e">
        <f t="shared" si="17"/>
        <v>#DIV/0!</v>
      </c>
      <c r="Y31" s="296"/>
      <c r="Z31" s="325" t="e">
        <f t="shared" si="18"/>
        <v>#DIV/0!</v>
      </c>
      <c r="AA31" s="296"/>
      <c r="AB31" s="338" t="e">
        <f t="shared" si="3"/>
        <v>#DIV/0!</v>
      </c>
      <c r="AC31" s="296">
        <f t="shared" si="4"/>
        <v>0</v>
      </c>
      <c r="AD31" s="325" t="e">
        <f t="shared" si="5"/>
        <v>#DIV/0!</v>
      </c>
    </row>
    <row r="32" spans="1:30" ht="20.100000000000001" customHeight="1" x14ac:dyDescent="0.25">
      <c r="A32" s="557">
        <v>15</v>
      </c>
      <c r="B32" s="128" t="str">
        <f>'9'!B28</f>
        <v>Gumelar</v>
      </c>
      <c r="C32" s="128" t="str">
        <f>'9'!C28</f>
        <v>Gumelar</v>
      </c>
      <c r="D32" s="337">
        <f>'21'!D31</f>
        <v>0</v>
      </c>
      <c r="E32" s="337">
        <f>'21'!G31</f>
        <v>0</v>
      </c>
      <c r="F32" s="236">
        <f t="shared" si="6"/>
        <v>0</v>
      </c>
      <c r="G32" s="296"/>
      <c r="H32" s="325" t="e">
        <f t="shared" si="0"/>
        <v>#DIV/0!</v>
      </c>
      <c r="I32" s="296"/>
      <c r="J32" s="325" t="e">
        <f t="shared" si="7"/>
        <v>#DIV/0!</v>
      </c>
      <c r="K32" s="296">
        <f t="shared" si="1"/>
        <v>0</v>
      </c>
      <c r="L32" s="325" t="e">
        <f t="shared" si="8"/>
        <v>#DIV/0!</v>
      </c>
      <c r="M32" s="296"/>
      <c r="N32" s="325" t="e">
        <f t="shared" si="9"/>
        <v>#DIV/0!</v>
      </c>
      <c r="O32" s="296"/>
      <c r="P32" s="325" t="e">
        <f t="shared" si="10"/>
        <v>#DIV/0!</v>
      </c>
      <c r="Q32" s="296">
        <f t="shared" si="2"/>
        <v>0</v>
      </c>
      <c r="R32" s="325" t="e">
        <f t="shared" si="11"/>
        <v>#DIV/0!</v>
      </c>
      <c r="S32" s="296">
        <f t="shared" si="12"/>
        <v>0</v>
      </c>
      <c r="T32" s="325" t="e">
        <f t="shared" si="13"/>
        <v>#DIV/0!</v>
      </c>
      <c r="U32" s="296">
        <f t="shared" si="14"/>
        <v>0</v>
      </c>
      <c r="V32" s="325" t="e">
        <f t="shared" si="15"/>
        <v>#DIV/0!</v>
      </c>
      <c r="W32" s="296">
        <f t="shared" si="16"/>
        <v>0</v>
      </c>
      <c r="X32" s="325" t="e">
        <f t="shared" si="17"/>
        <v>#DIV/0!</v>
      </c>
      <c r="Y32" s="296"/>
      <c r="Z32" s="325" t="e">
        <f t="shared" si="18"/>
        <v>#DIV/0!</v>
      </c>
      <c r="AA32" s="296"/>
      <c r="AB32" s="338" t="e">
        <f t="shared" si="3"/>
        <v>#DIV/0!</v>
      </c>
      <c r="AC32" s="296">
        <f t="shared" si="4"/>
        <v>0</v>
      </c>
      <c r="AD32" s="325" t="e">
        <f t="shared" si="5"/>
        <v>#DIV/0!</v>
      </c>
    </row>
    <row r="33" spans="1:30" ht="20.100000000000001" customHeight="1" x14ac:dyDescent="0.25">
      <c r="A33" s="557">
        <v>16</v>
      </c>
      <c r="B33" s="128" t="str">
        <f>'9'!B29</f>
        <v>Pekuncen</v>
      </c>
      <c r="C33" s="128" t="str">
        <f>'9'!C29</f>
        <v>Pekuncen I</v>
      </c>
      <c r="D33" s="337">
        <f>'21'!D32</f>
        <v>0</v>
      </c>
      <c r="E33" s="337">
        <f>'21'!G32</f>
        <v>0</v>
      </c>
      <c r="F33" s="236">
        <f t="shared" ref="F33:F52" si="19">D33+E33</f>
        <v>0</v>
      </c>
      <c r="G33" s="296"/>
      <c r="H33" s="325" t="e">
        <f t="shared" ref="H33:H52" si="20">G33/D33*100</f>
        <v>#DIV/0!</v>
      </c>
      <c r="I33" s="296"/>
      <c r="J33" s="325" t="e">
        <f t="shared" ref="J33:J52" si="21">I33/E33*100</f>
        <v>#DIV/0!</v>
      </c>
      <c r="K33" s="296">
        <f t="shared" ref="K33:K52" si="22">SUM(G33,I33)</f>
        <v>0</v>
      </c>
      <c r="L33" s="325" t="e">
        <f t="shared" ref="L33:L52" si="23">K33/F33*100</f>
        <v>#DIV/0!</v>
      </c>
      <c r="M33" s="296"/>
      <c r="N33" s="325" t="e">
        <f t="shared" ref="N33:N52" si="24">M33/D33*100</f>
        <v>#DIV/0!</v>
      </c>
      <c r="O33" s="296"/>
      <c r="P33" s="325" t="e">
        <f t="shared" ref="P33:P52" si="25">O33/E33*100</f>
        <v>#DIV/0!</v>
      </c>
      <c r="Q33" s="296">
        <f t="shared" ref="Q33:Q52" si="26">SUM(M33,O33)</f>
        <v>0</v>
      </c>
      <c r="R33" s="325" t="e">
        <f t="shared" ref="R33:R52" si="27">Q33/F33*100</f>
        <v>#DIV/0!</v>
      </c>
      <c r="S33" s="296">
        <f t="shared" ref="S33:S52" si="28">G33+M33</f>
        <v>0</v>
      </c>
      <c r="T33" s="325" t="e">
        <f t="shared" ref="T33:T52" si="29">S33/D33*100</f>
        <v>#DIV/0!</v>
      </c>
      <c r="U33" s="296">
        <f t="shared" ref="U33:U52" si="30">I33+O33</f>
        <v>0</v>
      </c>
      <c r="V33" s="325" t="e">
        <f t="shared" ref="V33:V52" si="31">U33/E33*100</f>
        <v>#DIV/0!</v>
      </c>
      <c r="W33" s="296">
        <f t="shared" ref="W33:W52" si="32">S33+U33</f>
        <v>0</v>
      </c>
      <c r="X33" s="325" t="e">
        <f t="shared" ref="X33:X52" si="33">W33/F33*100</f>
        <v>#DIV/0!</v>
      </c>
      <c r="Y33" s="296"/>
      <c r="Z33" s="325" t="e">
        <f t="shared" ref="Z33:Z52" si="34">Y33/D33*100</f>
        <v>#DIV/0!</v>
      </c>
      <c r="AA33" s="296"/>
      <c r="AB33" s="338" t="e">
        <f t="shared" ref="AB33:AB52" si="35">AA33/E33*100</f>
        <v>#DIV/0!</v>
      </c>
      <c r="AC33" s="296">
        <f t="shared" ref="AC33:AC52" si="36">SUM(Y33,AA33)</f>
        <v>0</v>
      </c>
      <c r="AD33" s="325" t="e">
        <f t="shared" ref="AD33:AD52" si="37">AC33/F33*100</f>
        <v>#DIV/0!</v>
      </c>
    </row>
    <row r="34" spans="1:30" ht="20.100000000000001" customHeight="1" x14ac:dyDescent="0.25">
      <c r="A34" s="557"/>
      <c r="B34" s="128"/>
      <c r="C34" s="128" t="str">
        <f>'9'!C30</f>
        <v>Pekuncen II</v>
      </c>
      <c r="D34" s="337">
        <f>'21'!D33</f>
        <v>0</v>
      </c>
      <c r="E34" s="337">
        <f>'21'!G33</f>
        <v>0</v>
      </c>
      <c r="F34" s="236">
        <f t="shared" si="19"/>
        <v>0</v>
      </c>
      <c r="G34" s="296"/>
      <c r="H34" s="325" t="e">
        <f t="shared" si="20"/>
        <v>#DIV/0!</v>
      </c>
      <c r="I34" s="296"/>
      <c r="J34" s="325" t="e">
        <f t="shared" si="21"/>
        <v>#DIV/0!</v>
      </c>
      <c r="K34" s="296">
        <f t="shared" si="22"/>
        <v>0</v>
      </c>
      <c r="L34" s="325" t="e">
        <f t="shared" si="23"/>
        <v>#DIV/0!</v>
      </c>
      <c r="M34" s="296"/>
      <c r="N34" s="325" t="e">
        <f t="shared" si="24"/>
        <v>#DIV/0!</v>
      </c>
      <c r="O34" s="296"/>
      <c r="P34" s="325" t="e">
        <f t="shared" si="25"/>
        <v>#DIV/0!</v>
      </c>
      <c r="Q34" s="296">
        <f t="shared" si="26"/>
        <v>0</v>
      </c>
      <c r="R34" s="325" t="e">
        <f t="shared" si="27"/>
        <v>#DIV/0!</v>
      </c>
      <c r="S34" s="296">
        <f t="shared" si="28"/>
        <v>0</v>
      </c>
      <c r="T34" s="325" t="e">
        <f t="shared" si="29"/>
        <v>#DIV/0!</v>
      </c>
      <c r="U34" s="296">
        <f t="shared" si="30"/>
        <v>0</v>
      </c>
      <c r="V34" s="325" t="e">
        <f t="shared" si="31"/>
        <v>#DIV/0!</v>
      </c>
      <c r="W34" s="296">
        <f t="shared" si="32"/>
        <v>0</v>
      </c>
      <c r="X34" s="325" t="e">
        <f t="shared" si="33"/>
        <v>#DIV/0!</v>
      </c>
      <c r="Y34" s="296"/>
      <c r="Z34" s="325" t="e">
        <f t="shared" si="34"/>
        <v>#DIV/0!</v>
      </c>
      <c r="AA34" s="296"/>
      <c r="AB34" s="338" t="e">
        <f t="shared" si="35"/>
        <v>#DIV/0!</v>
      </c>
      <c r="AC34" s="296">
        <f t="shared" si="36"/>
        <v>0</v>
      </c>
      <c r="AD34" s="325" t="e">
        <f t="shared" si="37"/>
        <v>#DIV/0!</v>
      </c>
    </row>
    <row r="35" spans="1:30" ht="20.100000000000001" customHeight="1" x14ac:dyDescent="0.25">
      <c r="A35" s="557">
        <v>17</v>
      </c>
      <c r="B35" s="128" t="str">
        <f>'9'!B31</f>
        <v>Cilongok</v>
      </c>
      <c r="C35" s="128" t="str">
        <f>'9'!C31</f>
        <v>Cilongok I</v>
      </c>
      <c r="D35" s="337">
        <f>'21'!D34</f>
        <v>0</v>
      </c>
      <c r="E35" s="337">
        <f>'21'!G34</f>
        <v>0</v>
      </c>
      <c r="F35" s="236">
        <f t="shared" si="19"/>
        <v>0</v>
      </c>
      <c r="G35" s="296"/>
      <c r="H35" s="325" t="e">
        <f t="shared" si="20"/>
        <v>#DIV/0!</v>
      </c>
      <c r="I35" s="296"/>
      <c r="J35" s="325" t="e">
        <f t="shared" si="21"/>
        <v>#DIV/0!</v>
      </c>
      <c r="K35" s="296">
        <f t="shared" si="22"/>
        <v>0</v>
      </c>
      <c r="L35" s="325" t="e">
        <f t="shared" si="23"/>
        <v>#DIV/0!</v>
      </c>
      <c r="M35" s="296"/>
      <c r="N35" s="325" t="e">
        <f t="shared" si="24"/>
        <v>#DIV/0!</v>
      </c>
      <c r="O35" s="296"/>
      <c r="P35" s="325" t="e">
        <f t="shared" si="25"/>
        <v>#DIV/0!</v>
      </c>
      <c r="Q35" s="296">
        <f t="shared" si="26"/>
        <v>0</v>
      </c>
      <c r="R35" s="325" t="e">
        <f t="shared" si="27"/>
        <v>#DIV/0!</v>
      </c>
      <c r="S35" s="296">
        <f t="shared" si="28"/>
        <v>0</v>
      </c>
      <c r="T35" s="325" t="e">
        <f t="shared" si="29"/>
        <v>#DIV/0!</v>
      </c>
      <c r="U35" s="296">
        <f t="shared" si="30"/>
        <v>0</v>
      </c>
      <c r="V35" s="325" t="e">
        <f t="shared" si="31"/>
        <v>#DIV/0!</v>
      </c>
      <c r="W35" s="296">
        <f t="shared" si="32"/>
        <v>0</v>
      </c>
      <c r="X35" s="325" t="e">
        <f t="shared" si="33"/>
        <v>#DIV/0!</v>
      </c>
      <c r="Y35" s="296"/>
      <c r="Z35" s="325" t="e">
        <f t="shared" si="34"/>
        <v>#DIV/0!</v>
      </c>
      <c r="AA35" s="296"/>
      <c r="AB35" s="338" t="e">
        <f t="shared" si="35"/>
        <v>#DIV/0!</v>
      </c>
      <c r="AC35" s="296">
        <f t="shared" si="36"/>
        <v>0</v>
      </c>
      <c r="AD35" s="325" t="e">
        <f t="shared" si="37"/>
        <v>#DIV/0!</v>
      </c>
    </row>
    <row r="36" spans="1:30" ht="20.100000000000001" customHeight="1" x14ac:dyDescent="0.25">
      <c r="A36" s="557"/>
      <c r="B36" s="128"/>
      <c r="C36" s="128" t="str">
        <f>'9'!C32</f>
        <v>Cilongok II</v>
      </c>
      <c r="D36" s="337">
        <f>'21'!D35</f>
        <v>0</v>
      </c>
      <c r="E36" s="337">
        <f>'21'!G35</f>
        <v>0</v>
      </c>
      <c r="F36" s="236">
        <f t="shared" si="19"/>
        <v>0</v>
      </c>
      <c r="G36" s="296"/>
      <c r="H36" s="325" t="e">
        <f t="shared" si="20"/>
        <v>#DIV/0!</v>
      </c>
      <c r="I36" s="296"/>
      <c r="J36" s="325" t="e">
        <f t="shared" si="21"/>
        <v>#DIV/0!</v>
      </c>
      <c r="K36" s="296">
        <f t="shared" si="22"/>
        <v>0</v>
      </c>
      <c r="L36" s="325" t="e">
        <f t="shared" si="23"/>
        <v>#DIV/0!</v>
      </c>
      <c r="M36" s="296"/>
      <c r="N36" s="325" t="e">
        <f t="shared" si="24"/>
        <v>#DIV/0!</v>
      </c>
      <c r="O36" s="296"/>
      <c r="P36" s="325" t="e">
        <f t="shared" si="25"/>
        <v>#DIV/0!</v>
      </c>
      <c r="Q36" s="296">
        <f t="shared" si="26"/>
        <v>0</v>
      </c>
      <c r="R36" s="325" t="e">
        <f t="shared" si="27"/>
        <v>#DIV/0!</v>
      </c>
      <c r="S36" s="296">
        <f t="shared" si="28"/>
        <v>0</v>
      </c>
      <c r="T36" s="325" t="e">
        <f t="shared" si="29"/>
        <v>#DIV/0!</v>
      </c>
      <c r="U36" s="296">
        <f t="shared" si="30"/>
        <v>0</v>
      </c>
      <c r="V36" s="325" t="e">
        <f t="shared" si="31"/>
        <v>#DIV/0!</v>
      </c>
      <c r="W36" s="296">
        <f t="shared" si="32"/>
        <v>0</v>
      </c>
      <c r="X36" s="325" t="e">
        <f t="shared" si="33"/>
        <v>#DIV/0!</v>
      </c>
      <c r="Y36" s="296"/>
      <c r="Z36" s="325" t="e">
        <f t="shared" si="34"/>
        <v>#DIV/0!</v>
      </c>
      <c r="AA36" s="296"/>
      <c r="AB36" s="338" t="e">
        <f t="shared" si="35"/>
        <v>#DIV/0!</v>
      </c>
      <c r="AC36" s="296">
        <f t="shared" si="36"/>
        <v>0</v>
      </c>
      <c r="AD36" s="325" t="e">
        <f t="shared" si="37"/>
        <v>#DIV/0!</v>
      </c>
    </row>
    <row r="37" spans="1:30" ht="20.100000000000001" customHeight="1" x14ac:dyDescent="0.25">
      <c r="A37" s="557">
        <v>18</v>
      </c>
      <c r="B37" s="128" t="str">
        <f>'9'!B33</f>
        <v>Karanglewas</v>
      </c>
      <c r="C37" s="128" t="str">
        <f>'9'!C33</f>
        <v>Karanglewas</v>
      </c>
      <c r="D37" s="337">
        <f>'21'!D36</f>
        <v>0</v>
      </c>
      <c r="E37" s="337">
        <f>'21'!G36</f>
        <v>0</v>
      </c>
      <c r="F37" s="236">
        <f t="shared" si="19"/>
        <v>0</v>
      </c>
      <c r="G37" s="296"/>
      <c r="H37" s="325" t="e">
        <f t="shared" si="20"/>
        <v>#DIV/0!</v>
      </c>
      <c r="I37" s="296"/>
      <c r="J37" s="325" t="e">
        <f t="shared" si="21"/>
        <v>#DIV/0!</v>
      </c>
      <c r="K37" s="296">
        <f t="shared" si="22"/>
        <v>0</v>
      </c>
      <c r="L37" s="325" t="e">
        <f t="shared" si="23"/>
        <v>#DIV/0!</v>
      </c>
      <c r="M37" s="296"/>
      <c r="N37" s="325" t="e">
        <f t="shared" si="24"/>
        <v>#DIV/0!</v>
      </c>
      <c r="O37" s="296"/>
      <c r="P37" s="325" t="e">
        <f t="shared" si="25"/>
        <v>#DIV/0!</v>
      </c>
      <c r="Q37" s="296">
        <f t="shared" si="26"/>
        <v>0</v>
      </c>
      <c r="R37" s="325" t="e">
        <f t="shared" si="27"/>
        <v>#DIV/0!</v>
      </c>
      <c r="S37" s="296">
        <f t="shared" si="28"/>
        <v>0</v>
      </c>
      <c r="T37" s="325" t="e">
        <f t="shared" si="29"/>
        <v>#DIV/0!</v>
      </c>
      <c r="U37" s="296">
        <f t="shared" si="30"/>
        <v>0</v>
      </c>
      <c r="V37" s="325" t="e">
        <f t="shared" si="31"/>
        <v>#DIV/0!</v>
      </c>
      <c r="W37" s="296">
        <f t="shared" si="32"/>
        <v>0</v>
      </c>
      <c r="X37" s="325" t="e">
        <f t="shared" si="33"/>
        <v>#DIV/0!</v>
      </c>
      <c r="Y37" s="296"/>
      <c r="Z37" s="325" t="e">
        <f t="shared" si="34"/>
        <v>#DIV/0!</v>
      </c>
      <c r="AA37" s="296"/>
      <c r="AB37" s="338" t="e">
        <f t="shared" si="35"/>
        <v>#DIV/0!</v>
      </c>
      <c r="AC37" s="296">
        <f t="shared" si="36"/>
        <v>0</v>
      </c>
      <c r="AD37" s="325" t="e">
        <f t="shared" si="37"/>
        <v>#DIV/0!</v>
      </c>
    </row>
    <row r="38" spans="1:30" ht="20.100000000000001" customHeight="1" x14ac:dyDescent="0.25">
      <c r="A38" s="557">
        <v>19</v>
      </c>
      <c r="B38" s="128" t="str">
        <f>'9'!B34</f>
        <v>Purwokerto Barat</v>
      </c>
      <c r="C38" s="128" t="str">
        <f>'9'!C34</f>
        <v>Purwokerto Barat</v>
      </c>
      <c r="D38" s="337">
        <f>'21'!D37</f>
        <v>0</v>
      </c>
      <c r="E38" s="337">
        <f>'21'!G37</f>
        <v>0</v>
      </c>
      <c r="F38" s="236">
        <f t="shared" si="19"/>
        <v>0</v>
      </c>
      <c r="G38" s="296"/>
      <c r="H38" s="325" t="e">
        <f t="shared" si="20"/>
        <v>#DIV/0!</v>
      </c>
      <c r="I38" s="296"/>
      <c r="J38" s="325" t="e">
        <f t="shared" si="21"/>
        <v>#DIV/0!</v>
      </c>
      <c r="K38" s="296">
        <f t="shared" si="22"/>
        <v>0</v>
      </c>
      <c r="L38" s="325" t="e">
        <f t="shared" si="23"/>
        <v>#DIV/0!</v>
      </c>
      <c r="M38" s="296"/>
      <c r="N38" s="325" t="e">
        <f t="shared" si="24"/>
        <v>#DIV/0!</v>
      </c>
      <c r="O38" s="296"/>
      <c r="P38" s="325" t="e">
        <f t="shared" si="25"/>
        <v>#DIV/0!</v>
      </c>
      <c r="Q38" s="296">
        <f t="shared" si="26"/>
        <v>0</v>
      </c>
      <c r="R38" s="325" t="e">
        <f t="shared" si="27"/>
        <v>#DIV/0!</v>
      </c>
      <c r="S38" s="296">
        <f t="shared" si="28"/>
        <v>0</v>
      </c>
      <c r="T38" s="325" t="e">
        <f t="shared" si="29"/>
        <v>#DIV/0!</v>
      </c>
      <c r="U38" s="296">
        <f t="shared" si="30"/>
        <v>0</v>
      </c>
      <c r="V38" s="325" t="e">
        <f t="shared" si="31"/>
        <v>#DIV/0!</v>
      </c>
      <c r="W38" s="296">
        <f t="shared" si="32"/>
        <v>0</v>
      </c>
      <c r="X38" s="325" t="e">
        <f t="shared" si="33"/>
        <v>#DIV/0!</v>
      </c>
      <c r="Y38" s="296"/>
      <c r="Z38" s="325" t="e">
        <f t="shared" si="34"/>
        <v>#DIV/0!</v>
      </c>
      <c r="AA38" s="296"/>
      <c r="AB38" s="338" t="e">
        <f t="shared" si="35"/>
        <v>#DIV/0!</v>
      </c>
      <c r="AC38" s="296">
        <f t="shared" si="36"/>
        <v>0</v>
      </c>
      <c r="AD38" s="325" t="e">
        <f t="shared" si="37"/>
        <v>#DIV/0!</v>
      </c>
    </row>
    <row r="39" spans="1:30" ht="20.100000000000001" customHeight="1" x14ac:dyDescent="0.25">
      <c r="A39" s="557">
        <v>20</v>
      </c>
      <c r="B39" s="128" t="str">
        <f>'9'!B35</f>
        <v>Purwokerto Timur</v>
      </c>
      <c r="C39" s="128" t="str">
        <f>'9'!C35</f>
        <v>Purwokerto Timur I</v>
      </c>
      <c r="D39" s="337">
        <f>'21'!D38</f>
        <v>0</v>
      </c>
      <c r="E39" s="337">
        <f>'21'!G38</f>
        <v>0</v>
      </c>
      <c r="F39" s="236">
        <f t="shared" si="19"/>
        <v>0</v>
      </c>
      <c r="G39" s="296"/>
      <c r="H39" s="325" t="e">
        <f t="shared" si="20"/>
        <v>#DIV/0!</v>
      </c>
      <c r="I39" s="296"/>
      <c r="J39" s="325" t="e">
        <f t="shared" si="21"/>
        <v>#DIV/0!</v>
      </c>
      <c r="K39" s="296">
        <f t="shared" si="22"/>
        <v>0</v>
      </c>
      <c r="L39" s="325" t="e">
        <f t="shared" si="23"/>
        <v>#DIV/0!</v>
      </c>
      <c r="M39" s="296"/>
      <c r="N39" s="325" t="e">
        <f t="shared" si="24"/>
        <v>#DIV/0!</v>
      </c>
      <c r="O39" s="296"/>
      <c r="P39" s="325" t="e">
        <f t="shared" si="25"/>
        <v>#DIV/0!</v>
      </c>
      <c r="Q39" s="296">
        <f t="shared" si="26"/>
        <v>0</v>
      </c>
      <c r="R39" s="325" t="e">
        <f t="shared" si="27"/>
        <v>#DIV/0!</v>
      </c>
      <c r="S39" s="296">
        <f t="shared" si="28"/>
        <v>0</v>
      </c>
      <c r="T39" s="325" t="e">
        <f t="shared" si="29"/>
        <v>#DIV/0!</v>
      </c>
      <c r="U39" s="296">
        <f t="shared" si="30"/>
        <v>0</v>
      </c>
      <c r="V39" s="325" t="e">
        <f t="shared" si="31"/>
        <v>#DIV/0!</v>
      </c>
      <c r="W39" s="296">
        <f t="shared" si="32"/>
        <v>0</v>
      </c>
      <c r="X39" s="325" t="e">
        <f t="shared" si="33"/>
        <v>#DIV/0!</v>
      </c>
      <c r="Y39" s="296"/>
      <c r="Z39" s="325" t="e">
        <f t="shared" si="34"/>
        <v>#DIV/0!</v>
      </c>
      <c r="AA39" s="296"/>
      <c r="AB39" s="338" t="e">
        <f t="shared" si="35"/>
        <v>#DIV/0!</v>
      </c>
      <c r="AC39" s="296">
        <f t="shared" si="36"/>
        <v>0</v>
      </c>
      <c r="AD39" s="325" t="e">
        <f t="shared" si="37"/>
        <v>#DIV/0!</v>
      </c>
    </row>
    <row r="40" spans="1:30" ht="20.100000000000001" customHeight="1" x14ac:dyDescent="0.25">
      <c r="A40" s="557"/>
      <c r="B40" s="128"/>
      <c r="C40" s="128" t="str">
        <f>'9'!C36</f>
        <v>Purwokerto Timur II</v>
      </c>
      <c r="D40" s="337">
        <f>'21'!D39</f>
        <v>0</v>
      </c>
      <c r="E40" s="337">
        <f>'21'!G39</f>
        <v>0</v>
      </c>
      <c r="F40" s="236">
        <f t="shared" si="19"/>
        <v>0</v>
      </c>
      <c r="G40" s="296"/>
      <c r="H40" s="325" t="e">
        <f t="shared" si="20"/>
        <v>#DIV/0!</v>
      </c>
      <c r="I40" s="296"/>
      <c r="J40" s="325" t="e">
        <f t="shared" si="21"/>
        <v>#DIV/0!</v>
      </c>
      <c r="K40" s="296">
        <f t="shared" si="22"/>
        <v>0</v>
      </c>
      <c r="L40" s="325" t="e">
        <f t="shared" si="23"/>
        <v>#DIV/0!</v>
      </c>
      <c r="M40" s="296"/>
      <c r="N40" s="325" t="e">
        <f t="shared" si="24"/>
        <v>#DIV/0!</v>
      </c>
      <c r="O40" s="296"/>
      <c r="P40" s="325" t="e">
        <f t="shared" si="25"/>
        <v>#DIV/0!</v>
      </c>
      <c r="Q40" s="296">
        <f t="shared" si="26"/>
        <v>0</v>
      </c>
      <c r="R40" s="325" t="e">
        <f t="shared" si="27"/>
        <v>#DIV/0!</v>
      </c>
      <c r="S40" s="296">
        <f t="shared" si="28"/>
        <v>0</v>
      </c>
      <c r="T40" s="325" t="e">
        <f t="shared" si="29"/>
        <v>#DIV/0!</v>
      </c>
      <c r="U40" s="296">
        <f t="shared" si="30"/>
        <v>0</v>
      </c>
      <c r="V40" s="325" t="e">
        <f t="shared" si="31"/>
        <v>#DIV/0!</v>
      </c>
      <c r="W40" s="296">
        <f t="shared" si="32"/>
        <v>0</v>
      </c>
      <c r="X40" s="325" t="e">
        <f t="shared" si="33"/>
        <v>#DIV/0!</v>
      </c>
      <c r="Y40" s="296"/>
      <c r="Z40" s="325" t="e">
        <f t="shared" si="34"/>
        <v>#DIV/0!</v>
      </c>
      <c r="AA40" s="296"/>
      <c r="AB40" s="338" t="e">
        <f t="shared" si="35"/>
        <v>#DIV/0!</v>
      </c>
      <c r="AC40" s="296">
        <f t="shared" si="36"/>
        <v>0</v>
      </c>
      <c r="AD40" s="325" t="e">
        <f t="shared" si="37"/>
        <v>#DIV/0!</v>
      </c>
    </row>
    <row r="41" spans="1:30" ht="20.100000000000001" customHeight="1" x14ac:dyDescent="0.25">
      <c r="A41" s="557">
        <v>21</v>
      </c>
      <c r="B41" s="128" t="str">
        <f>'9'!B37</f>
        <v>Purwokerto Utara</v>
      </c>
      <c r="C41" s="128" t="str">
        <f>'9'!C37</f>
        <v>Purwokerto Utara I</v>
      </c>
      <c r="D41" s="337">
        <f>'21'!D40</f>
        <v>0</v>
      </c>
      <c r="E41" s="337">
        <f>'21'!G40</f>
        <v>0</v>
      </c>
      <c r="F41" s="236">
        <f t="shared" si="19"/>
        <v>0</v>
      </c>
      <c r="G41" s="296"/>
      <c r="H41" s="325" t="e">
        <f t="shared" si="20"/>
        <v>#DIV/0!</v>
      </c>
      <c r="I41" s="296"/>
      <c r="J41" s="325" t="e">
        <f t="shared" si="21"/>
        <v>#DIV/0!</v>
      </c>
      <c r="K41" s="296">
        <f t="shared" si="22"/>
        <v>0</v>
      </c>
      <c r="L41" s="325" t="e">
        <f t="shared" si="23"/>
        <v>#DIV/0!</v>
      </c>
      <c r="M41" s="296"/>
      <c r="N41" s="325" t="e">
        <f t="shared" si="24"/>
        <v>#DIV/0!</v>
      </c>
      <c r="O41" s="296"/>
      <c r="P41" s="325" t="e">
        <f t="shared" si="25"/>
        <v>#DIV/0!</v>
      </c>
      <c r="Q41" s="296">
        <f t="shared" si="26"/>
        <v>0</v>
      </c>
      <c r="R41" s="325" t="e">
        <f t="shared" si="27"/>
        <v>#DIV/0!</v>
      </c>
      <c r="S41" s="296">
        <f t="shared" si="28"/>
        <v>0</v>
      </c>
      <c r="T41" s="325" t="e">
        <f t="shared" si="29"/>
        <v>#DIV/0!</v>
      </c>
      <c r="U41" s="296">
        <f t="shared" si="30"/>
        <v>0</v>
      </c>
      <c r="V41" s="325" t="e">
        <f t="shared" si="31"/>
        <v>#DIV/0!</v>
      </c>
      <c r="W41" s="296">
        <f t="shared" si="32"/>
        <v>0</v>
      </c>
      <c r="X41" s="325" t="e">
        <f t="shared" si="33"/>
        <v>#DIV/0!</v>
      </c>
      <c r="Y41" s="296"/>
      <c r="Z41" s="325" t="e">
        <f t="shared" si="34"/>
        <v>#DIV/0!</v>
      </c>
      <c r="AA41" s="296"/>
      <c r="AB41" s="338" t="e">
        <f t="shared" si="35"/>
        <v>#DIV/0!</v>
      </c>
      <c r="AC41" s="296">
        <f t="shared" si="36"/>
        <v>0</v>
      </c>
      <c r="AD41" s="325" t="e">
        <f t="shared" si="37"/>
        <v>#DIV/0!</v>
      </c>
    </row>
    <row r="42" spans="1:30" ht="20.100000000000001" customHeight="1" x14ac:dyDescent="0.25">
      <c r="A42" s="557"/>
      <c r="B42" s="128"/>
      <c r="C42" s="128" t="str">
        <f>'9'!C38</f>
        <v>Purwokerto Utara II</v>
      </c>
      <c r="D42" s="337">
        <f>'21'!D41</f>
        <v>0</v>
      </c>
      <c r="E42" s="337">
        <f>'21'!G41</f>
        <v>0</v>
      </c>
      <c r="F42" s="236">
        <f t="shared" si="19"/>
        <v>0</v>
      </c>
      <c r="G42" s="296"/>
      <c r="H42" s="325" t="e">
        <f t="shared" si="20"/>
        <v>#DIV/0!</v>
      </c>
      <c r="I42" s="296"/>
      <c r="J42" s="325" t="e">
        <f t="shared" si="21"/>
        <v>#DIV/0!</v>
      </c>
      <c r="K42" s="296">
        <f t="shared" si="22"/>
        <v>0</v>
      </c>
      <c r="L42" s="325" t="e">
        <f t="shared" si="23"/>
        <v>#DIV/0!</v>
      </c>
      <c r="M42" s="296"/>
      <c r="N42" s="325" t="e">
        <f t="shared" si="24"/>
        <v>#DIV/0!</v>
      </c>
      <c r="O42" s="296"/>
      <c r="P42" s="325" t="e">
        <f t="shared" si="25"/>
        <v>#DIV/0!</v>
      </c>
      <c r="Q42" s="296">
        <f t="shared" si="26"/>
        <v>0</v>
      </c>
      <c r="R42" s="325" t="e">
        <f t="shared" si="27"/>
        <v>#DIV/0!</v>
      </c>
      <c r="S42" s="296">
        <f t="shared" si="28"/>
        <v>0</v>
      </c>
      <c r="T42" s="325" t="e">
        <f t="shared" si="29"/>
        <v>#DIV/0!</v>
      </c>
      <c r="U42" s="296">
        <f t="shared" si="30"/>
        <v>0</v>
      </c>
      <c r="V42" s="325" t="e">
        <f t="shared" si="31"/>
        <v>#DIV/0!</v>
      </c>
      <c r="W42" s="296">
        <f t="shared" si="32"/>
        <v>0</v>
      </c>
      <c r="X42" s="325" t="e">
        <f t="shared" si="33"/>
        <v>#DIV/0!</v>
      </c>
      <c r="Y42" s="296"/>
      <c r="Z42" s="325" t="e">
        <f t="shared" si="34"/>
        <v>#DIV/0!</v>
      </c>
      <c r="AA42" s="296"/>
      <c r="AB42" s="338" t="e">
        <f t="shared" si="35"/>
        <v>#DIV/0!</v>
      </c>
      <c r="AC42" s="296">
        <f t="shared" si="36"/>
        <v>0</v>
      </c>
      <c r="AD42" s="325" t="e">
        <f t="shared" si="37"/>
        <v>#DIV/0!</v>
      </c>
    </row>
    <row r="43" spans="1:30" ht="20.100000000000001" customHeight="1" x14ac:dyDescent="0.25">
      <c r="A43" s="557">
        <v>22</v>
      </c>
      <c r="B43" s="128" t="str">
        <f>'9'!B39</f>
        <v>Purwokerto Selatan</v>
      </c>
      <c r="C43" s="128" t="str">
        <f>'9'!C39</f>
        <v>Purwokerto Selatan</v>
      </c>
      <c r="D43" s="337">
        <f>'21'!D42</f>
        <v>0</v>
      </c>
      <c r="E43" s="337">
        <f>'21'!G42</f>
        <v>0</v>
      </c>
      <c r="F43" s="236">
        <f t="shared" si="19"/>
        <v>0</v>
      </c>
      <c r="G43" s="296"/>
      <c r="H43" s="325" t="e">
        <f t="shared" si="20"/>
        <v>#DIV/0!</v>
      </c>
      <c r="I43" s="296"/>
      <c r="J43" s="325" t="e">
        <f t="shared" si="21"/>
        <v>#DIV/0!</v>
      </c>
      <c r="K43" s="296">
        <f t="shared" si="22"/>
        <v>0</v>
      </c>
      <c r="L43" s="325" t="e">
        <f t="shared" si="23"/>
        <v>#DIV/0!</v>
      </c>
      <c r="M43" s="296"/>
      <c r="N43" s="325" t="e">
        <f t="shared" si="24"/>
        <v>#DIV/0!</v>
      </c>
      <c r="O43" s="296"/>
      <c r="P43" s="325" t="e">
        <f t="shared" si="25"/>
        <v>#DIV/0!</v>
      </c>
      <c r="Q43" s="296">
        <f t="shared" si="26"/>
        <v>0</v>
      </c>
      <c r="R43" s="325" t="e">
        <f t="shared" si="27"/>
        <v>#DIV/0!</v>
      </c>
      <c r="S43" s="296">
        <f t="shared" si="28"/>
        <v>0</v>
      </c>
      <c r="T43" s="325" t="e">
        <f t="shared" si="29"/>
        <v>#DIV/0!</v>
      </c>
      <c r="U43" s="296">
        <f t="shared" si="30"/>
        <v>0</v>
      </c>
      <c r="V43" s="325" t="e">
        <f t="shared" si="31"/>
        <v>#DIV/0!</v>
      </c>
      <c r="W43" s="296">
        <f t="shared" si="32"/>
        <v>0</v>
      </c>
      <c r="X43" s="325" t="e">
        <f t="shared" si="33"/>
        <v>#DIV/0!</v>
      </c>
      <c r="Y43" s="296"/>
      <c r="Z43" s="325" t="e">
        <f t="shared" si="34"/>
        <v>#DIV/0!</v>
      </c>
      <c r="AA43" s="296"/>
      <c r="AB43" s="338" t="e">
        <f t="shared" si="35"/>
        <v>#DIV/0!</v>
      </c>
      <c r="AC43" s="296">
        <f t="shared" si="36"/>
        <v>0</v>
      </c>
      <c r="AD43" s="325" t="e">
        <f t="shared" si="37"/>
        <v>#DIV/0!</v>
      </c>
    </row>
    <row r="44" spans="1:30" ht="20.100000000000001" customHeight="1" x14ac:dyDescent="0.25">
      <c r="A44" s="557">
        <v>23</v>
      </c>
      <c r="B44" s="128" t="str">
        <f>'9'!B40</f>
        <v>Sokaraja</v>
      </c>
      <c r="C44" s="128" t="str">
        <f>'9'!C40</f>
        <v>Sokaraja I</v>
      </c>
      <c r="D44" s="337">
        <f>'21'!D43</f>
        <v>0</v>
      </c>
      <c r="E44" s="337">
        <f>'21'!G43</f>
        <v>0</v>
      </c>
      <c r="F44" s="236">
        <f t="shared" si="19"/>
        <v>0</v>
      </c>
      <c r="G44" s="296"/>
      <c r="H44" s="325" t="e">
        <f t="shared" si="20"/>
        <v>#DIV/0!</v>
      </c>
      <c r="I44" s="296"/>
      <c r="J44" s="325" t="e">
        <f t="shared" si="21"/>
        <v>#DIV/0!</v>
      </c>
      <c r="K44" s="296">
        <f t="shared" si="22"/>
        <v>0</v>
      </c>
      <c r="L44" s="325" t="e">
        <f t="shared" si="23"/>
        <v>#DIV/0!</v>
      </c>
      <c r="M44" s="296"/>
      <c r="N44" s="325" t="e">
        <f t="shared" si="24"/>
        <v>#DIV/0!</v>
      </c>
      <c r="O44" s="296"/>
      <c r="P44" s="325" t="e">
        <f t="shared" si="25"/>
        <v>#DIV/0!</v>
      </c>
      <c r="Q44" s="296">
        <f t="shared" si="26"/>
        <v>0</v>
      </c>
      <c r="R44" s="325" t="e">
        <f t="shared" si="27"/>
        <v>#DIV/0!</v>
      </c>
      <c r="S44" s="296">
        <f t="shared" si="28"/>
        <v>0</v>
      </c>
      <c r="T44" s="325" t="e">
        <f t="shared" si="29"/>
        <v>#DIV/0!</v>
      </c>
      <c r="U44" s="296">
        <f t="shared" si="30"/>
        <v>0</v>
      </c>
      <c r="V44" s="325" t="e">
        <f t="shared" si="31"/>
        <v>#DIV/0!</v>
      </c>
      <c r="W44" s="296">
        <f t="shared" si="32"/>
        <v>0</v>
      </c>
      <c r="X44" s="325" t="e">
        <f t="shared" si="33"/>
        <v>#DIV/0!</v>
      </c>
      <c r="Y44" s="296"/>
      <c r="Z44" s="325" t="e">
        <f t="shared" si="34"/>
        <v>#DIV/0!</v>
      </c>
      <c r="AA44" s="296"/>
      <c r="AB44" s="338" t="e">
        <f t="shared" si="35"/>
        <v>#DIV/0!</v>
      </c>
      <c r="AC44" s="296">
        <f t="shared" si="36"/>
        <v>0</v>
      </c>
      <c r="AD44" s="325" t="e">
        <f t="shared" si="37"/>
        <v>#DIV/0!</v>
      </c>
    </row>
    <row r="45" spans="1:30" ht="20.100000000000001" customHeight="1" x14ac:dyDescent="0.25">
      <c r="A45" s="557"/>
      <c r="B45" s="128"/>
      <c r="C45" s="128" t="str">
        <f>'9'!C41</f>
        <v>Sokaraja II</v>
      </c>
      <c r="D45" s="337">
        <f>'21'!D44</f>
        <v>0</v>
      </c>
      <c r="E45" s="337">
        <f>'21'!G44</f>
        <v>0</v>
      </c>
      <c r="F45" s="236">
        <f t="shared" si="19"/>
        <v>0</v>
      </c>
      <c r="G45" s="296"/>
      <c r="H45" s="325" t="e">
        <f t="shared" si="20"/>
        <v>#DIV/0!</v>
      </c>
      <c r="I45" s="296"/>
      <c r="J45" s="325" t="e">
        <f t="shared" si="21"/>
        <v>#DIV/0!</v>
      </c>
      <c r="K45" s="296">
        <f t="shared" si="22"/>
        <v>0</v>
      </c>
      <c r="L45" s="325" t="e">
        <f t="shared" si="23"/>
        <v>#DIV/0!</v>
      </c>
      <c r="M45" s="296"/>
      <c r="N45" s="325" t="e">
        <f t="shared" si="24"/>
        <v>#DIV/0!</v>
      </c>
      <c r="O45" s="296"/>
      <c r="P45" s="325" t="e">
        <f t="shared" si="25"/>
        <v>#DIV/0!</v>
      </c>
      <c r="Q45" s="296">
        <f t="shared" si="26"/>
        <v>0</v>
      </c>
      <c r="R45" s="325" t="e">
        <f t="shared" si="27"/>
        <v>#DIV/0!</v>
      </c>
      <c r="S45" s="296">
        <f t="shared" si="28"/>
        <v>0</v>
      </c>
      <c r="T45" s="325" t="e">
        <f t="shared" si="29"/>
        <v>#DIV/0!</v>
      </c>
      <c r="U45" s="296">
        <f t="shared" si="30"/>
        <v>0</v>
      </c>
      <c r="V45" s="325" t="e">
        <f t="shared" si="31"/>
        <v>#DIV/0!</v>
      </c>
      <c r="W45" s="296">
        <f t="shared" si="32"/>
        <v>0</v>
      </c>
      <c r="X45" s="325" t="e">
        <f t="shared" si="33"/>
        <v>#DIV/0!</v>
      </c>
      <c r="Y45" s="296"/>
      <c r="Z45" s="325" t="e">
        <f t="shared" si="34"/>
        <v>#DIV/0!</v>
      </c>
      <c r="AA45" s="296"/>
      <c r="AB45" s="338" t="e">
        <f t="shared" si="35"/>
        <v>#DIV/0!</v>
      </c>
      <c r="AC45" s="296">
        <f t="shared" si="36"/>
        <v>0</v>
      </c>
      <c r="AD45" s="325" t="e">
        <f t="shared" si="37"/>
        <v>#DIV/0!</v>
      </c>
    </row>
    <row r="46" spans="1:30" ht="20.100000000000001" customHeight="1" x14ac:dyDescent="0.25">
      <c r="A46" s="557">
        <v>24</v>
      </c>
      <c r="B46" s="128" t="str">
        <f>'9'!B42</f>
        <v>Kembaran</v>
      </c>
      <c r="C46" s="128" t="str">
        <f>'9'!C42</f>
        <v>Kembaran I</v>
      </c>
      <c r="D46" s="337">
        <f>'21'!D45</f>
        <v>0</v>
      </c>
      <c r="E46" s="337">
        <f>'21'!G45</f>
        <v>0</v>
      </c>
      <c r="F46" s="236">
        <f t="shared" si="19"/>
        <v>0</v>
      </c>
      <c r="G46" s="296"/>
      <c r="H46" s="325" t="e">
        <f t="shared" si="20"/>
        <v>#DIV/0!</v>
      </c>
      <c r="I46" s="296"/>
      <c r="J46" s="325" t="e">
        <f t="shared" si="21"/>
        <v>#DIV/0!</v>
      </c>
      <c r="K46" s="296">
        <f t="shared" si="22"/>
        <v>0</v>
      </c>
      <c r="L46" s="325" t="e">
        <f t="shared" si="23"/>
        <v>#DIV/0!</v>
      </c>
      <c r="M46" s="296"/>
      <c r="N46" s="325" t="e">
        <f t="shared" si="24"/>
        <v>#DIV/0!</v>
      </c>
      <c r="O46" s="296"/>
      <c r="P46" s="325" t="e">
        <f t="shared" si="25"/>
        <v>#DIV/0!</v>
      </c>
      <c r="Q46" s="296">
        <f t="shared" si="26"/>
        <v>0</v>
      </c>
      <c r="R46" s="325" t="e">
        <f t="shared" si="27"/>
        <v>#DIV/0!</v>
      </c>
      <c r="S46" s="296">
        <f t="shared" si="28"/>
        <v>0</v>
      </c>
      <c r="T46" s="325" t="e">
        <f t="shared" si="29"/>
        <v>#DIV/0!</v>
      </c>
      <c r="U46" s="296">
        <f t="shared" si="30"/>
        <v>0</v>
      </c>
      <c r="V46" s="325" t="e">
        <f t="shared" si="31"/>
        <v>#DIV/0!</v>
      </c>
      <c r="W46" s="296">
        <f t="shared" si="32"/>
        <v>0</v>
      </c>
      <c r="X46" s="325" t="e">
        <f t="shared" si="33"/>
        <v>#DIV/0!</v>
      </c>
      <c r="Y46" s="296"/>
      <c r="Z46" s="325" t="e">
        <f t="shared" si="34"/>
        <v>#DIV/0!</v>
      </c>
      <c r="AA46" s="296"/>
      <c r="AB46" s="338" t="e">
        <f t="shared" si="35"/>
        <v>#DIV/0!</v>
      </c>
      <c r="AC46" s="296">
        <f t="shared" si="36"/>
        <v>0</v>
      </c>
      <c r="AD46" s="325" t="e">
        <f t="shared" si="37"/>
        <v>#DIV/0!</v>
      </c>
    </row>
    <row r="47" spans="1:30" ht="20.100000000000001" customHeight="1" x14ac:dyDescent="0.25">
      <c r="A47" s="557"/>
      <c r="B47" s="128"/>
      <c r="C47" s="128" t="str">
        <f>'9'!C43</f>
        <v>Kembaran II</v>
      </c>
      <c r="D47" s="337">
        <f>'21'!D46</f>
        <v>0</v>
      </c>
      <c r="E47" s="337">
        <f>'21'!G46</f>
        <v>0</v>
      </c>
      <c r="F47" s="236">
        <f t="shared" si="19"/>
        <v>0</v>
      </c>
      <c r="G47" s="296"/>
      <c r="H47" s="325" t="e">
        <f t="shared" si="20"/>
        <v>#DIV/0!</v>
      </c>
      <c r="I47" s="296"/>
      <c r="J47" s="325" t="e">
        <f t="shared" si="21"/>
        <v>#DIV/0!</v>
      </c>
      <c r="K47" s="296">
        <f t="shared" si="22"/>
        <v>0</v>
      </c>
      <c r="L47" s="325" t="e">
        <f t="shared" si="23"/>
        <v>#DIV/0!</v>
      </c>
      <c r="M47" s="296"/>
      <c r="N47" s="325" t="e">
        <f t="shared" si="24"/>
        <v>#DIV/0!</v>
      </c>
      <c r="O47" s="296"/>
      <c r="P47" s="325" t="e">
        <f t="shared" si="25"/>
        <v>#DIV/0!</v>
      </c>
      <c r="Q47" s="296">
        <f t="shared" si="26"/>
        <v>0</v>
      </c>
      <c r="R47" s="325" t="e">
        <f t="shared" si="27"/>
        <v>#DIV/0!</v>
      </c>
      <c r="S47" s="296">
        <f t="shared" si="28"/>
        <v>0</v>
      </c>
      <c r="T47" s="325" t="e">
        <f t="shared" si="29"/>
        <v>#DIV/0!</v>
      </c>
      <c r="U47" s="296">
        <f t="shared" si="30"/>
        <v>0</v>
      </c>
      <c r="V47" s="325" t="e">
        <f t="shared" si="31"/>
        <v>#DIV/0!</v>
      </c>
      <c r="W47" s="296">
        <f t="shared" si="32"/>
        <v>0</v>
      </c>
      <c r="X47" s="325" t="e">
        <f t="shared" si="33"/>
        <v>#DIV/0!</v>
      </c>
      <c r="Y47" s="296"/>
      <c r="Z47" s="325" t="e">
        <f t="shared" si="34"/>
        <v>#DIV/0!</v>
      </c>
      <c r="AA47" s="296"/>
      <c r="AB47" s="338" t="e">
        <f t="shared" si="35"/>
        <v>#DIV/0!</v>
      </c>
      <c r="AC47" s="296">
        <f t="shared" si="36"/>
        <v>0</v>
      </c>
      <c r="AD47" s="325" t="e">
        <f t="shared" si="37"/>
        <v>#DIV/0!</v>
      </c>
    </row>
    <row r="48" spans="1:30" ht="20.100000000000001" customHeight="1" x14ac:dyDescent="0.25">
      <c r="A48" s="557">
        <v>25</v>
      </c>
      <c r="B48" s="128" t="str">
        <f>'9'!B44</f>
        <v>Sumbang</v>
      </c>
      <c r="C48" s="128" t="str">
        <f>'9'!C44</f>
        <v>Sumbang I</v>
      </c>
      <c r="D48" s="337">
        <f>'21'!D47</f>
        <v>0</v>
      </c>
      <c r="E48" s="337">
        <f>'21'!G47</f>
        <v>0</v>
      </c>
      <c r="F48" s="236">
        <f t="shared" si="19"/>
        <v>0</v>
      </c>
      <c r="G48" s="296"/>
      <c r="H48" s="325" t="e">
        <f t="shared" si="20"/>
        <v>#DIV/0!</v>
      </c>
      <c r="I48" s="296"/>
      <c r="J48" s="325" t="e">
        <f t="shared" si="21"/>
        <v>#DIV/0!</v>
      </c>
      <c r="K48" s="296">
        <f t="shared" si="22"/>
        <v>0</v>
      </c>
      <c r="L48" s="325" t="e">
        <f t="shared" si="23"/>
        <v>#DIV/0!</v>
      </c>
      <c r="M48" s="296"/>
      <c r="N48" s="325" t="e">
        <f t="shared" si="24"/>
        <v>#DIV/0!</v>
      </c>
      <c r="O48" s="296"/>
      <c r="P48" s="325" t="e">
        <f t="shared" si="25"/>
        <v>#DIV/0!</v>
      </c>
      <c r="Q48" s="296">
        <f t="shared" si="26"/>
        <v>0</v>
      </c>
      <c r="R48" s="325" t="e">
        <f t="shared" si="27"/>
        <v>#DIV/0!</v>
      </c>
      <c r="S48" s="296">
        <f t="shared" si="28"/>
        <v>0</v>
      </c>
      <c r="T48" s="325" t="e">
        <f t="shared" si="29"/>
        <v>#DIV/0!</v>
      </c>
      <c r="U48" s="296">
        <f t="shared" si="30"/>
        <v>0</v>
      </c>
      <c r="V48" s="325" t="e">
        <f t="shared" si="31"/>
        <v>#DIV/0!</v>
      </c>
      <c r="W48" s="296">
        <f t="shared" si="32"/>
        <v>0</v>
      </c>
      <c r="X48" s="325" t="e">
        <f t="shared" si="33"/>
        <v>#DIV/0!</v>
      </c>
      <c r="Y48" s="296"/>
      <c r="Z48" s="325" t="e">
        <f t="shared" si="34"/>
        <v>#DIV/0!</v>
      </c>
      <c r="AA48" s="296"/>
      <c r="AB48" s="338" t="e">
        <f t="shared" si="35"/>
        <v>#DIV/0!</v>
      </c>
      <c r="AC48" s="296">
        <f t="shared" si="36"/>
        <v>0</v>
      </c>
      <c r="AD48" s="325" t="e">
        <f t="shared" si="37"/>
        <v>#DIV/0!</v>
      </c>
    </row>
    <row r="49" spans="1:30" ht="20.100000000000001" customHeight="1" x14ac:dyDescent="0.25">
      <c r="A49" s="557"/>
      <c r="B49" s="128"/>
      <c r="C49" s="128" t="str">
        <f>'9'!C45</f>
        <v>Sumbang II</v>
      </c>
      <c r="D49" s="337">
        <f>'21'!D48</f>
        <v>0</v>
      </c>
      <c r="E49" s="337">
        <f>'21'!G48</f>
        <v>0</v>
      </c>
      <c r="F49" s="236">
        <f t="shared" si="19"/>
        <v>0</v>
      </c>
      <c r="G49" s="296"/>
      <c r="H49" s="325" t="e">
        <f t="shared" si="20"/>
        <v>#DIV/0!</v>
      </c>
      <c r="I49" s="296"/>
      <c r="J49" s="325" t="e">
        <f t="shared" si="21"/>
        <v>#DIV/0!</v>
      </c>
      <c r="K49" s="296">
        <f t="shared" si="22"/>
        <v>0</v>
      </c>
      <c r="L49" s="325" t="e">
        <f t="shared" si="23"/>
        <v>#DIV/0!</v>
      </c>
      <c r="M49" s="296"/>
      <c r="N49" s="325" t="e">
        <f t="shared" si="24"/>
        <v>#DIV/0!</v>
      </c>
      <c r="O49" s="296"/>
      <c r="P49" s="325" t="e">
        <f t="shared" si="25"/>
        <v>#DIV/0!</v>
      </c>
      <c r="Q49" s="296">
        <f t="shared" si="26"/>
        <v>0</v>
      </c>
      <c r="R49" s="325" t="e">
        <f t="shared" si="27"/>
        <v>#DIV/0!</v>
      </c>
      <c r="S49" s="296">
        <f t="shared" si="28"/>
        <v>0</v>
      </c>
      <c r="T49" s="325" t="e">
        <f t="shared" si="29"/>
        <v>#DIV/0!</v>
      </c>
      <c r="U49" s="296">
        <f t="shared" si="30"/>
        <v>0</v>
      </c>
      <c r="V49" s="325" t="e">
        <f t="shared" si="31"/>
        <v>#DIV/0!</v>
      </c>
      <c r="W49" s="296">
        <f t="shared" si="32"/>
        <v>0</v>
      </c>
      <c r="X49" s="325" t="e">
        <f t="shared" si="33"/>
        <v>#DIV/0!</v>
      </c>
      <c r="Y49" s="296"/>
      <c r="Z49" s="325" t="e">
        <f t="shared" si="34"/>
        <v>#DIV/0!</v>
      </c>
      <c r="AA49" s="296"/>
      <c r="AB49" s="338" t="e">
        <f t="shared" si="35"/>
        <v>#DIV/0!</v>
      </c>
      <c r="AC49" s="296">
        <f t="shared" si="36"/>
        <v>0</v>
      </c>
      <c r="AD49" s="325" t="e">
        <f t="shared" si="37"/>
        <v>#DIV/0!</v>
      </c>
    </row>
    <row r="50" spans="1:30" ht="20.100000000000001" customHeight="1" x14ac:dyDescent="0.25">
      <c r="A50" s="557">
        <v>26</v>
      </c>
      <c r="B50" s="128" t="str">
        <f>'9'!B46</f>
        <v>Baturraden</v>
      </c>
      <c r="C50" s="128" t="str">
        <f>'9'!C46</f>
        <v>Baturraden I</v>
      </c>
      <c r="D50" s="337">
        <f>'21'!D49</f>
        <v>0</v>
      </c>
      <c r="E50" s="337">
        <f>'21'!G49</f>
        <v>0</v>
      </c>
      <c r="F50" s="236">
        <f t="shared" si="19"/>
        <v>0</v>
      </c>
      <c r="G50" s="296"/>
      <c r="H50" s="325" t="e">
        <f t="shared" si="20"/>
        <v>#DIV/0!</v>
      </c>
      <c r="I50" s="296"/>
      <c r="J50" s="325" t="e">
        <f t="shared" si="21"/>
        <v>#DIV/0!</v>
      </c>
      <c r="K50" s="296">
        <f t="shared" si="22"/>
        <v>0</v>
      </c>
      <c r="L50" s="325" t="e">
        <f t="shared" si="23"/>
        <v>#DIV/0!</v>
      </c>
      <c r="M50" s="296"/>
      <c r="N50" s="325" t="e">
        <f t="shared" si="24"/>
        <v>#DIV/0!</v>
      </c>
      <c r="O50" s="296"/>
      <c r="P50" s="325" t="e">
        <f t="shared" si="25"/>
        <v>#DIV/0!</v>
      </c>
      <c r="Q50" s="296">
        <f t="shared" si="26"/>
        <v>0</v>
      </c>
      <c r="R50" s="325" t="e">
        <f t="shared" si="27"/>
        <v>#DIV/0!</v>
      </c>
      <c r="S50" s="296">
        <f t="shared" si="28"/>
        <v>0</v>
      </c>
      <c r="T50" s="325" t="e">
        <f t="shared" si="29"/>
        <v>#DIV/0!</v>
      </c>
      <c r="U50" s="296">
        <f t="shared" si="30"/>
        <v>0</v>
      </c>
      <c r="V50" s="325" t="e">
        <f t="shared" si="31"/>
        <v>#DIV/0!</v>
      </c>
      <c r="W50" s="296">
        <f t="shared" si="32"/>
        <v>0</v>
      </c>
      <c r="X50" s="325" t="e">
        <f t="shared" si="33"/>
        <v>#DIV/0!</v>
      </c>
      <c r="Y50" s="296"/>
      <c r="Z50" s="325" t="e">
        <f t="shared" si="34"/>
        <v>#DIV/0!</v>
      </c>
      <c r="AA50" s="296"/>
      <c r="AB50" s="338" t="e">
        <f t="shared" si="35"/>
        <v>#DIV/0!</v>
      </c>
      <c r="AC50" s="296">
        <f t="shared" si="36"/>
        <v>0</v>
      </c>
      <c r="AD50" s="325" t="e">
        <f t="shared" si="37"/>
        <v>#DIV/0!</v>
      </c>
    </row>
    <row r="51" spans="1:30" ht="20.100000000000001" customHeight="1" x14ac:dyDescent="0.25">
      <c r="A51" s="557"/>
      <c r="B51" s="128"/>
      <c r="C51" s="128" t="str">
        <f>'9'!C47</f>
        <v>Baturraden II</v>
      </c>
      <c r="D51" s="337">
        <f>'21'!D50</f>
        <v>0</v>
      </c>
      <c r="E51" s="337">
        <f>'21'!G50</f>
        <v>0</v>
      </c>
      <c r="F51" s="236">
        <f t="shared" si="19"/>
        <v>0</v>
      </c>
      <c r="G51" s="296"/>
      <c r="H51" s="325" t="e">
        <f t="shared" si="20"/>
        <v>#DIV/0!</v>
      </c>
      <c r="I51" s="296"/>
      <c r="J51" s="325" t="e">
        <f t="shared" si="21"/>
        <v>#DIV/0!</v>
      </c>
      <c r="K51" s="296">
        <f t="shared" si="22"/>
        <v>0</v>
      </c>
      <c r="L51" s="325" t="e">
        <f t="shared" si="23"/>
        <v>#DIV/0!</v>
      </c>
      <c r="M51" s="296"/>
      <c r="N51" s="325" t="e">
        <f t="shared" si="24"/>
        <v>#DIV/0!</v>
      </c>
      <c r="O51" s="296"/>
      <c r="P51" s="325" t="e">
        <f t="shared" si="25"/>
        <v>#DIV/0!</v>
      </c>
      <c r="Q51" s="296">
        <f t="shared" si="26"/>
        <v>0</v>
      </c>
      <c r="R51" s="325" t="e">
        <f t="shared" si="27"/>
        <v>#DIV/0!</v>
      </c>
      <c r="S51" s="296">
        <f t="shared" si="28"/>
        <v>0</v>
      </c>
      <c r="T51" s="325" t="e">
        <f t="shared" si="29"/>
        <v>#DIV/0!</v>
      </c>
      <c r="U51" s="296">
        <f t="shared" si="30"/>
        <v>0</v>
      </c>
      <c r="V51" s="325" t="e">
        <f t="shared" si="31"/>
        <v>#DIV/0!</v>
      </c>
      <c r="W51" s="296">
        <f t="shared" si="32"/>
        <v>0</v>
      </c>
      <c r="X51" s="325" t="e">
        <f t="shared" si="33"/>
        <v>#DIV/0!</v>
      </c>
      <c r="Y51" s="296"/>
      <c r="Z51" s="325" t="e">
        <f t="shared" si="34"/>
        <v>#DIV/0!</v>
      </c>
      <c r="AA51" s="296"/>
      <c r="AB51" s="338" t="e">
        <f t="shared" si="35"/>
        <v>#DIV/0!</v>
      </c>
      <c r="AC51" s="296">
        <f t="shared" si="36"/>
        <v>0</v>
      </c>
      <c r="AD51" s="325" t="e">
        <f t="shared" si="37"/>
        <v>#DIV/0!</v>
      </c>
    </row>
    <row r="52" spans="1:30" ht="20.100000000000001" customHeight="1" x14ac:dyDescent="0.25">
      <c r="A52" s="557">
        <v>27</v>
      </c>
      <c r="B52" s="128" t="str">
        <f>'9'!B48</f>
        <v>Kedungbanteng</v>
      </c>
      <c r="C52" s="128" t="str">
        <f>'9'!C48</f>
        <v>Kedungbanteng</v>
      </c>
      <c r="D52" s="337">
        <f>'21'!D51</f>
        <v>0</v>
      </c>
      <c r="E52" s="337">
        <f>'21'!G51</f>
        <v>0</v>
      </c>
      <c r="F52" s="236">
        <f t="shared" si="19"/>
        <v>0</v>
      </c>
      <c r="G52" s="296"/>
      <c r="H52" s="325" t="e">
        <f t="shared" si="20"/>
        <v>#DIV/0!</v>
      </c>
      <c r="I52" s="296"/>
      <c r="J52" s="325" t="e">
        <f t="shared" si="21"/>
        <v>#DIV/0!</v>
      </c>
      <c r="K52" s="296">
        <f t="shared" si="22"/>
        <v>0</v>
      </c>
      <c r="L52" s="325" t="e">
        <f t="shared" si="23"/>
        <v>#DIV/0!</v>
      </c>
      <c r="M52" s="296"/>
      <c r="N52" s="325" t="e">
        <f t="shared" si="24"/>
        <v>#DIV/0!</v>
      </c>
      <c r="O52" s="296"/>
      <c r="P52" s="325" t="e">
        <f t="shared" si="25"/>
        <v>#DIV/0!</v>
      </c>
      <c r="Q52" s="296">
        <f t="shared" si="26"/>
        <v>0</v>
      </c>
      <c r="R52" s="325" t="e">
        <f t="shared" si="27"/>
        <v>#DIV/0!</v>
      </c>
      <c r="S52" s="296">
        <f t="shared" si="28"/>
        <v>0</v>
      </c>
      <c r="T52" s="325" t="e">
        <f t="shared" si="29"/>
        <v>#DIV/0!</v>
      </c>
      <c r="U52" s="296">
        <f t="shared" si="30"/>
        <v>0</v>
      </c>
      <c r="V52" s="325" t="e">
        <f t="shared" si="31"/>
        <v>#DIV/0!</v>
      </c>
      <c r="W52" s="296">
        <f t="shared" si="32"/>
        <v>0</v>
      </c>
      <c r="X52" s="325" t="e">
        <f t="shared" si="33"/>
        <v>#DIV/0!</v>
      </c>
      <c r="Y52" s="296"/>
      <c r="Z52" s="325" t="e">
        <f t="shared" si="34"/>
        <v>#DIV/0!</v>
      </c>
      <c r="AA52" s="296"/>
      <c r="AB52" s="338" t="e">
        <f t="shared" si="35"/>
        <v>#DIV/0!</v>
      </c>
      <c r="AC52" s="296">
        <f t="shared" si="36"/>
        <v>0</v>
      </c>
      <c r="AD52" s="325" t="e">
        <f t="shared" si="37"/>
        <v>#DIV/0!</v>
      </c>
    </row>
    <row r="53" spans="1:30" ht="20.100000000000001" customHeight="1" x14ac:dyDescent="0.25">
      <c r="A53" s="557"/>
      <c r="B53" s="178"/>
      <c r="C53" s="178"/>
      <c r="D53" s="236"/>
      <c r="E53" s="236"/>
      <c r="F53" s="236"/>
      <c r="G53" s="296"/>
      <c r="H53" s="325"/>
      <c r="I53" s="296"/>
      <c r="J53" s="325"/>
      <c r="K53" s="296"/>
      <c r="L53" s="325"/>
      <c r="M53" s="296"/>
      <c r="N53" s="325"/>
      <c r="O53" s="296"/>
      <c r="P53" s="325"/>
      <c r="Q53" s="296"/>
      <c r="R53" s="325"/>
      <c r="S53" s="325"/>
      <c r="T53" s="325"/>
      <c r="U53" s="325"/>
      <c r="V53" s="325"/>
      <c r="W53" s="325"/>
      <c r="X53" s="325"/>
      <c r="Y53" s="296"/>
      <c r="Z53" s="325"/>
      <c r="AA53" s="296"/>
      <c r="AB53" s="338"/>
      <c r="AC53" s="296"/>
      <c r="AD53" s="325"/>
    </row>
    <row r="54" spans="1:30" ht="20.100000000000001" customHeight="1" x14ac:dyDescent="0.25">
      <c r="A54" s="222"/>
      <c r="B54" s="178"/>
      <c r="C54" s="178"/>
      <c r="D54" s="236"/>
      <c r="E54" s="236"/>
      <c r="F54" s="236"/>
      <c r="G54" s="296"/>
      <c r="H54" s="325"/>
      <c r="I54" s="296"/>
      <c r="J54" s="325"/>
      <c r="K54" s="296"/>
      <c r="L54" s="325"/>
      <c r="M54" s="296"/>
      <c r="N54" s="325"/>
      <c r="O54" s="296"/>
      <c r="P54" s="325"/>
      <c r="Q54" s="296"/>
      <c r="R54" s="325"/>
      <c r="S54" s="325"/>
      <c r="T54" s="325"/>
      <c r="U54" s="325"/>
      <c r="V54" s="325"/>
      <c r="W54" s="325"/>
      <c r="X54" s="325"/>
      <c r="Y54" s="296"/>
      <c r="Z54" s="325"/>
      <c r="AA54" s="296"/>
      <c r="AB54" s="338"/>
      <c r="AC54" s="296"/>
      <c r="AD54" s="325"/>
    </row>
    <row r="55" spans="1:30" s="217" customFormat="1" ht="27" customHeight="1" thickBot="1" x14ac:dyDescent="0.3">
      <c r="A55" s="340" t="s">
        <v>488</v>
      </c>
      <c r="B55" s="84"/>
      <c r="C55" s="84"/>
      <c r="D55" s="341">
        <f>SUM(D13:D54)</f>
        <v>0</v>
      </c>
      <c r="E55" s="341">
        <f>SUM(E13:E54)</f>
        <v>0</v>
      </c>
      <c r="F55" s="341">
        <f>SUM(F13:F54)</f>
        <v>0</v>
      </c>
      <c r="G55" s="307">
        <f>SUM(G13:G54)</f>
        <v>0</v>
      </c>
      <c r="H55" s="330" t="e">
        <f>G55/D55*100</f>
        <v>#DIV/0!</v>
      </c>
      <c r="I55" s="307">
        <f>SUM(I13:I54)</f>
        <v>0</v>
      </c>
      <c r="J55" s="330" t="e">
        <f>I55/E55*100</f>
        <v>#DIV/0!</v>
      </c>
      <c r="K55" s="307">
        <f>SUM(K13:K54)</f>
        <v>0</v>
      </c>
      <c r="L55" s="330" t="e">
        <f>K55/F55*100</f>
        <v>#DIV/0!</v>
      </c>
      <c r="M55" s="307">
        <f>SUM(M13:M54)</f>
        <v>0</v>
      </c>
      <c r="N55" s="330" t="e">
        <f>M55/D55*100</f>
        <v>#DIV/0!</v>
      </c>
      <c r="O55" s="307">
        <f>SUM(O13:O54)</f>
        <v>0</v>
      </c>
      <c r="P55" s="330" t="e">
        <f>O55/E55*100</f>
        <v>#DIV/0!</v>
      </c>
      <c r="Q55" s="307">
        <f>SUM(Q13:Q54)</f>
        <v>0</v>
      </c>
      <c r="R55" s="330" t="e">
        <f>Q55/F55*100</f>
        <v>#DIV/0!</v>
      </c>
      <c r="S55" s="307">
        <f>SUM(S13:S54)</f>
        <v>0</v>
      </c>
      <c r="T55" s="330" t="e">
        <f t="shared" ref="T55" si="38">S55/D55*100</f>
        <v>#DIV/0!</v>
      </c>
      <c r="U55" s="307">
        <f>SUM(U13:U54)</f>
        <v>0</v>
      </c>
      <c r="V55" s="330" t="e">
        <f t="shared" ref="V55" si="39">U55/E55*100</f>
        <v>#DIV/0!</v>
      </c>
      <c r="W55" s="307">
        <f>SUM(W13:W54)</f>
        <v>0</v>
      </c>
      <c r="X55" s="330" t="e">
        <f t="shared" ref="X55" si="40">W55/F55*100</f>
        <v>#DIV/0!</v>
      </c>
      <c r="Y55" s="307">
        <f>SUM(Y13:Y54)</f>
        <v>0</v>
      </c>
      <c r="Z55" s="330" t="e">
        <f>Y55/D55*100</f>
        <v>#DIV/0!</v>
      </c>
      <c r="AA55" s="307">
        <f>SUM(AA13:AA54)</f>
        <v>0</v>
      </c>
      <c r="AB55" s="342" t="e">
        <f>AA55/E55*100</f>
        <v>#DIV/0!</v>
      </c>
      <c r="AC55" s="307">
        <f>SUM(AC13:AC54)</f>
        <v>0</v>
      </c>
      <c r="AD55" s="330" t="e">
        <f>AC55/F55*100</f>
        <v>#DIV/0!</v>
      </c>
    </row>
    <row r="56" spans="1:30" x14ac:dyDescent="0.25">
      <c r="A56" s="1005"/>
      <c r="B56" s="564"/>
      <c r="C56" s="564"/>
      <c r="D56" s="564"/>
      <c r="E56" s="564"/>
      <c r="AB56" s="291"/>
    </row>
    <row r="57" spans="1:30" x14ac:dyDescent="0.25">
      <c r="A57" s="724" t="s">
        <v>413</v>
      </c>
    </row>
  </sheetData>
  <mergeCells count="22">
    <mergeCell ref="AA10:AB10"/>
    <mergeCell ref="Q10:R10"/>
    <mergeCell ref="S10:T10"/>
    <mergeCell ref="U10:V10"/>
    <mergeCell ref="W10:X10"/>
    <mergeCell ref="Y10:Z10"/>
    <mergeCell ref="A7:A11"/>
    <mergeCell ref="B7:B11"/>
    <mergeCell ref="C7:C11"/>
    <mergeCell ref="D7:F10"/>
    <mergeCell ref="G7:AD7"/>
    <mergeCell ref="G8:X8"/>
    <mergeCell ref="Y8:AD9"/>
    <mergeCell ref="G9:L9"/>
    <mergeCell ref="M9:R9"/>
    <mergeCell ref="S9:X9"/>
    <mergeCell ref="AC10:AD10"/>
    <mergeCell ref="G10:H10"/>
    <mergeCell ref="I10:J10"/>
    <mergeCell ref="K10:L10"/>
    <mergeCell ref="M10:N10"/>
    <mergeCell ref="O10:P10"/>
  </mergeCells>
  <printOptions horizontalCentered="1"/>
  <pageMargins left="0.81" right="0.8" top="1.1499999999999999" bottom="0.9" header="0" footer="0"/>
  <pageSetup paperSize="9" scale="38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095E-9F71-4D3B-840D-DCAB66356E9C}">
  <sheetPr codeName="Sheet33">
    <tabColor rgb="FF7030A0"/>
    <pageSetUpPr fitToPage="1"/>
  </sheetPr>
  <dimension ref="A1:AD65"/>
  <sheetViews>
    <sheetView topLeftCell="A8"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6" width="8.5703125" style="70" customWidth="1"/>
    <col min="7" max="7" width="10.42578125" style="70" customWidth="1"/>
    <col min="8" max="8" width="9.42578125" style="70" customWidth="1"/>
    <col min="9" max="9" width="10.7109375" style="70" customWidth="1"/>
    <col min="10" max="10" width="9.42578125" style="70" customWidth="1"/>
    <col min="11" max="11" width="10.42578125" style="70" customWidth="1"/>
    <col min="12" max="12" width="9.42578125" style="70" customWidth="1"/>
    <col min="13" max="13" width="10.7109375" style="70" customWidth="1"/>
    <col min="14" max="14" width="9.42578125" style="70" customWidth="1"/>
    <col min="15" max="15" width="10.5703125" style="70" customWidth="1"/>
    <col min="16" max="16" width="9.42578125" style="70" customWidth="1"/>
    <col min="17" max="17" width="10.42578125" style="70" customWidth="1"/>
    <col min="18" max="18" width="9.42578125" style="70" customWidth="1"/>
    <col min="19" max="19" width="10.42578125" style="70" customWidth="1"/>
    <col min="20" max="20" width="9.42578125" style="70" customWidth="1"/>
    <col min="21" max="21" width="10.85546875" style="70" customWidth="1"/>
    <col min="22" max="22" width="9.42578125" style="70" customWidth="1"/>
    <col min="23" max="23" width="11.28515625" style="70" customWidth="1"/>
    <col min="24" max="24" width="9.42578125" style="70" customWidth="1"/>
    <col min="25" max="25" width="11.28515625" style="70" customWidth="1"/>
    <col min="26" max="26" width="9.42578125" style="70" customWidth="1"/>
    <col min="27" max="27" width="11.140625" style="70" customWidth="1"/>
    <col min="28" max="28" width="9.42578125" style="70" customWidth="1"/>
    <col min="29" max="29" width="12.28515625" style="70" customWidth="1"/>
    <col min="30" max="30" width="9.42578125" style="70" customWidth="1"/>
    <col min="31" max="256" width="9.140625" style="70"/>
    <col min="257" max="257" width="5.7109375" style="70" customWidth="1"/>
    <col min="258" max="259" width="21.7109375" style="70" customWidth="1"/>
    <col min="260" max="262" width="8.5703125" style="70" customWidth="1"/>
    <col min="263" max="286" width="9.42578125" style="70" customWidth="1"/>
    <col min="287" max="512" width="9.140625" style="70"/>
    <col min="513" max="513" width="5.7109375" style="70" customWidth="1"/>
    <col min="514" max="515" width="21.7109375" style="70" customWidth="1"/>
    <col min="516" max="518" width="8.5703125" style="70" customWidth="1"/>
    <col min="519" max="542" width="9.42578125" style="70" customWidth="1"/>
    <col min="543" max="768" width="9.140625" style="70"/>
    <col min="769" max="769" width="5.7109375" style="70" customWidth="1"/>
    <col min="770" max="771" width="21.7109375" style="70" customWidth="1"/>
    <col min="772" max="774" width="8.5703125" style="70" customWidth="1"/>
    <col min="775" max="798" width="9.42578125" style="70" customWidth="1"/>
    <col min="799" max="1024" width="9.140625" style="70"/>
    <col min="1025" max="1025" width="5.7109375" style="70" customWidth="1"/>
    <col min="1026" max="1027" width="21.7109375" style="70" customWidth="1"/>
    <col min="1028" max="1030" width="8.5703125" style="70" customWidth="1"/>
    <col min="1031" max="1054" width="9.42578125" style="70" customWidth="1"/>
    <col min="1055" max="1280" width="9.140625" style="70"/>
    <col min="1281" max="1281" width="5.7109375" style="70" customWidth="1"/>
    <col min="1282" max="1283" width="21.7109375" style="70" customWidth="1"/>
    <col min="1284" max="1286" width="8.5703125" style="70" customWidth="1"/>
    <col min="1287" max="1310" width="9.42578125" style="70" customWidth="1"/>
    <col min="1311" max="1536" width="9.140625" style="70"/>
    <col min="1537" max="1537" width="5.7109375" style="70" customWidth="1"/>
    <col min="1538" max="1539" width="21.7109375" style="70" customWidth="1"/>
    <col min="1540" max="1542" width="8.5703125" style="70" customWidth="1"/>
    <col min="1543" max="1566" width="9.42578125" style="70" customWidth="1"/>
    <col min="1567" max="1792" width="9.140625" style="70"/>
    <col min="1793" max="1793" width="5.7109375" style="70" customWidth="1"/>
    <col min="1794" max="1795" width="21.7109375" style="70" customWidth="1"/>
    <col min="1796" max="1798" width="8.5703125" style="70" customWidth="1"/>
    <col min="1799" max="1822" width="9.42578125" style="70" customWidth="1"/>
    <col min="1823" max="2048" width="9.140625" style="70"/>
    <col min="2049" max="2049" width="5.7109375" style="70" customWidth="1"/>
    <col min="2050" max="2051" width="21.7109375" style="70" customWidth="1"/>
    <col min="2052" max="2054" width="8.5703125" style="70" customWidth="1"/>
    <col min="2055" max="2078" width="9.42578125" style="70" customWidth="1"/>
    <col min="2079" max="2304" width="9.140625" style="70"/>
    <col min="2305" max="2305" width="5.7109375" style="70" customWidth="1"/>
    <col min="2306" max="2307" width="21.7109375" style="70" customWidth="1"/>
    <col min="2308" max="2310" width="8.5703125" style="70" customWidth="1"/>
    <col min="2311" max="2334" width="9.42578125" style="70" customWidth="1"/>
    <col min="2335" max="2560" width="9.140625" style="70"/>
    <col min="2561" max="2561" width="5.7109375" style="70" customWidth="1"/>
    <col min="2562" max="2563" width="21.7109375" style="70" customWidth="1"/>
    <col min="2564" max="2566" width="8.5703125" style="70" customWidth="1"/>
    <col min="2567" max="2590" width="9.42578125" style="70" customWidth="1"/>
    <col min="2591" max="2816" width="9.140625" style="70"/>
    <col min="2817" max="2817" width="5.7109375" style="70" customWidth="1"/>
    <col min="2818" max="2819" width="21.7109375" style="70" customWidth="1"/>
    <col min="2820" max="2822" width="8.5703125" style="70" customWidth="1"/>
    <col min="2823" max="2846" width="9.42578125" style="70" customWidth="1"/>
    <col min="2847" max="3072" width="9.140625" style="70"/>
    <col min="3073" max="3073" width="5.7109375" style="70" customWidth="1"/>
    <col min="3074" max="3075" width="21.7109375" style="70" customWidth="1"/>
    <col min="3076" max="3078" width="8.5703125" style="70" customWidth="1"/>
    <col min="3079" max="3102" width="9.42578125" style="70" customWidth="1"/>
    <col min="3103" max="3328" width="9.140625" style="70"/>
    <col min="3329" max="3329" width="5.7109375" style="70" customWidth="1"/>
    <col min="3330" max="3331" width="21.7109375" style="70" customWidth="1"/>
    <col min="3332" max="3334" width="8.5703125" style="70" customWidth="1"/>
    <col min="3335" max="3358" width="9.42578125" style="70" customWidth="1"/>
    <col min="3359" max="3584" width="9.140625" style="70"/>
    <col min="3585" max="3585" width="5.7109375" style="70" customWidth="1"/>
    <col min="3586" max="3587" width="21.7109375" style="70" customWidth="1"/>
    <col min="3588" max="3590" width="8.5703125" style="70" customWidth="1"/>
    <col min="3591" max="3614" width="9.42578125" style="70" customWidth="1"/>
    <col min="3615" max="3840" width="9.140625" style="70"/>
    <col min="3841" max="3841" width="5.7109375" style="70" customWidth="1"/>
    <col min="3842" max="3843" width="21.7109375" style="70" customWidth="1"/>
    <col min="3844" max="3846" width="8.5703125" style="70" customWidth="1"/>
    <col min="3847" max="3870" width="9.42578125" style="70" customWidth="1"/>
    <col min="3871" max="4096" width="9.140625" style="70"/>
    <col min="4097" max="4097" width="5.7109375" style="70" customWidth="1"/>
    <col min="4098" max="4099" width="21.7109375" style="70" customWidth="1"/>
    <col min="4100" max="4102" width="8.5703125" style="70" customWidth="1"/>
    <col min="4103" max="4126" width="9.42578125" style="70" customWidth="1"/>
    <col min="4127" max="4352" width="9.140625" style="70"/>
    <col min="4353" max="4353" width="5.7109375" style="70" customWidth="1"/>
    <col min="4354" max="4355" width="21.7109375" style="70" customWidth="1"/>
    <col min="4356" max="4358" width="8.5703125" style="70" customWidth="1"/>
    <col min="4359" max="4382" width="9.42578125" style="70" customWidth="1"/>
    <col min="4383" max="4608" width="9.140625" style="70"/>
    <col min="4609" max="4609" width="5.7109375" style="70" customWidth="1"/>
    <col min="4610" max="4611" width="21.7109375" style="70" customWidth="1"/>
    <col min="4612" max="4614" width="8.5703125" style="70" customWidth="1"/>
    <col min="4615" max="4638" width="9.42578125" style="70" customWidth="1"/>
    <col min="4639" max="4864" width="9.140625" style="70"/>
    <col min="4865" max="4865" width="5.7109375" style="70" customWidth="1"/>
    <col min="4866" max="4867" width="21.7109375" style="70" customWidth="1"/>
    <col min="4868" max="4870" width="8.5703125" style="70" customWidth="1"/>
    <col min="4871" max="4894" width="9.42578125" style="70" customWidth="1"/>
    <col min="4895" max="5120" width="9.140625" style="70"/>
    <col min="5121" max="5121" width="5.7109375" style="70" customWidth="1"/>
    <col min="5122" max="5123" width="21.7109375" style="70" customWidth="1"/>
    <col min="5124" max="5126" width="8.5703125" style="70" customWidth="1"/>
    <col min="5127" max="5150" width="9.42578125" style="70" customWidth="1"/>
    <col min="5151" max="5376" width="9.140625" style="70"/>
    <col min="5377" max="5377" width="5.7109375" style="70" customWidth="1"/>
    <col min="5378" max="5379" width="21.7109375" style="70" customWidth="1"/>
    <col min="5380" max="5382" width="8.5703125" style="70" customWidth="1"/>
    <col min="5383" max="5406" width="9.42578125" style="70" customWidth="1"/>
    <col min="5407" max="5632" width="9.140625" style="70"/>
    <col min="5633" max="5633" width="5.7109375" style="70" customWidth="1"/>
    <col min="5634" max="5635" width="21.7109375" style="70" customWidth="1"/>
    <col min="5636" max="5638" width="8.5703125" style="70" customWidth="1"/>
    <col min="5639" max="5662" width="9.42578125" style="70" customWidth="1"/>
    <col min="5663" max="5888" width="9.140625" style="70"/>
    <col min="5889" max="5889" width="5.7109375" style="70" customWidth="1"/>
    <col min="5890" max="5891" width="21.7109375" style="70" customWidth="1"/>
    <col min="5892" max="5894" width="8.5703125" style="70" customWidth="1"/>
    <col min="5895" max="5918" width="9.42578125" style="70" customWidth="1"/>
    <col min="5919" max="6144" width="9.140625" style="70"/>
    <col min="6145" max="6145" width="5.7109375" style="70" customWidth="1"/>
    <col min="6146" max="6147" width="21.7109375" style="70" customWidth="1"/>
    <col min="6148" max="6150" width="8.5703125" style="70" customWidth="1"/>
    <col min="6151" max="6174" width="9.42578125" style="70" customWidth="1"/>
    <col min="6175" max="6400" width="9.140625" style="70"/>
    <col min="6401" max="6401" width="5.7109375" style="70" customWidth="1"/>
    <col min="6402" max="6403" width="21.7109375" style="70" customWidth="1"/>
    <col min="6404" max="6406" width="8.5703125" style="70" customWidth="1"/>
    <col min="6407" max="6430" width="9.42578125" style="70" customWidth="1"/>
    <col min="6431" max="6656" width="9.140625" style="70"/>
    <col min="6657" max="6657" width="5.7109375" style="70" customWidth="1"/>
    <col min="6658" max="6659" width="21.7109375" style="70" customWidth="1"/>
    <col min="6660" max="6662" width="8.5703125" style="70" customWidth="1"/>
    <col min="6663" max="6686" width="9.42578125" style="70" customWidth="1"/>
    <col min="6687" max="6912" width="9.140625" style="70"/>
    <col min="6913" max="6913" width="5.7109375" style="70" customWidth="1"/>
    <col min="6914" max="6915" width="21.7109375" style="70" customWidth="1"/>
    <col min="6916" max="6918" width="8.5703125" style="70" customWidth="1"/>
    <col min="6919" max="6942" width="9.42578125" style="70" customWidth="1"/>
    <col min="6943" max="7168" width="9.140625" style="70"/>
    <col min="7169" max="7169" width="5.7109375" style="70" customWidth="1"/>
    <col min="7170" max="7171" width="21.7109375" style="70" customWidth="1"/>
    <col min="7172" max="7174" width="8.5703125" style="70" customWidth="1"/>
    <col min="7175" max="7198" width="9.42578125" style="70" customWidth="1"/>
    <col min="7199" max="7424" width="9.140625" style="70"/>
    <col min="7425" max="7425" width="5.7109375" style="70" customWidth="1"/>
    <col min="7426" max="7427" width="21.7109375" style="70" customWidth="1"/>
    <col min="7428" max="7430" width="8.5703125" style="70" customWidth="1"/>
    <col min="7431" max="7454" width="9.42578125" style="70" customWidth="1"/>
    <col min="7455" max="7680" width="9.140625" style="70"/>
    <col min="7681" max="7681" width="5.7109375" style="70" customWidth="1"/>
    <col min="7682" max="7683" width="21.7109375" style="70" customWidth="1"/>
    <col min="7684" max="7686" width="8.5703125" style="70" customWidth="1"/>
    <col min="7687" max="7710" width="9.42578125" style="70" customWidth="1"/>
    <col min="7711" max="7936" width="9.140625" style="70"/>
    <col min="7937" max="7937" width="5.7109375" style="70" customWidth="1"/>
    <col min="7938" max="7939" width="21.7109375" style="70" customWidth="1"/>
    <col min="7940" max="7942" width="8.5703125" style="70" customWidth="1"/>
    <col min="7943" max="7966" width="9.42578125" style="70" customWidth="1"/>
    <col min="7967" max="8192" width="9.140625" style="70"/>
    <col min="8193" max="8193" width="5.7109375" style="70" customWidth="1"/>
    <col min="8194" max="8195" width="21.7109375" style="70" customWidth="1"/>
    <col min="8196" max="8198" width="8.5703125" style="70" customWidth="1"/>
    <col min="8199" max="8222" width="9.42578125" style="70" customWidth="1"/>
    <col min="8223" max="8448" width="9.140625" style="70"/>
    <col min="8449" max="8449" width="5.7109375" style="70" customWidth="1"/>
    <col min="8450" max="8451" width="21.7109375" style="70" customWidth="1"/>
    <col min="8452" max="8454" width="8.5703125" style="70" customWidth="1"/>
    <col min="8455" max="8478" width="9.42578125" style="70" customWidth="1"/>
    <col min="8479" max="8704" width="9.140625" style="70"/>
    <col min="8705" max="8705" width="5.7109375" style="70" customWidth="1"/>
    <col min="8706" max="8707" width="21.7109375" style="70" customWidth="1"/>
    <col min="8708" max="8710" width="8.5703125" style="70" customWidth="1"/>
    <col min="8711" max="8734" width="9.42578125" style="70" customWidth="1"/>
    <col min="8735" max="8960" width="9.140625" style="70"/>
    <col min="8961" max="8961" width="5.7109375" style="70" customWidth="1"/>
    <col min="8962" max="8963" width="21.7109375" style="70" customWidth="1"/>
    <col min="8964" max="8966" width="8.5703125" style="70" customWidth="1"/>
    <col min="8967" max="8990" width="9.42578125" style="70" customWidth="1"/>
    <col min="8991" max="9216" width="9.140625" style="70"/>
    <col min="9217" max="9217" width="5.7109375" style="70" customWidth="1"/>
    <col min="9218" max="9219" width="21.7109375" style="70" customWidth="1"/>
    <col min="9220" max="9222" width="8.5703125" style="70" customWidth="1"/>
    <col min="9223" max="9246" width="9.42578125" style="70" customWidth="1"/>
    <col min="9247" max="9472" width="9.140625" style="70"/>
    <col min="9473" max="9473" width="5.7109375" style="70" customWidth="1"/>
    <col min="9474" max="9475" width="21.7109375" style="70" customWidth="1"/>
    <col min="9476" max="9478" width="8.5703125" style="70" customWidth="1"/>
    <col min="9479" max="9502" width="9.42578125" style="70" customWidth="1"/>
    <col min="9503" max="9728" width="9.140625" style="70"/>
    <col min="9729" max="9729" width="5.7109375" style="70" customWidth="1"/>
    <col min="9730" max="9731" width="21.7109375" style="70" customWidth="1"/>
    <col min="9732" max="9734" width="8.5703125" style="70" customWidth="1"/>
    <col min="9735" max="9758" width="9.42578125" style="70" customWidth="1"/>
    <col min="9759" max="9984" width="9.140625" style="70"/>
    <col min="9985" max="9985" width="5.7109375" style="70" customWidth="1"/>
    <col min="9986" max="9987" width="21.7109375" style="70" customWidth="1"/>
    <col min="9988" max="9990" width="8.5703125" style="70" customWidth="1"/>
    <col min="9991" max="10014" width="9.42578125" style="70" customWidth="1"/>
    <col min="10015" max="10240" width="9.140625" style="70"/>
    <col min="10241" max="10241" width="5.7109375" style="70" customWidth="1"/>
    <col min="10242" max="10243" width="21.7109375" style="70" customWidth="1"/>
    <col min="10244" max="10246" width="8.5703125" style="70" customWidth="1"/>
    <col min="10247" max="10270" width="9.42578125" style="70" customWidth="1"/>
    <col min="10271" max="10496" width="9.140625" style="70"/>
    <col min="10497" max="10497" width="5.7109375" style="70" customWidth="1"/>
    <col min="10498" max="10499" width="21.7109375" style="70" customWidth="1"/>
    <col min="10500" max="10502" width="8.5703125" style="70" customWidth="1"/>
    <col min="10503" max="10526" width="9.42578125" style="70" customWidth="1"/>
    <col min="10527" max="10752" width="9.140625" style="70"/>
    <col min="10753" max="10753" width="5.7109375" style="70" customWidth="1"/>
    <col min="10754" max="10755" width="21.7109375" style="70" customWidth="1"/>
    <col min="10756" max="10758" width="8.5703125" style="70" customWidth="1"/>
    <col min="10759" max="10782" width="9.42578125" style="70" customWidth="1"/>
    <col min="10783" max="11008" width="9.140625" style="70"/>
    <col min="11009" max="11009" width="5.7109375" style="70" customWidth="1"/>
    <col min="11010" max="11011" width="21.7109375" style="70" customWidth="1"/>
    <col min="11012" max="11014" width="8.5703125" style="70" customWidth="1"/>
    <col min="11015" max="11038" width="9.42578125" style="70" customWidth="1"/>
    <col min="11039" max="11264" width="9.140625" style="70"/>
    <col min="11265" max="11265" width="5.7109375" style="70" customWidth="1"/>
    <col min="11266" max="11267" width="21.7109375" style="70" customWidth="1"/>
    <col min="11268" max="11270" width="8.5703125" style="70" customWidth="1"/>
    <col min="11271" max="11294" width="9.42578125" style="70" customWidth="1"/>
    <col min="11295" max="11520" width="9.140625" style="70"/>
    <col min="11521" max="11521" width="5.7109375" style="70" customWidth="1"/>
    <col min="11522" max="11523" width="21.7109375" style="70" customWidth="1"/>
    <col min="11524" max="11526" width="8.5703125" style="70" customWidth="1"/>
    <col min="11527" max="11550" width="9.42578125" style="70" customWidth="1"/>
    <col min="11551" max="11776" width="9.140625" style="70"/>
    <col min="11777" max="11777" width="5.7109375" style="70" customWidth="1"/>
    <col min="11778" max="11779" width="21.7109375" style="70" customWidth="1"/>
    <col min="11780" max="11782" width="8.5703125" style="70" customWidth="1"/>
    <col min="11783" max="11806" width="9.42578125" style="70" customWidth="1"/>
    <col min="11807" max="12032" width="9.140625" style="70"/>
    <col min="12033" max="12033" width="5.7109375" style="70" customWidth="1"/>
    <col min="12034" max="12035" width="21.7109375" style="70" customWidth="1"/>
    <col min="12036" max="12038" width="8.5703125" style="70" customWidth="1"/>
    <col min="12039" max="12062" width="9.42578125" style="70" customWidth="1"/>
    <col min="12063" max="12288" width="9.140625" style="70"/>
    <col min="12289" max="12289" width="5.7109375" style="70" customWidth="1"/>
    <col min="12290" max="12291" width="21.7109375" style="70" customWidth="1"/>
    <col min="12292" max="12294" width="8.5703125" style="70" customWidth="1"/>
    <col min="12295" max="12318" width="9.42578125" style="70" customWidth="1"/>
    <col min="12319" max="12544" width="9.140625" style="70"/>
    <col min="12545" max="12545" width="5.7109375" style="70" customWidth="1"/>
    <col min="12546" max="12547" width="21.7109375" style="70" customWidth="1"/>
    <col min="12548" max="12550" width="8.5703125" style="70" customWidth="1"/>
    <col min="12551" max="12574" width="9.42578125" style="70" customWidth="1"/>
    <col min="12575" max="12800" width="9.140625" style="70"/>
    <col min="12801" max="12801" width="5.7109375" style="70" customWidth="1"/>
    <col min="12802" max="12803" width="21.7109375" style="70" customWidth="1"/>
    <col min="12804" max="12806" width="8.5703125" style="70" customWidth="1"/>
    <col min="12807" max="12830" width="9.42578125" style="70" customWidth="1"/>
    <col min="12831" max="13056" width="9.140625" style="70"/>
    <col min="13057" max="13057" width="5.7109375" style="70" customWidth="1"/>
    <col min="13058" max="13059" width="21.7109375" style="70" customWidth="1"/>
    <col min="13060" max="13062" width="8.5703125" style="70" customWidth="1"/>
    <col min="13063" max="13086" width="9.42578125" style="70" customWidth="1"/>
    <col min="13087" max="13312" width="9.140625" style="70"/>
    <col min="13313" max="13313" width="5.7109375" style="70" customWidth="1"/>
    <col min="13314" max="13315" width="21.7109375" style="70" customWidth="1"/>
    <col min="13316" max="13318" width="8.5703125" style="70" customWidth="1"/>
    <col min="13319" max="13342" width="9.42578125" style="70" customWidth="1"/>
    <col min="13343" max="13568" width="9.140625" style="70"/>
    <col min="13569" max="13569" width="5.7109375" style="70" customWidth="1"/>
    <col min="13570" max="13571" width="21.7109375" style="70" customWidth="1"/>
    <col min="13572" max="13574" width="8.5703125" style="70" customWidth="1"/>
    <col min="13575" max="13598" width="9.42578125" style="70" customWidth="1"/>
    <col min="13599" max="13824" width="9.140625" style="70"/>
    <col min="13825" max="13825" width="5.7109375" style="70" customWidth="1"/>
    <col min="13826" max="13827" width="21.7109375" style="70" customWidth="1"/>
    <col min="13828" max="13830" width="8.5703125" style="70" customWidth="1"/>
    <col min="13831" max="13854" width="9.42578125" style="70" customWidth="1"/>
    <col min="13855" max="14080" width="9.140625" style="70"/>
    <col min="14081" max="14081" width="5.7109375" style="70" customWidth="1"/>
    <col min="14082" max="14083" width="21.7109375" style="70" customWidth="1"/>
    <col min="14084" max="14086" width="8.5703125" style="70" customWidth="1"/>
    <col min="14087" max="14110" width="9.42578125" style="70" customWidth="1"/>
    <col min="14111" max="14336" width="9.140625" style="70"/>
    <col min="14337" max="14337" width="5.7109375" style="70" customWidth="1"/>
    <col min="14338" max="14339" width="21.7109375" style="70" customWidth="1"/>
    <col min="14340" max="14342" width="8.5703125" style="70" customWidth="1"/>
    <col min="14343" max="14366" width="9.42578125" style="70" customWidth="1"/>
    <col min="14367" max="14592" width="9.140625" style="70"/>
    <col min="14593" max="14593" width="5.7109375" style="70" customWidth="1"/>
    <col min="14594" max="14595" width="21.7109375" style="70" customWidth="1"/>
    <col min="14596" max="14598" width="8.5703125" style="70" customWidth="1"/>
    <col min="14599" max="14622" width="9.42578125" style="70" customWidth="1"/>
    <col min="14623" max="14848" width="9.140625" style="70"/>
    <col min="14849" max="14849" width="5.7109375" style="70" customWidth="1"/>
    <col min="14850" max="14851" width="21.7109375" style="70" customWidth="1"/>
    <col min="14852" max="14854" width="8.5703125" style="70" customWidth="1"/>
    <col min="14855" max="14878" width="9.42578125" style="70" customWidth="1"/>
    <col min="14879" max="15104" width="9.140625" style="70"/>
    <col min="15105" max="15105" width="5.7109375" style="70" customWidth="1"/>
    <col min="15106" max="15107" width="21.7109375" style="70" customWidth="1"/>
    <col min="15108" max="15110" width="8.5703125" style="70" customWidth="1"/>
    <col min="15111" max="15134" width="9.42578125" style="70" customWidth="1"/>
    <col min="15135" max="15360" width="9.140625" style="70"/>
    <col min="15361" max="15361" width="5.7109375" style="70" customWidth="1"/>
    <col min="15362" max="15363" width="21.7109375" style="70" customWidth="1"/>
    <col min="15364" max="15366" width="8.5703125" style="70" customWidth="1"/>
    <col min="15367" max="15390" width="9.42578125" style="70" customWidth="1"/>
    <col min="15391" max="15616" width="9.140625" style="70"/>
    <col min="15617" max="15617" width="5.7109375" style="70" customWidth="1"/>
    <col min="15618" max="15619" width="21.7109375" style="70" customWidth="1"/>
    <col min="15620" max="15622" width="8.5703125" style="70" customWidth="1"/>
    <col min="15623" max="15646" width="9.42578125" style="70" customWidth="1"/>
    <col min="15647" max="15872" width="9.140625" style="70"/>
    <col min="15873" max="15873" width="5.7109375" style="70" customWidth="1"/>
    <col min="15874" max="15875" width="21.7109375" style="70" customWidth="1"/>
    <col min="15876" max="15878" width="8.5703125" style="70" customWidth="1"/>
    <col min="15879" max="15902" width="9.42578125" style="70" customWidth="1"/>
    <col min="15903" max="16128" width="9.140625" style="70"/>
    <col min="16129" max="16129" width="5.7109375" style="70" customWidth="1"/>
    <col min="16130" max="16131" width="21.7109375" style="70" customWidth="1"/>
    <col min="16132" max="16134" width="8.5703125" style="70" customWidth="1"/>
    <col min="16135" max="16158" width="9.42578125" style="70" customWidth="1"/>
    <col min="16159" max="16384" width="9.140625" style="70"/>
  </cols>
  <sheetData>
    <row r="1" spans="1:30" ht="15.75" x14ac:dyDescent="0.25">
      <c r="A1" s="290" t="s">
        <v>1094</v>
      </c>
    </row>
    <row r="3" spans="1:30" ht="15.75" x14ac:dyDescent="0.25">
      <c r="A3" s="588" t="s">
        <v>1093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</row>
    <row r="4" spans="1:30" ht="15.7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589" t="str">
        <f>'1'!$E$5</f>
        <v>KABUPATEN/KOTA</v>
      </c>
      <c r="N4" s="590">
        <f>'1'!$F$5</f>
        <v>2022</v>
      </c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</row>
    <row r="5" spans="1:30" ht="15.75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589" t="str">
        <f>'1'!$E$6</f>
        <v>TAHUN</v>
      </c>
      <c r="N5" s="590" t="str">
        <f>'1'!$F$6</f>
        <v>BANYUMAS</v>
      </c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</row>
    <row r="6" spans="1:30" ht="15.75" thickBot="1" x14ac:dyDescent="0.3"/>
    <row r="7" spans="1:30" ht="20.100000000000001" customHeight="1" x14ac:dyDescent="0.25">
      <c r="A7" s="1066" t="s">
        <v>2</v>
      </c>
      <c r="B7" s="1066" t="s">
        <v>254</v>
      </c>
      <c r="C7" s="1066" t="s">
        <v>409</v>
      </c>
      <c r="D7" s="1083" t="s">
        <v>1163</v>
      </c>
      <c r="E7" s="1083"/>
      <c r="F7" s="1083"/>
      <c r="G7" s="798" t="s">
        <v>692</v>
      </c>
      <c r="H7" s="799"/>
      <c r="I7" s="799"/>
      <c r="J7" s="799"/>
      <c r="K7" s="799"/>
      <c r="L7" s="799"/>
      <c r="M7" s="798"/>
      <c r="N7" s="799"/>
      <c r="O7" s="800"/>
      <c r="P7" s="799"/>
      <c r="Q7" s="799"/>
      <c r="R7" s="799"/>
      <c r="S7" s="798"/>
      <c r="T7" s="799"/>
      <c r="U7" s="800"/>
      <c r="V7" s="799"/>
      <c r="W7" s="799"/>
      <c r="X7" s="799"/>
      <c r="Y7" s="798"/>
      <c r="Z7" s="799"/>
      <c r="AA7" s="800"/>
      <c r="AB7" s="799"/>
      <c r="AC7" s="799"/>
      <c r="AD7" s="800"/>
    </row>
    <row r="8" spans="1:30" ht="20.100000000000001" customHeight="1" x14ac:dyDescent="0.25">
      <c r="A8" s="1040"/>
      <c r="B8" s="1040"/>
      <c r="C8" s="1040"/>
      <c r="D8" s="1120"/>
      <c r="E8" s="1120"/>
      <c r="F8" s="1120"/>
      <c r="G8" s="801" t="s">
        <v>698</v>
      </c>
      <c r="H8" s="802"/>
      <c r="I8" s="802"/>
      <c r="J8" s="802"/>
      <c r="K8" s="802"/>
      <c r="L8" s="803"/>
      <c r="M8" s="801" t="s">
        <v>699</v>
      </c>
      <c r="N8" s="802"/>
      <c r="O8" s="803"/>
      <c r="P8" s="802"/>
      <c r="Q8" s="802"/>
      <c r="R8" s="803"/>
      <c r="S8" s="801" t="s">
        <v>700</v>
      </c>
      <c r="T8" s="802"/>
      <c r="U8" s="803"/>
      <c r="V8" s="802"/>
      <c r="W8" s="802"/>
      <c r="X8" s="803"/>
      <c r="Y8" s="801" t="s">
        <v>701</v>
      </c>
      <c r="Z8" s="802"/>
      <c r="AA8" s="803"/>
      <c r="AB8" s="802"/>
      <c r="AC8" s="802"/>
      <c r="AD8" s="803"/>
    </row>
    <row r="9" spans="1:30" ht="20.100000000000001" customHeight="1" x14ac:dyDescent="0.25">
      <c r="A9" s="1040"/>
      <c r="B9" s="1040"/>
      <c r="C9" s="1040"/>
      <c r="D9" s="1120"/>
      <c r="E9" s="1120"/>
      <c r="F9" s="1120"/>
      <c r="G9" s="1067" t="s">
        <v>6</v>
      </c>
      <c r="H9" s="1068"/>
      <c r="I9" s="1067" t="s">
        <v>7</v>
      </c>
      <c r="J9" s="1068"/>
      <c r="K9" s="1067" t="s">
        <v>8</v>
      </c>
      <c r="L9" s="1068"/>
      <c r="M9" s="1067" t="s">
        <v>6</v>
      </c>
      <c r="N9" s="1068"/>
      <c r="O9" s="1116" t="s">
        <v>7</v>
      </c>
      <c r="P9" s="1068"/>
      <c r="Q9" s="1067" t="s">
        <v>8</v>
      </c>
      <c r="R9" s="1068"/>
      <c r="S9" s="1067" t="s">
        <v>6</v>
      </c>
      <c r="T9" s="1068"/>
      <c r="U9" s="1116" t="s">
        <v>7</v>
      </c>
      <c r="V9" s="1068"/>
      <c r="W9" s="1067" t="s">
        <v>8</v>
      </c>
      <c r="X9" s="1068"/>
      <c r="Y9" s="1067" t="s">
        <v>6</v>
      </c>
      <c r="Z9" s="1068"/>
      <c r="AA9" s="1116" t="s">
        <v>7</v>
      </c>
      <c r="AB9" s="1068"/>
      <c r="AC9" s="1067" t="s">
        <v>8</v>
      </c>
      <c r="AD9" s="1069"/>
    </row>
    <row r="10" spans="1:30" ht="20.100000000000001" customHeight="1" x14ac:dyDescent="0.25">
      <c r="A10" s="1041"/>
      <c r="B10" s="1041"/>
      <c r="C10" s="1041"/>
      <c r="D10" s="760" t="s">
        <v>6</v>
      </c>
      <c r="E10" s="760" t="s">
        <v>7</v>
      </c>
      <c r="F10" s="760" t="s">
        <v>370</v>
      </c>
      <c r="G10" s="760" t="s">
        <v>256</v>
      </c>
      <c r="H10" s="760" t="s">
        <v>27</v>
      </c>
      <c r="I10" s="760" t="s">
        <v>256</v>
      </c>
      <c r="J10" s="760" t="s">
        <v>27</v>
      </c>
      <c r="K10" s="760" t="s">
        <v>256</v>
      </c>
      <c r="L10" s="760" t="s">
        <v>27</v>
      </c>
      <c r="M10" s="760" t="s">
        <v>256</v>
      </c>
      <c r="N10" s="760" t="s">
        <v>27</v>
      </c>
      <c r="O10" s="760" t="s">
        <v>256</v>
      </c>
      <c r="P10" s="763" t="s">
        <v>27</v>
      </c>
      <c r="Q10" s="760" t="s">
        <v>256</v>
      </c>
      <c r="R10" s="760" t="s">
        <v>27</v>
      </c>
      <c r="S10" s="760" t="s">
        <v>256</v>
      </c>
      <c r="T10" s="760" t="s">
        <v>27</v>
      </c>
      <c r="U10" s="760" t="s">
        <v>256</v>
      </c>
      <c r="V10" s="763" t="s">
        <v>27</v>
      </c>
      <c r="W10" s="760" t="s">
        <v>256</v>
      </c>
      <c r="X10" s="760" t="s">
        <v>27</v>
      </c>
      <c r="Y10" s="760" t="s">
        <v>256</v>
      </c>
      <c r="Z10" s="760" t="s">
        <v>27</v>
      </c>
      <c r="AA10" s="760" t="s">
        <v>256</v>
      </c>
      <c r="AB10" s="763" t="s">
        <v>27</v>
      </c>
      <c r="AC10" s="760" t="s">
        <v>256</v>
      </c>
      <c r="AD10" s="760" t="s">
        <v>27</v>
      </c>
    </row>
    <row r="11" spans="1:30" s="911" customFormat="1" ht="20.100000000000001" customHeight="1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09">
        <v>13</v>
      </c>
      <c r="N11" s="909">
        <v>14</v>
      </c>
      <c r="O11" s="909">
        <v>15</v>
      </c>
      <c r="P11" s="921">
        <v>16</v>
      </c>
      <c r="Q11" s="909">
        <v>17</v>
      </c>
      <c r="R11" s="909">
        <v>18</v>
      </c>
      <c r="S11" s="909">
        <v>19</v>
      </c>
      <c r="T11" s="909">
        <v>20</v>
      </c>
      <c r="U11" s="909">
        <v>21</v>
      </c>
      <c r="V11" s="909">
        <v>22</v>
      </c>
      <c r="W11" s="909">
        <v>23</v>
      </c>
      <c r="X11" s="909">
        <v>24</v>
      </c>
      <c r="Y11" s="909">
        <v>25</v>
      </c>
      <c r="Z11" s="909">
        <v>26</v>
      </c>
      <c r="AA11" s="909">
        <v>27</v>
      </c>
      <c r="AB11" s="909">
        <v>28</v>
      </c>
      <c r="AC11" s="909">
        <v>29</v>
      </c>
      <c r="AD11" s="909">
        <v>30</v>
      </c>
    </row>
    <row r="12" spans="1:30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343">
        <f>'40'!D11</f>
        <v>0</v>
      </c>
      <c r="E12" s="343">
        <f>'40'!E11</f>
        <v>0</v>
      </c>
      <c r="F12" s="138">
        <f>SUM(D12:E12)</f>
        <v>0</v>
      </c>
      <c r="G12" s="138"/>
      <c r="H12" s="325" t="e">
        <f>G12/D12*100</f>
        <v>#DIV/0!</v>
      </c>
      <c r="I12" s="138"/>
      <c r="J12" s="325" t="e">
        <f t="shared" ref="J12:J31" si="0">I12/E12*100</f>
        <v>#DIV/0!</v>
      </c>
      <c r="K12" s="138">
        <f t="shared" ref="K12:K31" si="1">SUM(G12,I12)</f>
        <v>0</v>
      </c>
      <c r="L12" s="325" t="e">
        <f t="shared" ref="L12:L31" si="2">K12/F12*100</f>
        <v>#DIV/0!</v>
      </c>
      <c r="M12" s="138"/>
      <c r="N12" s="325" t="e">
        <f t="shared" ref="N12:N31" si="3">M12/D12*100</f>
        <v>#DIV/0!</v>
      </c>
      <c r="O12" s="138"/>
      <c r="P12" s="338" t="e">
        <f t="shared" ref="P12:P31" si="4">O12/E12*100</f>
        <v>#DIV/0!</v>
      </c>
      <c r="Q12" s="138">
        <f t="shared" ref="Q12:Q31" si="5">SUM(M12,O12)</f>
        <v>0</v>
      </c>
      <c r="R12" s="325" t="e">
        <f t="shared" ref="R12:R31" si="6">Q12/F12*100</f>
        <v>#DIV/0!</v>
      </c>
      <c r="S12" s="138"/>
      <c r="T12" s="325" t="e">
        <f>S12/D12*100</f>
        <v>#DIV/0!</v>
      </c>
      <c r="U12" s="138"/>
      <c r="V12" s="338" t="e">
        <f>U12/E12*100</f>
        <v>#DIV/0!</v>
      </c>
      <c r="W12" s="138">
        <f t="shared" ref="W12:W31" si="7">SUM(S12,U12)</f>
        <v>0</v>
      </c>
      <c r="X12" s="325" t="e">
        <f>W12/F12*100</f>
        <v>#DIV/0!</v>
      </c>
      <c r="Y12" s="138"/>
      <c r="Z12" s="325" t="e">
        <f>Y12/D12*100</f>
        <v>#DIV/0!</v>
      </c>
      <c r="AA12" s="138"/>
      <c r="AB12" s="338" t="e">
        <f>AA12/E12*100</f>
        <v>#DIV/0!</v>
      </c>
      <c r="AC12" s="138">
        <f>SUM(Y12,AA12)</f>
        <v>0</v>
      </c>
      <c r="AD12" s="325" t="e">
        <f>AC12/F12*100</f>
        <v>#DIV/0!</v>
      </c>
    </row>
    <row r="13" spans="1:30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343">
        <f>'40'!D12</f>
        <v>0</v>
      </c>
      <c r="E13" s="343">
        <f>'40'!E12</f>
        <v>0</v>
      </c>
      <c r="F13" s="138">
        <f t="shared" ref="F13:F31" si="8">SUM(D13:E13)</f>
        <v>0</v>
      </c>
      <c r="G13" s="138"/>
      <c r="H13" s="325" t="e">
        <f t="shared" ref="H13:H31" si="9">G13/D13*100</f>
        <v>#DIV/0!</v>
      </c>
      <c r="I13" s="138"/>
      <c r="J13" s="325" t="e">
        <f t="shared" si="0"/>
        <v>#DIV/0!</v>
      </c>
      <c r="K13" s="138">
        <f t="shared" si="1"/>
        <v>0</v>
      </c>
      <c r="L13" s="325" t="e">
        <f t="shared" si="2"/>
        <v>#DIV/0!</v>
      </c>
      <c r="M13" s="138"/>
      <c r="N13" s="325" t="e">
        <f t="shared" si="3"/>
        <v>#DIV/0!</v>
      </c>
      <c r="O13" s="138"/>
      <c r="P13" s="338" t="e">
        <f t="shared" si="4"/>
        <v>#DIV/0!</v>
      </c>
      <c r="Q13" s="138">
        <f t="shared" si="5"/>
        <v>0</v>
      </c>
      <c r="R13" s="325" t="e">
        <f t="shared" si="6"/>
        <v>#DIV/0!</v>
      </c>
      <c r="S13" s="138"/>
      <c r="T13" s="325" t="e">
        <f t="shared" ref="T13:T31" si="10">S13/D13*100</f>
        <v>#DIV/0!</v>
      </c>
      <c r="U13" s="138"/>
      <c r="V13" s="338" t="e">
        <f t="shared" ref="V13:V31" si="11">U13/E13*100</f>
        <v>#DIV/0!</v>
      </c>
      <c r="W13" s="138">
        <f t="shared" si="7"/>
        <v>0</v>
      </c>
      <c r="X13" s="325" t="e">
        <f t="shared" ref="X13:X31" si="12">W13/F13*100</f>
        <v>#DIV/0!</v>
      </c>
      <c r="Y13" s="138"/>
      <c r="Z13" s="325" t="e">
        <f>Y13/D13*100</f>
        <v>#DIV/0!</v>
      </c>
      <c r="AA13" s="138"/>
      <c r="AB13" s="338" t="e">
        <f t="shared" ref="AB13:AB31" si="13">AA13/E13*100</f>
        <v>#DIV/0!</v>
      </c>
      <c r="AC13" s="138">
        <f t="shared" ref="AC13:AC31" si="14">SUM(Y13,AA13)</f>
        <v>0</v>
      </c>
      <c r="AD13" s="325" t="e">
        <f t="shared" ref="AD13:AD30" si="15">AC13/F13*100</f>
        <v>#DIV/0!</v>
      </c>
    </row>
    <row r="14" spans="1:30" ht="20.100000000000001" customHeight="1" x14ac:dyDescent="0.25">
      <c r="A14" s="557"/>
      <c r="B14" s="128"/>
      <c r="C14" s="128" t="str">
        <f>'9'!C11</f>
        <v>Wangon II</v>
      </c>
      <c r="D14" s="343">
        <f>'40'!D13</f>
        <v>0</v>
      </c>
      <c r="E14" s="343">
        <f>'40'!E13</f>
        <v>0</v>
      </c>
      <c r="F14" s="138">
        <f t="shared" si="8"/>
        <v>0</v>
      </c>
      <c r="G14" s="138"/>
      <c r="H14" s="325" t="e">
        <f t="shared" si="9"/>
        <v>#DIV/0!</v>
      </c>
      <c r="I14" s="138"/>
      <c r="J14" s="325" t="e">
        <f t="shared" si="0"/>
        <v>#DIV/0!</v>
      </c>
      <c r="K14" s="138">
        <f t="shared" si="1"/>
        <v>0</v>
      </c>
      <c r="L14" s="325" t="e">
        <f t="shared" si="2"/>
        <v>#DIV/0!</v>
      </c>
      <c r="M14" s="138"/>
      <c r="N14" s="325" t="e">
        <f t="shared" si="3"/>
        <v>#DIV/0!</v>
      </c>
      <c r="O14" s="138"/>
      <c r="P14" s="338" t="e">
        <f t="shared" si="4"/>
        <v>#DIV/0!</v>
      </c>
      <c r="Q14" s="138">
        <f t="shared" si="5"/>
        <v>0</v>
      </c>
      <c r="R14" s="325" t="e">
        <f t="shared" si="6"/>
        <v>#DIV/0!</v>
      </c>
      <c r="S14" s="138"/>
      <c r="T14" s="325" t="e">
        <f t="shared" si="10"/>
        <v>#DIV/0!</v>
      </c>
      <c r="U14" s="138"/>
      <c r="V14" s="338" t="e">
        <f t="shared" si="11"/>
        <v>#DIV/0!</v>
      </c>
      <c r="W14" s="138">
        <f t="shared" si="7"/>
        <v>0</v>
      </c>
      <c r="X14" s="325" t="e">
        <f t="shared" si="12"/>
        <v>#DIV/0!</v>
      </c>
      <c r="Y14" s="138"/>
      <c r="Z14" s="325" t="e">
        <f>Y14/D14*100</f>
        <v>#DIV/0!</v>
      </c>
      <c r="AA14" s="138"/>
      <c r="AB14" s="338" t="e">
        <f t="shared" si="13"/>
        <v>#DIV/0!</v>
      </c>
      <c r="AC14" s="138">
        <f t="shared" si="14"/>
        <v>0</v>
      </c>
      <c r="AD14" s="325" t="e">
        <f t="shared" si="15"/>
        <v>#DIV/0!</v>
      </c>
    </row>
    <row r="15" spans="1:30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343">
        <f>'40'!D14</f>
        <v>0</v>
      </c>
      <c r="E15" s="343">
        <f>'40'!E14</f>
        <v>0</v>
      </c>
      <c r="F15" s="138">
        <f t="shared" si="8"/>
        <v>0</v>
      </c>
      <c r="G15" s="138"/>
      <c r="H15" s="325" t="e">
        <f t="shared" si="9"/>
        <v>#DIV/0!</v>
      </c>
      <c r="I15" s="138"/>
      <c r="J15" s="325" t="e">
        <f t="shared" si="0"/>
        <v>#DIV/0!</v>
      </c>
      <c r="K15" s="138">
        <f t="shared" si="1"/>
        <v>0</v>
      </c>
      <c r="L15" s="325" t="e">
        <f t="shared" si="2"/>
        <v>#DIV/0!</v>
      </c>
      <c r="M15" s="138"/>
      <c r="N15" s="325" t="e">
        <f t="shared" si="3"/>
        <v>#DIV/0!</v>
      </c>
      <c r="O15" s="138"/>
      <c r="P15" s="338" t="e">
        <f t="shared" si="4"/>
        <v>#DIV/0!</v>
      </c>
      <c r="Q15" s="138">
        <f t="shared" si="5"/>
        <v>0</v>
      </c>
      <c r="R15" s="325" t="e">
        <f t="shared" si="6"/>
        <v>#DIV/0!</v>
      </c>
      <c r="S15" s="138"/>
      <c r="T15" s="325" t="e">
        <f t="shared" si="10"/>
        <v>#DIV/0!</v>
      </c>
      <c r="U15" s="138"/>
      <c r="V15" s="338" t="e">
        <f>U15/E15*100</f>
        <v>#DIV/0!</v>
      </c>
      <c r="W15" s="138">
        <f t="shared" si="7"/>
        <v>0</v>
      </c>
      <c r="X15" s="325" t="e">
        <f t="shared" si="12"/>
        <v>#DIV/0!</v>
      </c>
      <c r="Y15" s="138"/>
      <c r="Z15" s="325" t="e">
        <f t="shared" ref="Z15:Z31" si="16">Y15/D15*100</f>
        <v>#DIV/0!</v>
      </c>
      <c r="AA15" s="138"/>
      <c r="AB15" s="338" t="e">
        <f t="shared" si="13"/>
        <v>#DIV/0!</v>
      </c>
      <c r="AC15" s="138">
        <f t="shared" si="14"/>
        <v>0</v>
      </c>
      <c r="AD15" s="325" t="e">
        <f t="shared" si="15"/>
        <v>#DIV/0!</v>
      </c>
    </row>
    <row r="16" spans="1:30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343">
        <f>'40'!D15</f>
        <v>0</v>
      </c>
      <c r="E16" s="343">
        <f>'40'!E15</f>
        <v>0</v>
      </c>
      <c r="F16" s="138">
        <f t="shared" si="8"/>
        <v>0</v>
      </c>
      <c r="G16" s="138"/>
      <c r="H16" s="325" t="e">
        <f t="shared" si="9"/>
        <v>#DIV/0!</v>
      </c>
      <c r="I16" s="138"/>
      <c r="J16" s="325" t="e">
        <f t="shared" si="0"/>
        <v>#DIV/0!</v>
      </c>
      <c r="K16" s="138">
        <f t="shared" si="1"/>
        <v>0</v>
      </c>
      <c r="L16" s="325" t="e">
        <f t="shared" si="2"/>
        <v>#DIV/0!</v>
      </c>
      <c r="M16" s="138"/>
      <c r="N16" s="325" t="e">
        <f t="shared" si="3"/>
        <v>#DIV/0!</v>
      </c>
      <c r="O16" s="138"/>
      <c r="P16" s="338" t="e">
        <f t="shared" si="4"/>
        <v>#DIV/0!</v>
      </c>
      <c r="Q16" s="138">
        <f t="shared" si="5"/>
        <v>0</v>
      </c>
      <c r="R16" s="325" t="e">
        <f t="shared" si="6"/>
        <v>#DIV/0!</v>
      </c>
      <c r="S16" s="138"/>
      <c r="T16" s="325" t="e">
        <f t="shared" si="10"/>
        <v>#DIV/0!</v>
      </c>
      <c r="U16" s="138"/>
      <c r="V16" s="338" t="e">
        <f t="shared" si="11"/>
        <v>#DIV/0!</v>
      </c>
      <c r="W16" s="138">
        <f t="shared" si="7"/>
        <v>0</v>
      </c>
      <c r="X16" s="325" t="e">
        <f t="shared" si="12"/>
        <v>#DIV/0!</v>
      </c>
      <c r="Y16" s="138"/>
      <c r="Z16" s="325" t="e">
        <f t="shared" si="16"/>
        <v>#DIV/0!</v>
      </c>
      <c r="AA16" s="138"/>
      <c r="AB16" s="338" t="e">
        <f>AA16/E16*100</f>
        <v>#DIV/0!</v>
      </c>
      <c r="AC16" s="138">
        <f t="shared" si="14"/>
        <v>0</v>
      </c>
      <c r="AD16" s="325" t="e">
        <f t="shared" si="15"/>
        <v>#DIV/0!</v>
      </c>
    </row>
    <row r="17" spans="1:30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343">
        <f>'40'!D16</f>
        <v>0</v>
      </c>
      <c r="E17" s="343">
        <f>'40'!E16</f>
        <v>0</v>
      </c>
      <c r="F17" s="138">
        <f t="shared" si="8"/>
        <v>0</v>
      </c>
      <c r="G17" s="138"/>
      <c r="H17" s="325" t="e">
        <f t="shared" si="9"/>
        <v>#DIV/0!</v>
      </c>
      <c r="I17" s="138"/>
      <c r="J17" s="325" t="e">
        <f t="shared" si="0"/>
        <v>#DIV/0!</v>
      </c>
      <c r="K17" s="138">
        <f t="shared" si="1"/>
        <v>0</v>
      </c>
      <c r="L17" s="325" t="e">
        <f t="shared" si="2"/>
        <v>#DIV/0!</v>
      </c>
      <c r="M17" s="138"/>
      <c r="N17" s="325" t="e">
        <f t="shared" si="3"/>
        <v>#DIV/0!</v>
      </c>
      <c r="O17" s="138"/>
      <c r="P17" s="338" t="e">
        <f>O17/E17*100</f>
        <v>#DIV/0!</v>
      </c>
      <c r="Q17" s="138">
        <f t="shared" si="5"/>
        <v>0</v>
      </c>
      <c r="R17" s="325" t="e">
        <f t="shared" si="6"/>
        <v>#DIV/0!</v>
      </c>
      <c r="S17" s="138"/>
      <c r="T17" s="325" t="e">
        <f t="shared" si="10"/>
        <v>#DIV/0!</v>
      </c>
      <c r="U17" s="138"/>
      <c r="V17" s="338" t="e">
        <f t="shared" si="11"/>
        <v>#DIV/0!</v>
      </c>
      <c r="W17" s="138">
        <f t="shared" si="7"/>
        <v>0</v>
      </c>
      <c r="X17" s="325" t="e">
        <f t="shared" si="12"/>
        <v>#DIV/0!</v>
      </c>
      <c r="Y17" s="138"/>
      <c r="Z17" s="325" t="e">
        <f t="shared" si="16"/>
        <v>#DIV/0!</v>
      </c>
      <c r="AA17" s="138"/>
      <c r="AB17" s="338" t="e">
        <f>AA17/E17*100</f>
        <v>#DIV/0!</v>
      </c>
      <c r="AC17" s="138">
        <f t="shared" si="14"/>
        <v>0</v>
      </c>
      <c r="AD17" s="325" t="e">
        <f t="shared" si="15"/>
        <v>#DIV/0!</v>
      </c>
    </row>
    <row r="18" spans="1:30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343">
        <f>'40'!D17</f>
        <v>0</v>
      </c>
      <c r="E18" s="343">
        <f>'40'!E17</f>
        <v>0</v>
      </c>
      <c r="F18" s="138">
        <f t="shared" si="8"/>
        <v>0</v>
      </c>
      <c r="G18" s="138"/>
      <c r="H18" s="325" t="e">
        <f t="shared" si="9"/>
        <v>#DIV/0!</v>
      </c>
      <c r="I18" s="138"/>
      <c r="J18" s="325" t="e">
        <f t="shared" si="0"/>
        <v>#DIV/0!</v>
      </c>
      <c r="K18" s="138">
        <f t="shared" si="1"/>
        <v>0</v>
      </c>
      <c r="L18" s="325" t="e">
        <f t="shared" si="2"/>
        <v>#DIV/0!</v>
      </c>
      <c r="M18" s="138"/>
      <c r="N18" s="325" t="e">
        <f t="shared" si="3"/>
        <v>#DIV/0!</v>
      </c>
      <c r="O18" s="138"/>
      <c r="P18" s="338" t="e">
        <f t="shared" si="4"/>
        <v>#DIV/0!</v>
      </c>
      <c r="Q18" s="138">
        <f t="shared" si="5"/>
        <v>0</v>
      </c>
      <c r="R18" s="325" t="e">
        <f t="shared" si="6"/>
        <v>#DIV/0!</v>
      </c>
      <c r="S18" s="138"/>
      <c r="T18" s="325" t="e">
        <f t="shared" si="10"/>
        <v>#DIV/0!</v>
      </c>
      <c r="U18" s="138"/>
      <c r="V18" s="338" t="e">
        <f t="shared" si="11"/>
        <v>#DIV/0!</v>
      </c>
      <c r="W18" s="138">
        <f t="shared" si="7"/>
        <v>0</v>
      </c>
      <c r="X18" s="325" t="e">
        <f>W18/F18*100</f>
        <v>#DIV/0!</v>
      </c>
      <c r="Y18" s="138"/>
      <c r="Z18" s="325" t="e">
        <f t="shared" si="16"/>
        <v>#DIV/0!</v>
      </c>
      <c r="AA18" s="138"/>
      <c r="AB18" s="338" t="e">
        <f t="shared" si="13"/>
        <v>#DIV/0!</v>
      </c>
      <c r="AC18" s="138">
        <f t="shared" si="14"/>
        <v>0</v>
      </c>
      <c r="AD18" s="325" t="e">
        <f t="shared" si="15"/>
        <v>#DIV/0!</v>
      </c>
    </row>
    <row r="19" spans="1:30" ht="20.100000000000001" customHeight="1" x14ac:dyDescent="0.25">
      <c r="A19" s="557"/>
      <c r="B19" s="128"/>
      <c r="C19" s="128" t="str">
        <f>'9'!C16</f>
        <v>Kemranjen II</v>
      </c>
      <c r="D19" s="343">
        <f>'40'!D18</f>
        <v>0</v>
      </c>
      <c r="E19" s="343">
        <f>'40'!E18</f>
        <v>0</v>
      </c>
      <c r="F19" s="138">
        <f t="shared" si="8"/>
        <v>0</v>
      </c>
      <c r="G19" s="138"/>
      <c r="H19" s="325" t="e">
        <f t="shared" si="9"/>
        <v>#DIV/0!</v>
      </c>
      <c r="I19" s="138"/>
      <c r="J19" s="325" t="e">
        <f t="shared" si="0"/>
        <v>#DIV/0!</v>
      </c>
      <c r="K19" s="138">
        <f t="shared" si="1"/>
        <v>0</v>
      </c>
      <c r="L19" s="325" t="e">
        <f t="shared" si="2"/>
        <v>#DIV/0!</v>
      </c>
      <c r="M19" s="138"/>
      <c r="N19" s="325" t="e">
        <f t="shared" si="3"/>
        <v>#DIV/0!</v>
      </c>
      <c r="O19" s="138"/>
      <c r="P19" s="338" t="e">
        <f t="shared" si="4"/>
        <v>#DIV/0!</v>
      </c>
      <c r="Q19" s="138">
        <f t="shared" si="5"/>
        <v>0</v>
      </c>
      <c r="R19" s="325" t="e">
        <f t="shared" si="6"/>
        <v>#DIV/0!</v>
      </c>
      <c r="S19" s="138"/>
      <c r="T19" s="325" t="e">
        <f t="shared" si="10"/>
        <v>#DIV/0!</v>
      </c>
      <c r="U19" s="138"/>
      <c r="V19" s="338" t="e">
        <f t="shared" si="11"/>
        <v>#DIV/0!</v>
      </c>
      <c r="W19" s="138">
        <f t="shared" si="7"/>
        <v>0</v>
      </c>
      <c r="X19" s="325" t="e">
        <f t="shared" si="12"/>
        <v>#DIV/0!</v>
      </c>
      <c r="Y19" s="138"/>
      <c r="Z19" s="325" t="e">
        <f t="shared" si="16"/>
        <v>#DIV/0!</v>
      </c>
      <c r="AA19" s="138"/>
      <c r="AB19" s="338" t="e">
        <f>AA19/E19*100</f>
        <v>#DIV/0!</v>
      </c>
      <c r="AC19" s="138">
        <f t="shared" si="14"/>
        <v>0</v>
      </c>
      <c r="AD19" s="325" t="e">
        <f t="shared" si="15"/>
        <v>#DIV/0!</v>
      </c>
    </row>
    <row r="20" spans="1:30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343">
        <f>'40'!D19</f>
        <v>0</v>
      </c>
      <c r="E20" s="343">
        <f>'40'!E19</f>
        <v>0</v>
      </c>
      <c r="F20" s="138">
        <f t="shared" si="8"/>
        <v>0</v>
      </c>
      <c r="G20" s="138"/>
      <c r="H20" s="325" t="e">
        <f t="shared" si="9"/>
        <v>#DIV/0!</v>
      </c>
      <c r="I20" s="138"/>
      <c r="J20" s="325" t="e">
        <f t="shared" si="0"/>
        <v>#DIV/0!</v>
      </c>
      <c r="K20" s="138">
        <f t="shared" si="1"/>
        <v>0</v>
      </c>
      <c r="L20" s="325" t="e">
        <f t="shared" si="2"/>
        <v>#DIV/0!</v>
      </c>
      <c r="M20" s="138"/>
      <c r="N20" s="325" t="e">
        <f t="shared" si="3"/>
        <v>#DIV/0!</v>
      </c>
      <c r="O20" s="138"/>
      <c r="P20" s="338" t="e">
        <f t="shared" si="4"/>
        <v>#DIV/0!</v>
      </c>
      <c r="Q20" s="138">
        <f t="shared" si="5"/>
        <v>0</v>
      </c>
      <c r="R20" s="325" t="e">
        <f t="shared" si="6"/>
        <v>#DIV/0!</v>
      </c>
      <c r="S20" s="138"/>
      <c r="T20" s="325" t="e">
        <f t="shared" si="10"/>
        <v>#DIV/0!</v>
      </c>
      <c r="U20" s="138"/>
      <c r="V20" s="338" t="e">
        <f t="shared" si="11"/>
        <v>#DIV/0!</v>
      </c>
      <c r="W20" s="138">
        <f t="shared" si="7"/>
        <v>0</v>
      </c>
      <c r="X20" s="325" t="e">
        <f t="shared" si="12"/>
        <v>#DIV/0!</v>
      </c>
      <c r="Y20" s="138"/>
      <c r="Z20" s="325" t="e">
        <f t="shared" si="16"/>
        <v>#DIV/0!</v>
      </c>
      <c r="AA20" s="138"/>
      <c r="AB20" s="338" t="e">
        <f t="shared" si="13"/>
        <v>#DIV/0!</v>
      </c>
      <c r="AC20" s="138">
        <f t="shared" si="14"/>
        <v>0</v>
      </c>
      <c r="AD20" s="325" t="e">
        <f>AC20/F20*100</f>
        <v>#DIV/0!</v>
      </c>
    </row>
    <row r="21" spans="1:30" ht="20.100000000000001" customHeight="1" x14ac:dyDescent="0.25">
      <c r="A21" s="557"/>
      <c r="B21" s="128"/>
      <c r="C21" s="128" t="str">
        <f>'9'!C18</f>
        <v>Sumpiuh II</v>
      </c>
      <c r="D21" s="343">
        <f>'40'!D20</f>
        <v>0</v>
      </c>
      <c r="E21" s="343">
        <f>'40'!E20</f>
        <v>0</v>
      </c>
      <c r="F21" s="138">
        <f t="shared" si="8"/>
        <v>0</v>
      </c>
      <c r="G21" s="138"/>
      <c r="H21" s="325" t="e">
        <f t="shared" si="9"/>
        <v>#DIV/0!</v>
      </c>
      <c r="I21" s="138"/>
      <c r="J21" s="325" t="e">
        <f t="shared" si="0"/>
        <v>#DIV/0!</v>
      </c>
      <c r="K21" s="138">
        <f t="shared" si="1"/>
        <v>0</v>
      </c>
      <c r="L21" s="325" t="e">
        <f t="shared" si="2"/>
        <v>#DIV/0!</v>
      </c>
      <c r="M21" s="138"/>
      <c r="N21" s="325" t="e">
        <f t="shared" si="3"/>
        <v>#DIV/0!</v>
      </c>
      <c r="O21" s="138"/>
      <c r="P21" s="338" t="e">
        <f t="shared" si="4"/>
        <v>#DIV/0!</v>
      </c>
      <c r="Q21" s="138">
        <f t="shared" si="5"/>
        <v>0</v>
      </c>
      <c r="R21" s="325" t="e">
        <f t="shared" si="6"/>
        <v>#DIV/0!</v>
      </c>
      <c r="S21" s="138"/>
      <c r="T21" s="325" t="e">
        <f t="shared" si="10"/>
        <v>#DIV/0!</v>
      </c>
      <c r="U21" s="138"/>
      <c r="V21" s="338" t="e">
        <f t="shared" si="11"/>
        <v>#DIV/0!</v>
      </c>
      <c r="W21" s="138">
        <f t="shared" si="7"/>
        <v>0</v>
      </c>
      <c r="X21" s="325" t="e">
        <f t="shared" si="12"/>
        <v>#DIV/0!</v>
      </c>
      <c r="Y21" s="138"/>
      <c r="Z21" s="325" t="e">
        <f t="shared" si="16"/>
        <v>#DIV/0!</v>
      </c>
      <c r="AA21" s="138"/>
      <c r="AB21" s="338" t="e">
        <f t="shared" si="13"/>
        <v>#DIV/0!</v>
      </c>
      <c r="AC21" s="138">
        <f t="shared" si="14"/>
        <v>0</v>
      </c>
      <c r="AD21" s="325" t="e">
        <f t="shared" si="15"/>
        <v>#DIV/0!</v>
      </c>
    </row>
    <row r="22" spans="1:30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343">
        <f>'40'!D21</f>
        <v>0</v>
      </c>
      <c r="E22" s="343">
        <f>'40'!E21</f>
        <v>0</v>
      </c>
      <c r="F22" s="138">
        <f t="shared" si="8"/>
        <v>0</v>
      </c>
      <c r="G22" s="138"/>
      <c r="H22" s="325" t="e">
        <f t="shared" si="9"/>
        <v>#DIV/0!</v>
      </c>
      <c r="I22" s="138"/>
      <c r="J22" s="325" t="e">
        <f t="shared" si="0"/>
        <v>#DIV/0!</v>
      </c>
      <c r="K22" s="138">
        <f t="shared" si="1"/>
        <v>0</v>
      </c>
      <c r="L22" s="325" t="e">
        <f t="shared" si="2"/>
        <v>#DIV/0!</v>
      </c>
      <c r="M22" s="138"/>
      <c r="N22" s="325" t="e">
        <f t="shared" si="3"/>
        <v>#DIV/0!</v>
      </c>
      <c r="O22" s="138"/>
      <c r="P22" s="338" t="e">
        <f t="shared" si="4"/>
        <v>#DIV/0!</v>
      </c>
      <c r="Q22" s="138">
        <f t="shared" si="5"/>
        <v>0</v>
      </c>
      <c r="R22" s="325" t="e">
        <f t="shared" si="6"/>
        <v>#DIV/0!</v>
      </c>
      <c r="S22" s="138"/>
      <c r="T22" s="325" t="e">
        <f t="shared" si="10"/>
        <v>#DIV/0!</v>
      </c>
      <c r="U22" s="138"/>
      <c r="V22" s="338" t="e">
        <f t="shared" si="11"/>
        <v>#DIV/0!</v>
      </c>
      <c r="W22" s="138">
        <f t="shared" si="7"/>
        <v>0</v>
      </c>
      <c r="X22" s="325" t="e">
        <f t="shared" si="12"/>
        <v>#DIV/0!</v>
      </c>
      <c r="Y22" s="138"/>
      <c r="Z22" s="325" t="e">
        <f t="shared" si="16"/>
        <v>#DIV/0!</v>
      </c>
      <c r="AA22" s="138"/>
      <c r="AB22" s="338" t="e">
        <f t="shared" si="13"/>
        <v>#DIV/0!</v>
      </c>
      <c r="AC22" s="138">
        <f t="shared" si="14"/>
        <v>0</v>
      </c>
      <c r="AD22" s="325" t="e">
        <f t="shared" si="15"/>
        <v>#DIV/0!</v>
      </c>
    </row>
    <row r="23" spans="1:30" ht="20.100000000000001" customHeight="1" x14ac:dyDescent="0.25">
      <c r="A23" s="557"/>
      <c r="B23" s="128"/>
      <c r="C23" s="128" t="str">
        <f>'9'!C20</f>
        <v>Tambak II</v>
      </c>
      <c r="D23" s="343">
        <f>'40'!D22</f>
        <v>0</v>
      </c>
      <c r="E23" s="343">
        <f>'40'!E22</f>
        <v>0</v>
      </c>
      <c r="F23" s="138">
        <f t="shared" si="8"/>
        <v>0</v>
      </c>
      <c r="G23" s="138"/>
      <c r="H23" s="325" t="e">
        <f t="shared" si="9"/>
        <v>#DIV/0!</v>
      </c>
      <c r="I23" s="138"/>
      <c r="J23" s="325" t="e">
        <f t="shared" si="0"/>
        <v>#DIV/0!</v>
      </c>
      <c r="K23" s="138">
        <f t="shared" si="1"/>
        <v>0</v>
      </c>
      <c r="L23" s="325" t="e">
        <f t="shared" si="2"/>
        <v>#DIV/0!</v>
      </c>
      <c r="M23" s="138"/>
      <c r="N23" s="325" t="e">
        <f t="shared" si="3"/>
        <v>#DIV/0!</v>
      </c>
      <c r="O23" s="138"/>
      <c r="P23" s="338" t="e">
        <f t="shared" si="4"/>
        <v>#DIV/0!</v>
      </c>
      <c r="Q23" s="138">
        <f t="shared" si="5"/>
        <v>0</v>
      </c>
      <c r="R23" s="325" t="e">
        <f>Q23/F23*100</f>
        <v>#DIV/0!</v>
      </c>
      <c r="S23" s="138"/>
      <c r="T23" s="325" t="e">
        <f>S23/D23*100</f>
        <v>#DIV/0!</v>
      </c>
      <c r="U23" s="138"/>
      <c r="V23" s="338" t="e">
        <f t="shared" si="11"/>
        <v>#DIV/0!</v>
      </c>
      <c r="W23" s="138">
        <f t="shared" si="7"/>
        <v>0</v>
      </c>
      <c r="X23" s="325" t="e">
        <f t="shared" si="12"/>
        <v>#DIV/0!</v>
      </c>
      <c r="Y23" s="138"/>
      <c r="Z23" s="325" t="e">
        <f t="shared" si="16"/>
        <v>#DIV/0!</v>
      </c>
      <c r="AA23" s="138"/>
      <c r="AB23" s="338" t="e">
        <f t="shared" si="13"/>
        <v>#DIV/0!</v>
      </c>
      <c r="AC23" s="138">
        <f t="shared" si="14"/>
        <v>0</v>
      </c>
      <c r="AD23" s="325" t="e">
        <f>AC23/F23*100</f>
        <v>#DIV/0!</v>
      </c>
    </row>
    <row r="24" spans="1:30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343">
        <f>'40'!D23</f>
        <v>0</v>
      </c>
      <c r="E24" s="343">
        <f>'40'!E23</f>
        <v>0</v>
      </c>
      <c r="F24" s="138">
        <f t="shared" si="8"/>
        <v>0</v>
      </c>
      <c r="G24" s="138"/>
      <c r="H24" s="325" t="e">
        <f t="shared" si="9"/>
        <v>#DIV/0!</v>
      </c>
      <c r="I24" s="138"/>
      <c r="J24" s="325" t="e">
        <f t="shared" si="0"/>
        <v>#DIV/0!</v>
      </c>
      <c r="K24" s="138">
        <f t="shared" si="1"/>
        <v>0</v>
      </c>
      <c r="L24" s="325" t="e">
        <f t="shared" si="2"/>
        <v>#DIV/0!</v>
      </c>
      <c r="M24" s="138"/>
      <c r="N24" s="325" t="e">
        <f t="shared" si="3"/>
        <v>#DIV/0!</v>
      </c>
      <c r="O24" s="138"/>
      <c r="P24" s="338" t="e">
        <f t="shared" si="4"/>
        <v>#DIV/0!</v>
      </c>
      <c r="Q24" s="138">
        <f t="shared" si="5"/>
        <v>0</v>
      </c>
      <c r="R24" s="325" t="e">
        <f t="shared" si="6"/>
        <v>#DIV/0!</v>
      </c>
      <c r="S24" s="138"/>
      <c r="T24" s="325" t="e">
        <f t="shared" si="10"/>
        <v>#DIV/0!</v>
      </c>
      <c r="U24" s="138"/>
      <c r="V24" s="338" t="e">
        <f t="shared" si="11"/>
        <v>#DIV/0!</v>
      </c>
      <c r="W24" s="138">
        <f t="shared" si="7"/>
        <v>0</v>
      </c>
      <c r="X24" s="325" t="e">
        <f t="shared" si="12"/>
        <v>#DIV/0!</v>
      </c>
      <c r="Y24" s="138"/>
      <c r="Z24" s="325" t="e">
        <f t="shared" si="16"/>
        <v>#DIV/0!</v>
      </c>
      <c r="AA24" s="138"/>
      <c r="AB24" s="338" t="e">
        <f t="shared" si="13"/>
        <v>#DIV/0!</v>
      </c>
      <c r="AC24" s="138">
        <f t="shared" si="14"/>
        <v>0</v>
      </c>
      <c r="AD24" s="325" t="e">
        <f t="shared" si="15"/>
        <v>#DIV/0!</v>
      </c>
    </row>
    <row r="25" spans="1:30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343">
        <f>'40'!D24</f>
        <v>0</v>
      </c>
      <c r="E25" s="343">
        <f>'40'!E24</f>
        <v>0</v>
      </c>
      <c r="F25" s="138">
        <f t="shared" si="8"/>
        <v>0</v>
      </c>
      <c r="G25" s="138"/>
      <c r="H25" s="325" t="e">
        <f t="shared" si="9"/>
        <v>#DIV/0!</v>
      </c>
      <c r="I25" s="138"/>
      <c r="J25" s="325" t="e">
        <f t="shared" si="0"/>
        <v>#DIV/0!</v>
      </c>
      <c r="K25" s="138">
        <f t="shared" si="1"/>
        <v>0</v>
      </c>
      <c r="L25" s="325" t="e">
        <f t="shared" si="2"/>
        <v>#DIV/0!</v>
      </c>
      <c r="M25" s="138"/>
      <c r="N25" s="325" t="e">
        <f t="shared" si="3"/>
        <v>#DIV/0!</v>
      </c>
      <c r="O25" s="138"/>
      <c r="P25" s="338" t="e">
        <f t="shared" si="4"/>
        <v>#DIV/0!</v>
      </c>
      <c r="Q25" s="138">
        <f t="shared" si="5"/>
        <v>0</v>
      </c>
      <c r="R25" s="325" t="e">
        <f t="shared" si="6"/>
        <v>#DIV/0!</v>
      </c>
      <c r="S25" s="138"/>
      <c r="T25" s="325" t="e">
        <f>S25/D25*100</f>
        <v>#DIV/0!</v>
      </c>
      <c r="U25" s="138"/>
      <c r="V25" s="338" t="e">
        <f t="shared" si="11"/>
        <v>#DIV/0!</v>
      </c>
      <c r="W25" s="138">
        <f t="shared" si="7"/>
        <v>0</v>
      </c>
      <c r="X25" s="325" t="e">
        <f t="shared" si="12"/>
        <v>#DIV/0!</v>
      </c>
      <c r="Y25" s="138"/>
      <c r="Z25" s="325" t="e">
        <f t="shared" si="16"/>
        <v>#DIV/0!</v>
      </c>
      <c r="AA25" s="138"/>
      <c r="AB25" s="338" t="e">
        <f t="shared" si="13"/>
        <v>#DIV/0!</v>
      </c>
      <c r="AC25" s="138">
        <f t="shared" si="14"/>
        <v>0</v>
      </c>
      <c r="AD25" s="325" t="e">
        <f t="shared" si="15"/>
        <v>#DIV/0!</v>
      </c>
    </row>
    <row r="26" spans="1:30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343">
        <f>'40'!D25</f>
        <v>0</v>
      </c>
      <c r="E26" s="343">
        <f>'40'!E25</f>
        <v>0</v>
      </c>
      <c r="F26" s="138">
        <f t="shared" si="8"/>
        <v>0</v>
      </c>
      <c r="G26" s="138"/>
      <c r="H26" s="325" t="e">
        <f t="shared" si="9"/>
        <v>#DIV/0!</v>
      </c>
      <c r="I26" s="138"/>
      <c r="J26" s="325" t="e">
        <f t="shared" si="0"/>
        <v>#DIV/0!</v>
      </c>
      <c r="K26" s="138">
        <f t="shared" si="1"/>
        <v>0</v>
      </c>
      <c r="L26" s="325" t="e">
        <f t="shared" si="2"/>
        <v>#DIV/0!</v>
      </c>
      <c r="M26" s="138"/>
      <c r="N26" s="325" t="e">
        <f t="shared" si="3"/>
        <v>#DIV/0!</v>
      </c>
      <c r="O26" s="138"/>
      <c r="P26" s="338" t="e">
        <f t="shared" si="4"/>
        <v>#DIV/0!</v>
      </c>
      <c r="Q26" s="138">
        <f t="shared" si="5"/>
        <v>0</v>
      </c>
      <c r="R26" s="325" t="e">
        <f t="shared" si="6"/>
        <v>#DIV/0!</v>
      </c>
      <c r="S26" s="138"/>
      <c r="T26" s="325" t="e">
        <f t="shared" si="10"/>
        <v>#DIV/0!</v>
      </c>
      <c r="U26" s="138"/>
      <c r="V26" s="338" t="e">
        <f t="shared" si="11"/>
        <v>#DIV/0!</v>
      </c>
      <c r="W26" s="138">
        <f t="shared" si="7"/>
        <v>0</v>
      </c>
      <c r="X26" s="325" t="e">
        <f t="shared" si="12"/>
        <v>#DIV/0!</v>
      </c>
      <c r="Y26" s="138"/>
      <c r="Z26" s="325" t="e">
        <f t="shared" si="16"/>
        <v>#DIV/0!</v>
      </c>
      <c r="AA26" s="138"/>
      <c r="AB26" s="338" t="e">
        <f t="shared" si="13"/>
        <v>#DIV/0!</v>
      </c>
      <c r="AC26" s="138">
        <f t="shared" si="14"/>
        <v>0</v>
      </c>
      <c r="AD26" s="325" t="e">
        <f t="shared" si="15"/>
        <v>#DIV/0!</v>
      </c>
    </row>
    <row r="27" spans="1:30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343">
        <f>'40'!D26</f>
        <v>0</v>
      </c>
      <c r="E27" s="343">
        <f>'40'!E26</f>
        <v>0</v>
      </c>
      <c r="F27" s="138">
        <f t="shared" si="8"/>
        <v>0</v>
      </c>
      <c r="G27" s="138"/>
      <c r="H27" s="325" t="e">
        <f t="shared" si="9"/>
        <v>#DIV/0!</v>
      </c>
      <c r="I27" s="138"/>
      <c r="J27" s="325" t="e">
        <f t="shared" si="0"/>
        <v>#DIV/0!</v>
      </c>
      <c r="K27" s="138">
        <f t="shared" si="1"/>
        <v>0</v>
      </c>
      <c r="L27" s="325" t="e">
        <f t="shared" si="2"/>
        <v>#DIV/0!</v>
      </c>
      <c r="M27" s="138"/>
      <c r="N27" s="325" t="e">
        <f t="shared" si="3"/>
        <v>#DIV/0!</v>
      </c>
      <c r="O27" s="138"/>
      <c r="P27" s="338" t="e">
        <f>O27/E27*100</f>
        <v>#DIV/0!</v>
      </c>
      <c r="Q27" s="138">
        <f t="shared" si="5"/>
        <v>0</v>
      </c>
      <c r="R27" s="325" t="e">
        <f t="shared" si="6"/>
        <v>#DIV/0!</v>
      </c>
      <c r="S27" s="138"/>
      <c r="T27" s="325" t="e">
        <f t="shared" si="10"/>
        <v>#DIV/0!</v>
      </c>
      <c r="U27" s="138"/>
      <c r="V27" s="338" t="e">
        <f>U27/E27*100</f>
        <v>#DIV/0!</v>
      </c>
      <c r="W27" s="138">
        <f t="shared" si="7"/>
        <v>0</v>
      </c>
      <c r="X27" s="325" t="e">
        <f t="shared" si="12"/>
        <v>#DIV/0!</v>
      </c>
      <c r="Y27" s="138"/>
      <c r="Z27" s="325" t="e">
        <f t="shared" si="16"/>
        <v>#DIV/0!</v>
      </c>
      <c r="AA27" s="138"/>
      <c r="AB27" s="338" t="e">
        <f t="shared" si="13"/>
        <v>#DIV/0!</v>
      </c>
      <c r="AC27" s="138">
        <f t="shared" si="14"/>
        <v>0</v>
      </c>
      <c r="AD27" s="325" t="e">
        <f t="shared" si="15"/>
        <v>#DIV/0!</v>
      </c>
    </row>
    <row r="28" spans="1:30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343">
        <f>'40'!D27</f>
        <v>0</v>
      </c>
      <c r="E28" s="343">
        <f>'40'!E27</f>
        <v>0</v>
      </c>
      <c r="F28" s="138">
        <f t="shared" si="8"/>
        <v>0</v>
      </c>
      <c r="G28" s="138"/>
      <c r="H28" s="325" t="e">
        <f t="shared" si="9"/>
        <v>#DIV/0!</v>
      </c>
      <c r="I28" s="138"/>
      <c r="J28" s="325" t="e">
        <f t="shared" si="0"/>
        <v>#DIV/0!</v>
      </c>
      <c r="K28" s="138">
        <f t="shared" si="1"/>
        <v>0</v>
      </c>
      <c r="L28" s="325" t="e">
        <f t="shared" si="2"/>
        <v>#DIV/0!</v>
      </c>
      <c r="M28" s="138"/>
      <c r="N28" s="325" t="e">
        <f t="shared" si="3"/>
        <v>#DIV/0!</v>
      </c>
      <c r="O28" s="138"/>
      <c r="P28" s="338" t="e">
        <f t="shared" si="4"/>
        <v>#DIV/0!</v>
      </c>
      <c r="Q28" s="138">
        <f t="shared" si="5"/>
        <v>0</v>
      </c>
      <c r="R28" s="325" t="e">
        <f t="shared" si="6"/>
        <v>#DIV/0!</v>
      </c>
      <c r="S28" s="138"/>
      <c r="T28" s="325" t="e">
        <f t="shared" si="10"/>
        <v>#DIV/0!</v>
      </c>
      <c r="U28" s="138"/>
      <c r="V28" s="338" t="e">
        <f t="shared" si="11"/>
        <v>#DIV/0!</v>
      </c>
      <c r="W28" s="138">
        <f t="shared" si="7"/>
        <v>0</v>
      </c>
      <c r="X28" s="325" t="e">
        <f t="shared" si="12"/>
        <v>#DIV/0!</v>
      </c>
      <c r="Y28" s="138"/>
      <c r="Z28" s="325" t="e">
        <f t="shared" si="16"/>
        <v>#DIV/0!</v>
      </c>
      <c r="AA28" s="138"/>
      <c r="AB28" s="338" t="e">
        <f t="shared" si="13"/>
        <v>#DIV/0!</v>
      </c>
      <c r="AC28" s="138">
        <f t="shared" si="14"/>
        <v>0</v>
      </c>
      <c r="AD28" s="325" t="e">
        <f t="shared" si="15"/>
        <v>#DIV/0!</v>
      </c>
    </row>
    <row r="29" spans="1:30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343">
        <f>'40'!D28</f>
        <v>0</v>
      </c>
      <c r="E29" s="343">
        <f>'40'!E28</f>
        <v>0</v>
      </c>
      <c r="F29" s="138">
        <f t="shared" si="8"/>
        <v>0</v>
      </c>
      <c r="G29" s="138"/>
      <c r="H29" s="325" t="e">
        <f t="shared" si="9"/>
        <v>#DIV/0!</v>
      </c>
      <c r="I29" s="138"/>
      <c r="J29" s="325" t="e">
        <f t="shared" si="0"/>
        <v>#DIV/0!</v>
      </c>
      <c r="K29" s="138">
        <f t="shared" si="1"/>
        <v>0</v>
      </c>
      <c r="L29" s="325" t="e">
        <f t="shared" si="2"/>
        <v>#DIV/0!</v>
      </c>
      <c r="M29" s="138"/>
      <c r="N29" s="325" t="e">
        <f t="shared" si="3"/>
        <v>#DIV/0!</v>
      </c>
      <c r="O29" s="138"/>
      <c r="P29" s="338" t="e">
        <f t="shared" si="4"/>
        <v>#DIV/0!</v>
      </c>
      <c r="Q29" s="138">
        <f t="shared" si="5"/>
        <v>0</v>
      </c>
      <c r="R29" s="325" t="e">
        <f t="shared" si="6"/>
        <v>#DIV/0!</v>
      </c>
      <c r="S29" s="138"/>
      <c r="T29" s="325" t="e">
        <f t="shared" si="10"/>
        <v>#DIV/0!</v>
      </c>
      <c r="U29" s="138"/>
      <c r="V29" s="338" t="e">
        <f t="shared" si="11"/>
        <v>#DIV/0!</v>
      </c>
      <c r="W29" s="138">
        <f t="shared" si="7"/>
        <v>0</v>
      </c>
      <c r="X29" s="325" t="e">
        <f>W29/F29*100</f>
        <v>#DIV/0!</v>
      </c>
      <c r="Y29" s="138"/>
      <c r="Z29" s="325" t="e">
        <f t="shared" si="16"/>
        <v>#DIV/0!</v>
      </c>
      <c r="AA29" s="138"/>
      <c r="AB29" s="338" t="e">
        <f t="shared" si="13"/>
        <v>#DIV/0!</v>
      </c>
      <c r="AC29" s="138">
        <f t="shared" si="14"/>
        <v>0</v>
      </c>
      <c r="AD29" s="325" t="e">
        <f t="shared" si="15"/>
        <v>#DIV/0!</v>
      </c>
    </row>
    <row r="30" spans="1:30" ht="20.100000000000001" customHeight="1" x14ac:dyDescent="0.25">
      <c r="A30" s="557"/>
      <c r="B30" s="128"/>
      <c r="C30" s="128" t="str">
        <f>'9'!C27</f>
        <v>Ajibarang II</v>
      </c>
      <c r="D30" s="343">
        <f>'40'!D29</f>
        <v>0</v>
      </c>
      <c r="E30" s="343">
        <f>'40'!E29</f>
        <v>0</v>
      </c>
      <c r="F30" s="138">
        <f t="shared" si="8"/>
        <v>0</v>
      </c>
      <c r="G30" s="138"/>
      <c r="H30" s="325" t="e">
        <f t="shared" si="9"/>
        <v>#DIV/0!</v>
      </c>
      <c r="I30" s="138"/>
      <c r="J30" s="325" t="e">
        <f t="shared" si="0"/>
        <v>#DIV/0!</v>
      </c>
      <c r="K30" s="138">
        <f t="shared" si="1"/>
        <v>0</v>
      </c>
      <c r="L30" s="325" t="e">
        <f t="shared" si="2"/>
        <v>#DIV/0!</v>
      </c>
      <c r="M30" s="138"/>
      <c r="N30" s="325" t="e">
        <f t="shared" si="3"/>
        <v>#DIV/0!</v>
      </c>
      <c r="O30" s="138"/>
      <c r="P30" s="338" t="e">
        <f t="shared" si="4"/>
        <v>#DIV/0!</v>
      </c>
      <c r="Q30" s="138">
        <f t="shared" si="5"/>
        <v>0</v>
      </c>
      <c r="R30" s="325" t="e">
        <f t="shared" si="6"/>
        <v>#DIV/0!</v>
      </c>
      <c r="S30" s="138"/>
      <c r="T30" s="325" t="e">
        <f t="shared" si="10"/>
        <v>#DIV/0!</v>
      </c>
      <c r="U30" s="138"/>
      <c r="V30" s="338" t="e">
        <f t="shared" si="11"/>
        <v>#DIV/0!</v>
      </c>
      <c r="W30" s="138">
        <f t="shared" si="7"/>
        <v>0</v>
      </c>
      <c r="X30" s="325" t="e">
        <f t="shared" si="12"/>
        <v>#DIV/0!</v>
      </c>
      <c r="Y30" s="138"/>
      <c r="Z30" s="325" t="e">
        <f t="shared" si="16"/>
        <v>#DIV/0!</v>
      </c>
      <c r="AA30" s="138"/>
      <c r="AB30" s="338" t="e">
        <f t="shared" si="13"/>
        <v>#DIV/0!</v>
      </c>
      <c r="AC30" s="138">
        <f t="shared" si="14"/>
        <v>0</v>
      </c>
      <c r="AD30" s="325" t="e">
        <f t="shared" si="15"/>
        <v>#DIV/0!</v>
      </c>
    </row>
    <row r="31" spans="1:30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343">
        <f>'40'!D30</f>
        <v>0</v>
      </c>
      <c r="E31" s="343">
        <f>'40'!E30</f>
        <v>0</v>
      </c>
      <c r="F31" s="138">
        <f t="shared" si="8"/>
        <v>0</v>
      </c>
      <c r="G31" s="138"/>
      <c r="H31" s="325" t="e">
        <f t="shared" si="9"/>
        <v>#DIV/0!</v>
      </c>
      <c r="I31" s="138"/>
      <c r="J31" s="325" t="e">
        <f t="shared" si="0"/>
        <v>#DIV/0!</v>
      </c>
      <c r="K31" s="138">
        <f t="shared" si="1"/>
        <v>0</v>
      </c>
      <c r="L31" s="325" t="e">
        <f t="shared" si="2"/>
        <v>#DIV/0!</v>
      </c>
      <c r="M31" s="138"/>
      <c r="N31" s="325" t="e">
        <f t="shared" si="3"/>
        <v>#DIV/0!</v>
      </c>
      <c r="O31" s="138"/>
      <c r="P31" s="338" t="e">
        <f t="shared" si="4"/>
        <v>#DIV/0!</v>
      </c>
      <c r="Q31" s="138">
        <f t="shared" si="5"/>
        <v>0</v>
      </c>
      <c r="R31" s="325" t="e">
        <f t="shared" si="6"/>
        <v>#DIV/0!</v>
      </c>
      <c r="S31" s="138"/>
      <c r="T31" s="325" t="e">
        <f t="shared" si="10"/>
        <v>#DIV/0!</v>
      </c>
      <c r="U31" s="138"/>
      <c r="V31" s="338" t="e">
        <f t="shared" si="11"/>
        <v>#DIV/0!</v>
      </c>
      <c r="W31" s="138">
        <f t="shared" si="7"/>
        <v>0</v>
      </c>
      <c r="X31" s="325" t="e">
        <f t="shared" si="12"/>
        <v>#DIV/0!</v>
      </c>
      <c r="Y31" s="138"/>
      <c r="Z31" s="325" t="e">
        <f t="shared" si="16"/>
        <v>#DIV/0!</v>
      </c>
      <c r="AA31" s="138"/>
      <c r="AB31" s="338" t="e">
        <f t="shared" si="13"/>
        <v>#DIV/0!</v>
      </c>
      <c r="AC31" s="138">
        <f t="shared" si="14"/>
        <v>0</v>
      </c>
      <c r="AD31" s="325" t="e">
        <f>AC31/F31*100</f>
        <v>#DIV/0!</v>
      </c>
    </row>
    <row r="32" spans="1:30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343">
        <f>'40'!D31</f>
        <v>0</v>
      </c>
      <c r="E32" s="343">
        <f>'40'!E31</f>
        <v>0</v>
      </c>
      <c r="F32" s="138">
        <f t="shared" ref="F32:F51" si="17">SUM(D32:E32)</f>
        <v>0</v>
      </c>
      <c r="G32" s="138"/>
      <c r="H32" s="325" t="e">
        <f t="shared" ref="H32:H51" si="18">G32/D32*100</f>
        <v>#DIV/0!</v>
      </c>
      <c r="I32" s="138"/>
      <c r="J32" s="325" t="e">
        <f t="shared" ref="J32:J51" si="19">I32/E32*100</f>
        <v>#DIV/0!</v>
      </c>
      <c r="K32" s="138">
        <f t="shared" ref="K32:K51" si="20">SUM(G32,I32)</f>
        <v>0</v>
      </c>
      <c r="L32" s="325" t="e">
        <f t="shared" ref="L32:L51" si="21">K32/F32*100</f>
        <v>#DIV/0!</v>
      </c>
      <c r="M32" s="138"/>
      <c r="N32" s="325" t="e">
        <f t="shared" ref="N32:N51" si="22">M32/D32*100</f>
        <v>#DIV/0!</v>
      </c>
      <c r="O32" s="138"/>
      <c r="P32" s="338" t="e">
        <f t="shared" ref="P32:P51" si="23">O32/E32*100</f>
        <v>#DIV/0!</v>
      </c>
      <c r="Q32" s="138">
        <f t="shared" ref="Q32:Q51" si="24">SUM(M32,O32)</f>
        <v>0</v>
      </c>
      <c r="R32" s="325" t="e">
        <f t="shared" ref="R32:R51" si="25">Q32/F32*100</f>
        <v>#DIV/0!</v>
      </c>
      <c r="S32" s="138"/>
      <c r="T32" s="325" t="e">
        <f t="shared" ref="T32:T51" si="26">S32/D32*100</f>
        <v>#DIV/0!</v>
      </c>
      <c r="U32" s="138"/>
      <c r="V32" s="338" t="e">
        <f t="shared" ref="V32:V51" si="27">U32/E32*100</f>
        <v>#DIV/0!</v>
      </c>
      <c r="W32" s="138">
        <f t="shared" ref="W32:W51" si="28">SUM(S32,U32)</f>
        <v>0</v>
      </c>
      <c r="X32" s="325" t="e">
        <f t="shared" ref="X32:X51" si="29">W32/F32*100</f>
        <v>#DIV/0!</v>
      </c>
      <c r="Y32" s="138"/>
      <c r="Z32" s="325" t="e">
        <f t="shared" ref="Z32:Z51" si="30">Y32/D32*100</f>
        <v>#DIV/0!</v>
      </c>
      <c r="AA32" s="138"/>
      <c r="AB32" s="338" t="e">
        <f t="shared" ref="AB32:AB51" si="31">AA32/E32*100</f>
        <v>#DIV/0!</v>
      </c>
      <c r="AC32" s="138">
        <f t="shared" ref="AC32:AC51" si="32">SUM(Y32,AA32)</f>
        <v>0</v>
      </c>
      <c r="AD32" s="325" t="e">
        <f t="shared" ref="AD32:AD51" si="33">AC32/F32*100</f>
        <v>#DIV/0!</v>
      </c>
    </row>
    <row r="33" spans="1:30" ht="20.100000000000001" customHeight="1" x14ac:dyDescent="0.25">
      <c r="A33" s="557"/>
      <c r="B33" s="128"/>
      <c r="C33" s="128" t="str">
        <f>'9'!C30</f>
        <v>Pekuncen II</v>
      </c>
      <c r="D33" s="343">
        <f>'40'!D32</f>
        <v>0</v>
      </c>
      <c r="E33" s="343">
        <f>'40'!E32</f>
        <v>0</v>
      </c>
      <c r="F33" s="138">
        <f t="shared" si="17"/>
        <v>0</v>
      </c>
      <c r="G33" s="138"/>
      <c r="H33" s="325" t="e">
        <f t="shared" si="18"/>
        <v>#DIV/0!</v>
      </c>
      <c r="I33" s="138"/>
      <c r="J33" s="325" t="e">
        <f t="shared" si="19"/>
        <v>#DIV/0!</v>
      </c>
      <c r="K33" s="138">
        <f t="shared" si="20"/>
        <v>0</v>
      </c>
      <c r="L33" s="325" t="e">
        <f t="shared" si="21"/>
        <v>#DIV/0!</v>
      </c>
      <c r="M33" s="138"/>
      <c r="N33" s="325" t="e">
        <f t="shared" si="22"/>
        <v>#DIV/0!</v>
      </c>
      <c r="O33" s="138"/>
      <c r="P33" s="338" t="e">
        <f t="shared" si="23"/>
        <v>#DIV/0!</v>
      </c>
      <c r="Q33" s="138">
        <f t="shared" si="24"/>
        <v>0</v>
      </c>
      <c r="R33" s="325" t="e">
        <f t="shared" si="25"/>
        <v>#DIV/0!</v>
      </c>
      <c r="S33" s="138"/>
      <c r="T33" s="325" t="e">
        <f t="shared" si="26"/>
        <v>#DIV/0!</v>
      </c>
      <c r="U33" s="138"/>
      <c r="V33" s="338" t="e">
        <f t="shared" si="27"/>
        <v>#DIV/0!</v>
      </c>
      <c r="W33" s="138">
        <f t="shared" si="28"/>
        <v>0</v>
      </c>
      <c r="X33" s="325" t="e">
        <f t="shared" si="29"/>
        <v>#DIV/0!</v>
      </c>
      <c r="Y33" s="138"/>
      <c r="Z33" s="325" t="e">
        <f t="shared" si="30"/>
        <v>#DIV/0!</v>
      </c>
      <c r="AA33" s="138"/>
      <c r="AB33" s="338" t="e">
        <f t="shared" si="31"/>
        <v>#DIV/0!</v>
      </c>
      <c r="AC33" s="138">
        <f t="shared" si="32"/>
        <v>0</v>
      </c>
      <c r="AD33" s="325" t="e">
        <f t="shared" si="33"/>
        <v>#DIV/0!</v>
      </c>
    </row>
    <row r="34" spans="1:30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343">
        <f>'40'!D33</f>
        <v>0</v>
      </c>
      <c r="E34" s="343">
        <f>'40'!E33</f>
        <v>0</v>
      </c>
      <c r="F34" s="138">
        <f t="shared" si="17"/>
        <v>0</v>
      </c>
      <c r="G34" s="138"/>
      <c r="H34" s="325" t="e">
        <f t="shared" si="18"/>
        <v>#DIV/0!</v>
      </c>
      <c r="I34" s="138"/>
      <c r="J34" s="325" t="e">
        <f t="shared" si="19"/>
        <v>#DIV/0!</v>
      </c>
      <c r="K34" s="138">
        <f t="shared" si="20"/>
        <v>0</v>
      </c>
      <c r="L34" s="325" t="e">
        <f t="shared" si="21"/>
        <v>#DIV/0!</v>
      </c>
      <c r="M34" s="138"/>
      <c r="N34" s="325" t="e">
        <f t="shared" si="22"/>
        <v>#DIV/0!</v>
      </c>
      <c r="O34" s="138"/>
      <c r="P34" s="338" t="e">
        <f t="shared" si="23"/>
        <v>#DIV/0!</v>
      </c>
      <c r="Q34" s="138">
        <f t="shared" si="24"/>
        <v>0</v>
      </c>
      <c r="R34" s="325" t="e">
        <f t="shared" si="25"/>
        <v>#DIV/0!</v>
      </c>
      <c r="S34" s="138"/>
      <c r="T34" s="325" t="e">
        <f t="shared" si="26"/>
        <v>#DIV/0!</v>
      </c>
      <c r="U34" s="138"/>
      <c r="V34" s="338" t="e">
        <f t="shared" si="27"/>
        <v>#DIV/0!</v>
      </c>
      <c r="W34" s="138">
        <f t="shared" si="28"/>
        <v>0</v>
      </c>
      <c r="X34" s="325" t="e">
        <f t="shared" si="29"/>
        <v>#DIV/0!</v>
      </c>
      <c r="Y34" s="138"/>
      <c r="Z34" s="325" t="e">
        <f t="shared" si="30"/>
        <v>#DIV/0!</v>
      </c>
      <c r="AA34" s="138"/>
      <c r="AB34" s="338" t="e">
        <f t="shared" si="31"/>
        <v>#DIV/0!</v>
      </c>
      <c r="AC34" s="138">
        <f t="shared" si="32"/>
        <v>0</v>
      </c>
      <c r="AD34" s="325" t="e">
        <f t="shared" si="33"/>
        <v>#DIV/0!</v>
      </c>
    </row>
    <row r="35" spans="1:30" ht="20.100000000000001" customHeight="1" x14ac:dyDescent="0.25">
      <c r="A35" s="557"/>
      <c r="B35" s="128"/>
      <c r="C35" s="128" t="str">
        <f>'9'!C32</f>
        <v>Cilongok II</v>
      </c>
      <c r="D35" s="343">
        <f>'40'!D34</f>
        <v>0</v>
      </c>
      <c r="E35" s="343">
        <f>'40'!E34</f>
        <v>0</v>
      </c>
      <c r="F35" s="138">
        <f t="shared" si="17"/>
        <v>0</v>
      </c>
      <c r="G35" s="138"/>
      <c r="H35" s="325" t="e">
        <f t="shared" si="18"/>
        <v>#DIV/0!</v>
      </c>
      <c r="I35" s="138"/>
      <c r="J35" s="325" t="e">
        <f t="shared" si="19"/>
        <v>#DIV/0!</v>
      </c>
      <c r="K35" s="138">
        <f t="shared" si="20"/>
        <v>0</v>
      </c>
      <c r="L35" s="325" t="e">
        <f t="shared" si="21"/>
        <v>#DIV/0!</v>
      </c>
      <c r="M35" s="138"/>
      <c r="N35" s="325" t="e">
        <f t="shared" si="22"/>
        <v>#DIV/0!</v>
      </c>
      <c r="O35" s="138"/>
      <c r="P35" s="338" t="e">
        <f t="shared" si="23"/>
        <v>#DIV/0!</v>
      </c>
      <c r="Q35" s="138">
        <f t="shared" si="24"/>
        <v>0</v>
      </c>
      <c r="R35" s="325" t="e">
        <f t="shared" si="25"/>
        <v>#DIV/0!</v>
      </c>
      <c r="S35" s="138"/>
      <c r="T35" s="325" t="e">
        <f t="shared" si="26"/>
        <v>#DIV/0!</v>
      </c>
      <c r="U35" s="138"/>
      <c r="V35" s="338" t="e">
        <f t="shared" si="27"/>
        <v>#DIV/0!</v>
      </c>
      <c r="W35" s="138">
        <f t="shared" si="28"/>
        <v>0</v>
      </c>
      <c r="X35" s="325" t="e">
        <f t="shared" si="29"/>
        <v>#DIV/0!</v>
      </c>
      <c r="Y35" s="138"/>
      <c r="Z35" s="325" t="e">
        <f t="shared" si="30"/>
        <v>#DIV/0!</v>
      </c>
      <c r="AA35" s="138"/>
      <c r="AB35" s="338" t="e">
        <f t="shared" si="31"/>
        <v>#DIV/0!</v>
      </c>
      <c r="AC35" s="138">
        <f t="shared" si="32"/>
        <v>0</v>
      </c>
      <c r="AD35" s="325" t="e">
        <f t="shared" si="33"/>
        <v>#DIV/0!</v>
      </c>
    </row>
    <row r="36" spans="1:30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343">
        <f>'40'!D35</f>
        <v>0</v>
      </c>
      <c r="E36" s="343">
        <f>'40'!E35</f>
        <v>0</v>
      </c>
      <c r="F36" s="138">
        <f t="shared" si="17"/>
        <v>0</v>
      </c>
      <c r="G36" s="138"/>
      <c r="H36" s="325" t="e">
        <f t="shared" si="18"/>
        <v>#DIV/0!</v>
      </c>
      <c r="I36" s="138"/>
      <c r="J36" s="325" t="e">
        <f t="shared" si="19"/>
        <v>#DIV/0!</v>
      </c>
      <c r="K36" s="138">
        <f t="shared" si="20"/>
        <v>0</v>
      </c>
      <c r="L36" s="325" t="e">
        <f t="shared" si="21"/>
        <v>#DIV/0!</v>
      </c>
      <c r="M36" s="138"/>
      <c r="N36" s="325" t="e">
        <f t="shared" si="22"/>
        <v>#DIV/0!</v>
      </c>
      <c r="O36" s="138"/>
      <c r="P36" s="338" t="e">
        <f t="shared" si="23"/>
        <v>#DIV/0!</v>
      </c>
      <c r="Q36" s="138">
        <f t="shared" si="24"/>
        <v>0</v>
      </c>
      <c r="R36" s="325" t="e">
        <f t="shared" si="25"/>
        <v>#DIV/0!</v>
      </c>
      <c r="S36" s="138"/>
      <c r="T36" s="325" t="e">
        <f t="shared" si="26"/>
        <v>#DIV/0!</v>
      </c>
      <c r="U36" s="138"/>
      <c r="V36" s="338" t="e">
        <f t="shared" si="27"/>
        <v>#DIV/0!</v>
      </c>
      <c r="W36" s="138">
        <f t="shared" si="28"/>
        <v>0</v>
      </c>
      <c r="X36" s="325" t="e">
        <f t="shared" si="29"/>
        <v>#DIV/0!</v>
      </c>
      <c r="Y36" s="138"/>
      <c r="Z36" s="325" t="e">
        <f t="shared" si="30"/>
        <v>#DIV/0!</v>
      </c>
      <c r="AA36" s="138"/>
      <c r="AB36" s="338" t="e">
        <f t="shared" si="31"/>
        <v>#DIV/0!</v>
      </c>
      <c r="AC36" s="138">
        <f t="shared" si="32"/>
        <v>0</v>
      </c>
      <c r="AD36" s="325" t="e">
        <f t="shared" si="33"/>
        <v>#DIV/0!</v>
      </c>
    </row>
    <row r="37" spans="1:30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343">
        <f>'40'!D36</f>
        <v>0</v>
      </c>
      <c r="E37" s="343">
        <f>'40'!E36</f>
        <v>0</v>
      </c>
      <c r="F37" s="138">
        <f t="shared" si="17"/>
        <v>0</v>
      </c>
      <c r="G37" s="138"/>
      <c r="H37" s="325" t="e">
        <f t="shared" si="18"/>
        <v>#DIV/0!</v>
      </c>
      <c r="I37" s="138"/>
      <c r="J37" s="325" t="e">
        <f t="shared" si="19"/>
        <v>#DIV/0!</v>
      </c>
      <c r="K37" s="138">
        <f t="shared" si="20"/>
        <v>0</v>
      </c>
      <c r="L37" s="325" t="e">
        <f t="shared" si="21"/>
        <v>#DIV/0!</v>
      </c>
      <c r="M37" s="138"/>
      <c r="N37" s="325" t="e">
        <f t="shared" si="22"/>
        <v>#DIV/0!</v>
      </c>
      <c r="O37" s="138"/>
      <c r="P37" s="338" t="e">
        <f t="shared" si="23"/>
        <v>#DIV/0!</v>
      </c>
      <c r="Q37" s="138">
        <f t="shared" si="24"/>
        <v>0</v>
      </c>
      <c r="R37" s="325" t="e">
        <f t="shared" si="25"/>
        <v>#DIV/0!</v>
      </c>
      <c r="S37" s="138"/>
      <c r="T37" s="325" t="e">
        <f t="shared" si="26"/>
        <v>#DIV/0!</v>
      </c>
      <c r="U37" s="138"/>
      <c r="V37" s="338" t="e">
        <f t="shared" si="27"/>
        <v>#DIV/0!</v>
      </c>
      <c r="W37" s="138">
        <f t="shared" si="28"/>
        <v>0</v>
      </c>
      <c r="X37" s="325" t="e">
        <f t="shared" si="29"/>
        <v>#DIV/0!</v>
      </c>
      <c r="Y37" s="138"/>
      <c r="Z37" s="325" t="e">
        <f t="shared" si="30"/>
        <v>#DIV/0!</v>
      </c>
      <c r="AA37" s="138"/>
      <c r="AB37" s="338" t="e">
        <f t="shared" si="31"/>
        <v>#DIV/0!</v>
      </c>
      <c r="AC37" s="138">
        <f t="shared" si="32"/>
        <v>0</v>
      </c>
      <c r="AD37" s="325" t="e">
        <f t="shared" si="33"/>
        <v>#DIV/0!</v>
      </c>
    </row>
    <row r="38" spans="1:30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343">
        <f>'40'!D37</f>
        <v>0</v>
      </c>
      <c r="E38" s="343">
        <f>'40'!E37</f>
        <v>0</v>
      </c>
      <c r="F38" s="138">
        <f t="shared" si="17"/>
        <v>0</v>
      </c>
      <c r="G38" s="138"/>
      <c r="H38" s="325" t="e">
        <f t="shared" si="18"/>
        <v>#DIV/0!</v>
      </c>
      <c r="I38" s="138"/>
      <c r="J38" s="325" t="e">
        <f t="shared" si="19"/>
        <v>#DIV/0!</v>
      </c>
      <c r="K38" s="138">
        <f t="shared" si="20"/>
        <v>0</v>
      </c>
      <c r="L38" s="325" t="e">
        <f t="shared" si="21"/>
        <v>#DIV/0!</v>
      </c>
      <c r="M38" s="138"/>
      <c r="N38" s="325" t="e">
        <f t="shared" si="22"/>
        <v>#DIV/0!</v>
      </c>
      <c r="O38" s="138"/>
      <c r="P38" s="338" t="e">
        <f t="shared" si="23"/>
        <v>#DIV/0!</v>
      </c>
      <c r="Q38" s="138">
        <f t="shared" si="24"/>
        <v>0</v>
      </c>
      <c r="R38" s="325" t="e">
        <f t="shared" si="25"/>
        <v>#DIV/0!</v>
      </c>
      <c r="S38" s="138"/>
      <c r="T38" s="325" t="e">
        <f t="shared" si="26"/>
        <v>#DIV/0!</v>
      </c>
      <c r="U38" s="138"/>
      <c r="V38" s="338" t="e">
        <f t="shared" si="27"/>
        <v>#DIV/0!</v>
      </c>
      <c r="W38" s="138">
        <f t="shared" si="28"/>
        <v>0</v>
      </c>
      <c r="X38" s="325" t="e">
        <f t="shared" si="29"/>
        <v>#DIV/0!</v>
      </c>
      <c r="Y38" s="138"/>
      <c r="Z38" s="325" t="e">
        <f t="shared" si="30"/>
        <v>#DIV/0!</v>
      </c>
      <c r="AA38" s="138"/>
      <c r="AB38" s="338" t="e">
        <f t="shared" si="31"/>
        <v>#DIV/0!</v>
      </c>
      <c r="AC38" s="138">
        <f t="shared" si="32"/>
        <v>0</v>
      </c>
      <c r="AD38" s="325" t="e">
        <f t="shared" si="33"/>
        <v>#DIV/0!</v>
      </c>
    </row>
    <row r="39" spans="1:30" ht="20.100000000000001" customHeight="1" x14ac:dyDescent="0.25">
      <c r="A39" s="557"/>
      <c r="B39" s="128"/>
      <c r="C39" s="128" t="str">
        <f>'9'!C36</f>
        <v>Purwokerto Timur II</v>
      </c>
      <c r="D39" s="343">
        <f>'40'!D38</f>
        <v>0</v>
      </c>
      <c r="E39" s="343">
        <f>'40'!E38</f>
        <v>0</v>
      </c>
      <c r="F39" s="138">
        <f t="shared" si="17"/>
        <v>0</v>
      </c>
      <c r="G39" s="138"/>
      <c r="H39" s="325" t="e">
        <f t="shared" si="18"/>
        <v>#DIV/0!</v>
      </c>
      <c r="I39" s="138"/>
      <c r="J39" s="325" t="e">
        <f t="shared" si="19"/>
        <v>#DIV/0!</v>
      </c>
      <c r="K39" s="138">
        <f t="shared" si="20"/>
        <v>0</v>
      </c>
      <c r="L39" s="325" t="e">
        <f t="shared" si="21"/>
        <v>#DIV/0!</v>
      </c>
      <c r="M39" s="138"/>
      <c r="N39" s="325" t="e">
        <f t="shared" si="22"/>
        <v>#DIV/0!</v>
      </c>
      <c r="O39" s="138"/>
      <c r="P39" s="338" t="e">
        <f t="shared" si="23"/>
        <v>#DIV/0!</v>
      </c>
      <c r="Q39" s="138">
        <f t="shared" si="24"/>
        <v>0</v>
      </c>
      <c r="R39" s="325" t="e">
        <f t="shared" si="25"/>
        <v>#DIV/0!</v>
      </c>
      <c r="S39" s="138"/>
      <c r="T39" s="325" t="e">
        <f t="shared" si="26"/>
        <v>#DIV/0!</v>
      </c>
      <c r="U39" s="138"/>
      <c r="V39" s="338" t="e">
        <f t="shared" si="27"/>
        <v>#DIV/0!</v>
      </c>
      <c r="W39" s="138">
        <f t="shared" si="28"/>
        <v>0</v>
      </c>
      <c r="X39" s="325" t="e">
        <f t="shared" si="29"/>
        <v>#DIV/0!</v>
      </c>
      <c r="Y39" s="138"/>
      <c r="Z39" s="325" t="e">
        <f t="shared" si="30"/>
        <v>#DIV/0!</v>
      </c>
      <c r="AA39" s="138"/>
      <c r="AB39" s="338" t="e">
        <f t="shared" si="31"/>
        <v>#DIV/0!</v>
      </c>
      <c r="AC39" s="138">
        <f t="shared" si="32"/>
        <v>0</v>
      </c>
      <c r="AD39" s="325" t="e">
        <f t="shared" si="33"/>
        <v>#DIV/0!</v>
      </c>
    </row>
    <row r="40" spans="1:30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343">
        <f>'40'!D39</f>
        <v>0</v>
      </c>
      <c r="E40" s="343">
        <f>'40'!E39</f>
        <v>0</v>
      </c>
      <c r="F40" s="138">
        <f t="shared" si="17"/>
        <v>0</v>
      </c>
      <c r="G40" s="138"/>
      <c r="H40" s="325" t="e">
        <f t="shared" si="18"/>
        <v>#DIV/0!</v>
      </c>
      <c r="I40" s="138"/>
      <c r="J40" s="325" t="e">
        <f t="shared" si="19"/>
        <v>#DIV/0!</v>
      </c>
      <c r="K40" s="138">
        <f t="shared" si="20"/>
        <v>0</v>
      </c>
      <c r="L40" s="325" t="e">
        <f t="shared" si="21"/>
        <v>#DIV/0!</v>
      </c>
      <c r="M40" s="138"/>
      <c r="N40" s="325" t="e">
        <f t="shared" si="22"/>
        <v>#DIV/0!</v>
      </c>
      <c r="O40" s="138"/>
      <c r="P40" s="338" t="e">
        <f t="shared" si="23"/>
        <v>#DIV/0!</v>
      </c>
      <c r="Q40" s="138">
        <f t="shared" si="24"/>
        <v>0</v>
      </c>
      <c r="R40" s="325" t="e">
        <f t="shared" si="25"/>
        <v>#DIV/0!</v>
      </c>
      <c r="S40" s="138"/>
      <c r="T40" s="325" t="e">
        <f t="shared" si="26"/>
        <v>#DIV/0!</v>
      </c>
      <c r="U40" s="138"/>
      <c r="V40" s="338" t="e">
        <f t="shared" si="27"/>
        <v>#DIV/0!</v>
      </c>
      <c r="W40" s="138">
        <f t="shared" si="28"/>
        <v>0</v>
      </c>
      <c r="X40" s="325" t="e">
        <f t="shared" si="29"/>
        <v>#DIV/0!</v>
      </c>
      <c r="Y40" s="138"/>
      <c r="Z40" s="325" t="e">
        <f t="shared" si="30"/>
        <v>#DIV/0!</v>
      </c>
      <c r="AA40" s="138"/>
      <c r="AB40" s="338" t="e">
        <f t="shared" si="31"/>
        <v>#DIV/0!</v>
      </c>
      <c r="AC40" s="138">
        <f t="shared" si="32"/>
        <v>0</v>
      </c>
      <c r="AD40" s="325" t="e">
        <f t="shared" si="33"/>
        <v>#DIV/0!</v>
      </c>
    </row>
    <row r="41" spans="1:30" ht="20.100000000000001" customHeight="1" x14ac:dyDescent="0.25">
      <c r="A41" s="557"/>
      <c r="B41" s="128"/>
      <c r="C41" s="128" t="str">
        <f>'9'!C38</f>
        <v>Purwokerto Utara II</v>
      </c>
      <c r="D41" s="343">
        <f>'40'!D40</f>
        <v>0</v>
      </c>
      <c r="E41" s="343">
        <f>'40'!E40</f>
        <v>0</v>
      </c>
      <c r="F41" s="138">
        <f t="shared" si="17"/>
        <v>0</v>
      </c>
      <c r="G41" s="138"/>
      <c r="H41" s="325" t="e">
        <f t="shared" si="18"/>
        <v>#DIV/0!</v>
      </c>
      <c r="I41" s="138"/>
      <c r="J41" s="325" t="e">
        <f t="shared" si="19"/>
        <v>#DIV/0!</v>
      </c>
      <c r="K41" s="138">
        <f t="shared" si="20"/>
        <v>0</v>
      </c>
      <c r="L41" s="325" t="e">
        <f t="shared" si="21"/>
        <v>#DIV/0!</v>
      </c>
      <c r="M41" s="138"/>
      <c r="N41" s="325" t="e">
        <f t="shared" si="22"/>
        <v>#DIV/0!</v>
      </c>
      <c r="O41" s="138"/>
      <c r="P41" s="338" t="e">
        <f t="shared" si="23"/>
        <v>#DIV/0!</v>
      </c>
      <c r="Q41" s="138">
        <f t="shared" si="24"/>
        <v>0</v>
      </c>
      <c r="R41" s="325" t="e">
        <f t="shared" si="25"/>
        <v>#DIV/0!</v>
      </c>
      <c r="S41" s="138"/>
      <c r="T41" s="325" t="e">
        <f t="shared" si="26"/>
        <v>#DIV/0!</v>
      </c>
      <c r="U41" s="138"/>
      <c r="V41" s="338" t="e">
        <f t="shared" si="27"/>
        <v>#DIV/0!</v>
      </c>
      <c r="W41" s="138">
        <f t="shared" si="28"/>
        <v>0</v>
      </c>
      <c r="X41" s="325" t="e">
        <f t="shared" si="29"/>
        <v>#DIV/0!</v>
      </c>
      <c r="Y41" s="138"/>
      <c r="Z41" s="325" t="e">
        <f t="shared" si="30"/>
        <v>#DIV/0!</v>
      </c>
      <c r="AA41" s="138"/>
      <c r="AB41" s="338" t="e">
        <f t="shared" si="31"/>
        <v>#DIV/0!</v>
      </c>
      <c r="AC41" s="138">
        <f t="shared" si="32"/>
        <v>0</v>
      </c>
      <c r="AD41" s="325" t="e">
        <f t="shared" si="33"/>
        <v>#DIV/0!</v>
      </c>
    </row>
    <row r="42" spans="1:30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343">
        <f>'40'!D41</f>
        <v>0</v>
      </c>
      <c r="E42" s="343">
        <f>'40'!E41</f>
        <v>0</v>
      </c>
      <c r="F42" s="138">
        <f t="shared" si="17"/>
        <v>0</v>
      </c>
      <c r="G42" s="138"/>
      <c r="H42" s="325" t="e">
        <f t="shared" si="18"/>
        <v>#DIV/0!</v>
      </c>
      <c r="I42" s="138"/>
      <c r="J42" s="325" t="e">
        <f t="shared" si="19"/>
        <v>#DIV/0!</v>
      </c>
      <c r="K42" s="138">
        <f t="shared" si="20"/>
        <v>0</v>
      </c>
      <c r="L42" s="325" t="e">
        <f t="shared" si="21"/>
        <v>#DIV/0!</v>
      </c>
      <c r="M42" s="138"/>
      <c r="N42" s="325" t="e">
        <f t="shared" si="22"/>
        <v>#DIV/0!</v>
      </c>
      <c r="O42" s="138"/>
      <c r="P42" s="338" t="e">
        <f t="shared" si="23"/>
        <v>#DIV/0!</v>
      </c>
      <c r="Q42" s="138">
        <f t="shared" si="24"/>
        <v>0</v>
      </c>
      <c r="R42" s="325" t="e">
        <f t="shared" si="25"/>
        <v>#DIV/0!</v>
      </c>
      <c r="S42" s="138"/>
      <c r="T42" s="325" t="e">
        <f t="shared" si="26"/>
        <v>#DIV/0!</v>
      </c>
      <c r="U42" s="138"/>
      <c r="V42" s="338" t="e">
        <f t="shared" si="27"/>
        <v>#DIV/0!</v>
      </c>
      <c r="W42" s="138">
        <f t="shared" si="28"/>
        <v>0</v>
      </c>
      <c r="X42" s="325" t="e">
        <f t="shared" si="29"/>
        <v>#DIV/0!</v>
      </c>
      <c r="Y42" s="138"/>
      <c r="Z42" s="325" t="e">
        <f t="shared" si="30"/>
        <v>#DIV/0!</v>
      </c>
      <c r="AA42" s="138"/>
      <c r="AB42" s="338" t="e">
        <f t="shared" si="31"/>
        <v>#DIV/0!</v>
      </c>
      <c r="AC42" s="138">
        <f t="shared" si="32"/>
        <v>0</v>
      </c>
      <c r="AD42" s="325" t="e">
        <f t="shared" si="33"/>
        <v>#DIV/0!</v>
      </c>
    </row>
    <row r="43" spans="1:30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343">
        <f>'40'!D42</f>
        <v>0</v>
      </c>
      <c r="E43" s="343">
        <f>'40'!E42</f>
        <v>0</v>
      </c>
      <c r="F43" s="138">
        <f t="shared" si="17"/>
        <v>0</v>
      </c>
      <c r="G43" s="138"/>
      <c r="H43" s="325" t="e">
        <f t="shared" si="18"/>
        <v>#DIV/0!</v>
      </c>
      <c r="I43" s="138"/>
      <c r="J43" s="325" t="e">
        <f t="shared" si="19"/>
        <v>#DIV/0!</v>
      </c>
      <c r="K43" s="138">
        <f t="shared" si="20"/>
        <v>0</v>
      </c>
      <c r="L43" s="325" t="e">
        <f t="shared" si="21"/>
        <v>#DIV/0!</v>
      </c>
      <c r="M43" s="138"/>
      <c r="N43" s="325" t="e">
        <f t="shared" si="22"/>
        <v>#DIV/0!</v>
      </c>
      <c r="O43" s="138"/>
      <c r="P43" s="338" t="e">
        <f t="shared" si="23"/>
        <v>#DIV/0!</v>
      </c>
      <c r="Q43" s="138">
        <f t="shared" si="24"/>
        <v>0</v>
      </c>
      <c r="R43" s="325" t="e">
        <f t="shared" si="25"/>
        <v>#DIV/0!</v>
      </c>
      <c r="S43" s="138"/>
      <c r="T43" s="325" t="e">
        <f t="shared" si="26"/>
        <v>#DIV/0!</v>
      </c>
      <c r="U43" s="138"/>
      <c r="V43" s="338" t="e">
        <f t="shared" si="27"/>
        <v>#DIV/0!</v>
      </c>
      <c r="W43" s="138">
        <f t="shared" si="28"/>
        <v>0</v>
      </c>
      <c r="X43" s="325" t="e">
        <f t="shared" si="29"/>
        <v>#DIV/0!</v>
      </c>
      <c r="Y43" s="138"/>
      <c r="Z43" s="325" t="e">
        <f t="shared" si="30"/>
        <v>#DIV/0!</v>
      </c>
      <c r="AA43" s="138"/>
      <c r="AB43" s="338" t="e">
        <f t="shared" si="31"/>
        <v>#DIV/0!</v>
      </c>
      <c r="AC43" s="138">
        <f t="shared" si="32"/>
        <v>0</v>
      </c>
      <c r="AD43" s="325" t="e">
        <f t="shared" si="33"/>
        <v>#DIV/0!</v>
      </c>
    </row>
    <row r="44" spans="1:30" ht="19.5" customHeight="1" x14ac:dyDescent="0.25">
      <c r="A44" s="557"/>
      <c r="B44" s="128"/>
      <c r="C44" s="128" t="str">
        <f>'9'!C41</f>
        <v>Sokaraja II</v>
      </c>
      <c r="D44" s="343">
        <f>'40'!D43</f>
        <v>0</v>
      </c>
      <c r="E44" s="343">
        <f>'40'!E43</f>
        <v>0</v>
      </c>
      <c r="F44" s="138">
        <f t="shared" si="17"/>
        <v>0</v>
      </c>
      <c r="G44" s="138"/>
      <c r="H44" s="325" t="e">
        <f t="shared" si="18"/>
        <v>#DIV/0!</v>
      </c>
      <c r="I44" s="138"/>
      <c r="J44" s="325" t="e">
        <f t="shared" si="19"/>
        <v>#DIV/0!</v>
      </c>
      <c r="K44" s="138">
        <f t="shared" si="20"/>
        <v>0</v>
      </c>
      <c r="L44" s="325" t="e">
        <f t="shared" si="21"/>
        <v>#DIV/0!</v>
      </c>
      <c r="M44" s="138"/>
      <c r="N44" s="325" t="e">
        <f t="shared" si="22"/>
        <v>#DIV/0!</v>
      </c>
      <c r="O44" s="138"/>
      <c r="P44" s="338" t="e">
        <f t="shared" si="23"/>
        <v>#DIV/0!</v>
      </c>
      <c r="Q44" s="138">
        <f t="shared" si="24"/>
        <v>0</v>
      </c>
      <c r="R44" s="325" t="e">
        <f t="shared" si="25"/>
        <v>#DIV/0!</v>
      </c>
      <c r="S44" s="138"/>
      <c r="T44" s="325" t="e">
        <f t="shared" si="26"/>
        <v>#DIV/0!</v>
      </c>
      <c r="U44" s="138"/>
      <c r="V44" s="338" t="e">
        <f t="shared" si="27"/>
        <v>#DIV/0!</v>
      </c>
      <c r="W44" s="138">
        <f t="shared" si="28"/>
        <v>0</v>
      </c>
      <c r="X44" s="325" t="e">
        <f t="shared" si="29"/>
        <v>#DIV/0!</v>
      </c>
      <c r="Y44" s="138"/>
      <c r="Z44" s="325" t="e">
        <f t="shared" si="30"/>
        <v>#DIV/0!</v>
      </c>
      <c r="AA44" s="138"/>
      <c r="AB44" s="338" t="e">
        <f t="shared" si="31"/>
        <v>#DIV/0!</v>
      </c>
      <c r="AC44" s="138">
        <f t="shared" si="32"/>
        <v>0</v>
      </c>
      <c r="AD44" s="325" t="e">
        <f t="shared" si="33"/>
        <v>#DIV/0!</v>
      </c>
    </row>
    <row r="45" spans="1:30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343">
        <f>'40'!D44</f>
        <v>0</v>
      </c>
      <c r="E45" s="343">
        <f>'40'!E44</f>
        <v>0</v>
      </c>
      <c r="F45" s="138">
        <f t="shared" si="17"/>
        <v>0</v>
      </c>
      <c r="G45" s="138"/>
      <c r="H45" s="325" t="e">
        <f t="shared" si="18"/>
        <v>#DIV/0!</v>
      </c>
      <c r="I45" s="138"/>
      <c r="J45" s="325" t="e">
        <f t="shared" si="19"/>
        <v>#DIV/0!</v>
      </c>
      <c r="K45" s="138">
        <f t="shared" si="20"/>
        <v>0</v>
      </c>
      <c r="L45" s="325" t="e">
        <f t="shared" si="21"/>
        <v>#DIV/0!</v>
      </c>
      <c r="M45" s="138"/>
      <c r="N45" s="325" t="e">
        <f t="shared" si="22"/>
        <v>#DIV/0!</v>
      </c>
      <c r="O45" s="138"/>
      <c r="P45" s="338" t="e">
        <f t="shared" si="23"/>
        <v>#DIV/0!</v>
      </c>
      <c r="Q45" s="138">
        <f t="shared" si="24"/>
        <v>0</v>
      </c>
      <c r="R45" s="325" t="e">
        <f t="shared" si="25"/>
        <v>#DIV/0!</v>
      </c>
      <c r="S45" s="138"/>
      <c r="T45" s="325" t="e">
        <f t="shared" si="26"/>
        <v>#DIV/0!</v>
      </c>
      <c r="U45" s="138"/>
      <c r="V45" s="338" t="e">
        <f t="shared" si="27"/>
        <v>#DIV/0!</v>
      </c>
      <c r="W45" s="138">
        <f t="shared" si="28"/>
        <v>0</v>
      </c>
      <c r="X45" s="325" t="e">
        <f t="shared" si="29"/>
        <v>#DIV/0!</v>
      </c>
      <c r="Y45" s="138"/>
      <c r="Z45" s="325" t="e">
        <f t="shared" si="30"/>
        <v>#DIV/0!</v>
      </c>
      <c r="AA45" s="138"/>
      <c r="AB45" s="338" t="e">
        <f t="shared" si="31"/>
        <v>#DIV/0!</v>
      </c>
      <c r="AC45" s="138">
        <f t="shared" si="32"/>
        <v>0</v>
      </c>
      <c r="AD45" s="325" t="e">
        <f t="shared" si="33"/>
        <v>#DIV/0!</v>
      </c>
    </row>
    <row r="46" spans="1:30" ht="20.100000000000001" customHeight="1" x14ac:dyDescent="0.25">
      <c r="A46" s="557"/>
      <c r="B46" s="128"/>
      <c r="C46" s="128" t="str">
        <f>'9'!C43</f>
        <v>Kembaran II</v>
      </c>
      <c r="D46" s="343">
        <f>'40'!D45</f>
        <v>0</v>
      </c>
      <c r="E46" s="343">
        <f>'40'!E45</f>
        <v>0</v>
      </c>
      <c r="F46" s="138">
        <f t="shared" si="17"/>
        <v>0</v>
      </c>
      <c r="G46" s="138"/>
      <c r="H46" s="325" t="e">
        <f t="shared" si="18"/>
        <v>#DIV/0!</v>
      </c>
      <c r="I46" s="138"/>
      <c r="J46" s="325" t="e">
        <f t="shared" si="19"/>
        <v>#DIV/0!</v>
      </c>
      <c r="K46" s="138">
        <f t="shared" si="20"/>
        <v>0</v>
      </c>
      <c r="L46" s="325" t="e">
        <f t="shared" si="21"/>
        <v>#DIV/0!</v>
      </c>
      <c r="M46" s="138"/>
      <c r="N46" s="325" t="e">
        <f t="shared" si="22"/>
        <v>#DIV/0!</v>
      </c>
      <c r="O46" s="138"/>
      <c r="P46" s="338" t="e">
        <f t="shared" si="23"/>
        <v>#DIV/0!</v>
      </c>
      <c r="Q46" s="138">
        <f t="shared" si="24"/>
        <v>0</v>
      </c>
      <c r="R46" s="325" t="e">
        <f t="shared" si="25"/>
        <v>#DIV/0!</v>
      </c>
      <c r="S46" s="138"/>
      <c r="T46" s="325" t="e">
        <f t="shared" si="26"/>
        <v>#DIV/0!</v>
      </c>
      <c r="U46" s="138"/>
      <c r="V46" s="338" t="e">
        <f t="shared" si="27"/>
        <v>#DIV/0!</v>
      </c>
      <c r="W46" s="138">
        <f t="shared" si="28"/>
        <v>0</v>
      </c>
      <c r="X46" s="325" t="e">
        <f t="shared" si="29"/>
        <v>#DIV/0!</v>
      </c>
      <c r="Y46" s="138"/>
      <c r="Z46" s="325" t="e">
        <f t="shared" si="30"/>
        <v>#DIV/0!</v>
      </c>
      <c r="AA46" s="138"/>
      <c r="AB46" s="338" t="e">
        <f t="shared" si="31"/>
        <v>#DIV/0!</v>
      </c>
      <c r="AC46" s="138">
        <f t="shared" si="32"/>
        <v>0</v>
      </c>
      <c r="AD46" s="325" t="e">
        <f t="shared" si="33"/>
        <v>#DIV/0!</v>
      </c>
    </row>
    <row r="47" spans="1:30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343">
        <f>'40'!D46</f>
        <v>0</v>
      </c>
      <c r="E47" s="343">
        <f>'40'!E46</f>
        <v>0</v>
      </c>
      <c r="F47" s="138">
        <f t="shared" si="17"/>
        <v>0</v>
      </c>
      <c r="G47" s="138"/>
      <c r="H47" s="325" t="e">
        <f t="shared" si="18"/>
        <v>#DIV/0!</v>
      </c>
      <c r="I47" s="138"/>
      <c r="J47" s="325" t="e">
        <f t="shared" si="19"/>
        <v>#DIV/0!</v>
      </c>
      <c r="K47" s="138">
        <f t="shared" si="20"/>
        <v>0</v>
      </c>
      <c r="L47" s="325" t="e">
        <f t="shared" si="21"/>
        <v>#DIV/0!</v>
      </c>
      <c r="M47" s="138"/>
      <c r="N47" s="325" t="e">
        <f t="shared" si="22"/>
        <v>#DIV/0!</v>
      </c>
      <c r="O47" s="138"/>
      <c r="P47" s="338" t="e">
        <f t="shared" si="23"/>
        <v>#DIV/0!</v>
      </c>
      <c r="Q47" s="138">
        <f t="shared" si="24"/>
        <v>0</v>
      </c>
      <c r="R47" s="325" t="e">
        <f t="shared" si="25"/>
        <v>#DIV/0!</v>
      </c>
      <c r="S47" s="138"/>
      <c r="T47" s="325" t="e">
        <f t="shared" si="26"/>
        <v>#DIV/0!</v>
      </c>
      <c r="U47" s="138"/>
      <c r="V47" s="338" t="e">
        <f t="shared" si="27"/>
        <v>#DIV/0!</v>
      </c>
      <c r="W47" s="138">
        <f t="shared" si="28"/>
        <v>0</v>
      </c>
      <c r="X47" s="325" t="e">
        <f t="shared" si="29"/>
        <v>#DIV/0!</v>
      </c>
      <c r="Y47" s="138"/>
      <c r="Z47" s="325" t="e">
        <f t="shared" si="30"/>
        <v>#DIV/0!</v>
      </c>
      <c r="AA47" s="138"/>
      <c r="AB47" s="338" t="e">
        <f t="shared" si="31"/>
        <v>#DIV/0!</v>
      </c>
      <c r="AC47" s="138">
        <f t="shared" si="32"/>
        <v>0</v>
      </c>
      <c r="AD47" s="325" t="e">
        <f t="shared" si="33"/>
        <v>#DIV/0!</v>
      </c>
    </row>
    <row r="48" spans="1:30" ht="20.100000000000001" customHeight="1" x14ac:dyDescent="0.25">
      <c r="A48" s="557"/>
      <c r="B48" s="128"/>
      <c r="C48" s="128" t="str">
        <f>'9'!C45</f>
        <v>Sumbang II</v>
      </c>
      <c r="D48" s="343">
        <f>'40'!D47</f>
        <v>0</v>
      </c>
      <c r="E48" s="343">
        <f>'40'!E47</f>
        <v>0</v>
      </c>
      <c r="F48" s="138">
        <f t="shared" si="17"/>
        <v>0</v>
      </c>
      <c r="G48" s="138"/>
      <c r="H48" s="325" t="e">
        <f t="shared" si="18"/>
        <v>#DIV/0!</v>
      </c>
      <c r="I48" s="138"/>
      <c r="J48" s="325" t="e">
        <f t="shared" si="19"/>
        <v>#DIV/0!</v>
      </c>
      <c r="K48" s="138">
        <f t="shared" si="20"/>
        <v>0</v>
      </c>
      <c r="L48" s="325" t="e">
        <f t="shared" si="21"/>
        <v>#DIV/0!</v>
      </c>
      <c r="M48" s="138"/>
      <c r="N48" s="325" t="e">
        <f t="shared" si="22"/>
        <v>#DIV/0!</v>
      </c>
      <c r="O48" s="138"/>
      <c r="P48" s="338" t="e">
        <f t="shared" si="23"/>
        <v>#DIV/0!</v>
      </c>
      <c r="Q48" s="138">
        <f t="shared" si="24"/>
        <v>0</v>
      </c>
      <c r="R48" s="325" t="e">
        <f t="shared" si="25"/>
        <v>#DIV/0!</v>
      </c>
      <c r="S48" s="138"/>
      <c r="T48" s="325" t="e">
        <f t="shared" si="26"/>
        <v>#DIV/0!</v>
      </c>
      <c r="U48" s="138"/>
      <c r="V48" s="338" t="e">
        <f t="shared" si="27"/>
        <v>#DIV/0!</v>
      </c>
      <c r="W48" s="138">
        <f t="shared" si="28"/>
        <v>0</v>
      </c>
      <c r="X48" s="325" t="e">
        <f t="shared" si="29"/>
        <v>#DIV/0!</v>
      </c>
      <c r="Y48" s="138"/>
      <c r="Z48" s="325" t="e">
        <f t="shared" si="30"/>
        <v>#DIV/0!</v>
      </c>
      <c r="AA48" s="138"/>
      <c r="AB48" s="338" t="e">
        <f t="shared" si="31"/>
        <v>#DIV/0!</v>
      </c>
      <c r="AC48" s="138">
        <f t="shared" si="32"/>
        <v>0</v>
      </c>
      <c r="AD48" s="325" t="e">
        <f t="shared" si="33"/>
        <v>#DIV/0!</v>
      </c>
    </row>
    <row r="49" spans="1:30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343">
        <f>'40'!D48</f>
        <v>0</v>
      </c>
      <c r="E49" s="343">
        <f>'40'!E48</f>
        <v>0</v>
      </c>
      <c r="F49" s="138">
        <f t="shared" si="17"/>
        <v>0</v>
      </c>
      <c r="G49" s="138"/>
      <c r="H49" s="325" t="e">
        <f t="shared" si="18"/>
        <v>#DIV/0!</v>
      </c>
      <c r="I49" s="138"/>
      <c r="J49" s="325" t="e">
        <f t="shared" si="19"/>
        <v>#DIV/0!</v>
      </c>
      <c r="K49" s="138">
        <f t="shared" si="20"/>
        <v>0</v>
      </c>
      <c r="L49" s="325" t="e">
        <f t="shared" si="21"/>
        <v>#DIV/0!</v>
      </c>
      <c r="M49" s="138"/>
      <c r="N49" s="325" t="e">
        <f t="shared" si="22"/>
        <v>#DIV/0!</v>
      </c>
      <c r="O49" s="138"/>
      <c r="P49" s="338" t="e">
        <f t="shared" si="23"/>
        <v>#DIV/0!</v>
      </c>
      <c r="Q49" s="138">
        <f t="shared" si="24"/>
        <v>0</v>
      </c>
      <c r="R49" s="325" t="e">
        <f t="shared" si="25"/>
        <v>#DIV/0!</v>
      </c>
      <c r="S49" s="138"/>
      <c r="T49" s="325" t="e">
        <f t="shared" si="26"/>
        <v>#DIV/0!</v>
      </c>
      <c r="U49" s="138"/>
      <c r="V49" s="338" t="e">
        <f t="shared" si="27"/>
        <v>#DIV/0!</v>
      </c>
      <c r="W49" s="138">
        <f t="shared" si="28"/>
        <v>0</v>
      </c>
      <c r="X49" s="325" t="e">
        <f t="shared" si="29"/>
        <v>#DIV/0!</v>
      </c>
      <c r="Y49" s="138"/>
      <c r="Z49" s="325" t="e">
        <f t="shared" si="30"/>
        <v>#DIV/0!</v>
      </c>
      <c r="AA49" s="138"/>
      <c r="AB49" s="338" t="e">
        <f t="shared" si="31"/>
        <v>#DIV/0!</v>
      </c>
      <c r="AC49" s="138">
        <f t="shared" si="32"/>
        <v>0</v>
      </c>
      <c r="AD49" s="325" t="e">
        <f t="shared" si="33"/>
        <v>#DIV/0!</v>
      </c>
    </row>
    <row r="50" spans="1:30" ht="20.100000000000001" customHeight="1" x14ac:dyDescent="0.25">
      <c r="A50" s="557"/>
      <c r="B50" s="128"/>
      <c r="C50" s="128" t="str">
        <f>'9'!C47</f>
        <v>Baturraden II</v>
      </c>
      <c r="D50" s="343">
        <f>'40'!D49</f>
        <v>0</v>
      </c>
      <c r="E50" s="343">
        <f>'40'!E49</f>
        <v>0</v>
      </c>
      <c r="F50" s="138">
        <f t="shared" si="17"/>
        <v>0</v>
      </c>
      <c r="G50" s="138"/>
      <c r="H50" s="325" t="e">
        <f t="shared" si="18"/>
        <v>#DIV/0!</v>
      </c>
      <c r="I50" s="138"/>
      <c r="J50" s="325" t="e">
        <f t="shared" si="19"/>
        <v>#DIV/0!</v>
      </c>
      <c r="K50" s="138">
        <f t="shared" si="20"/>
        <v>0</v>
      </c>
      <c r="L50" s="325" t="e">
        <f t="shared" si="21"/>
        <v>#DIV/0!</v>
      </c>
      <c r="M50" s="138"/>
      <c r="N50" s="325" t="e">
        <f t="shared" si="22"/>
        <v>#DIV/0!</v>
      </c>
      <c r="O50" s="138"/>
      <c r="P50" s="338" t="e">
        <f t="shared" si="23"/>
        <v>#DIV/0!</v>
      </c>
      <c r="Q50" s="138">
        <f t="shared" si="24"/>
        <v>0</v>
      </c>
      <c r="R50" s="325" t="e">
        <f t="shared" si="25"/>
        <v>#DIV/0!</v>
      </c>
      <c r="S50" s="138"/>
      <c r="T50" s="325" t="e">
        <f t="shared" si="26"/>
        <v>#DIV/0!</v>
      </c>
      <c r="U50" s="138"/>
      <c r="V50" s="338" t="e">
        <f t="shared" si="27"/>
        <v>#DIV/0!</v>
      </c>
      <c r="W50" s="138">
        <f t="shared" si="28"/>
        <v>0</v>
      </c>
      <c r="X50" s="325" t="e">
        <f t="shared" si="29"/>
        <v>#DIV/0!</v>
      </c>
      <c r="Y50" s="138"/>
      <c r="Z50" s="325" t="e">
        <f t="shared" si="30"/>
        <v>#DIV/0!</v>
      </c>
      <c r="AA50" s="138"/>
      <c r="AB50" s="338" t="e">
        <f t="shared" si="31"/>
        <v>#DIV/0!</v>
      </c>
      <c r="AC50" s="138">
        <f t="shared" si="32"/>
        <v>0</v>
      </c>
      <c r="AD50" s="325" t="e">
        <f t="shared" si="33"/>
        <v>#DIV/0!</v>
      </c>
    </row>
    <row r="51" spans="1:30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343">
        <f>'40'!D50</f>
        <v>0</v>
      </c>
      <c r="E51" s="343">
        <f>'40'!E50</f>
        <v>0</v>
      </c>
      <c r="F51" s="138">
        <f t="shared" si="17"/>
        <v>0</v>
      </c>
      <c r="G51" s="138"/>
      <c r="H51" s="325" t="e">
        <f t="shared" si="18"/>
        <v>#DIV/0!</v>
      </c>
      <c r="I51" s="138"/>
      <c r="J51" s="325" t="e">
        <f t="shared" si="19"/>
        <v>#DIV/0!</v>
      </c>
      <c r="K51" s="138">
        <f t="shared" si="20"/>
        <v>0</v>
      </c>
      <c r="L51" s="325" t="e">
        <f t="shared" si="21"/>
        <v>#DIV/0!</v>
      </c>
      <c r="M51" s="138"/>
      <c r="N51" s="325" t="e">
        <f t="shared" si="22"/>
        <v>#DIV/0!</v>
      </c>
      <c r="O51" s="138"/>
      <c r="P51" s="338" t="e">
        <f t="shared" si="23"/>
        <v>#DIV/0!</v>
      </c>
      <c r="Q51" s="138">
        <f t="shared" si="24"/>
        <v>0</v>
      </c>
      <c r="R51" s="325" t="e">
        <f t="shared" si="25"/>
        <v>#DIV/0!</v>
      </c>
      <c r="S51" s="138"/>
      <c r="T51" s="325" t="e">
        <f t="shared" si="26"/>
        <v>#DIV/0!</v>
      </c>
      <c r="U51" s="138"/>
      <c r="V51" s="338" t="e">
        <f t="shared" si="27"/>
        <v>#DIV/0!</v>
      </c>
      <c r="W51" s="138">
        <f t="shared" si="28"/>
        <v>0</v>
      </c>
      <c r="X51" s="325" t="e">
        <f t="shared" si="29"/>
        <v>#DIV/0!</v>
      </c>
      <c r="Y51" s="138"/>
      <c r="Z51" s="325" t="e">
        <f t="shared" si="30"/>
        <v>#DIV/0!</v>
      </c>
      <c r="AA51" s="138"/>
      <c r="AB51" s="338" t="e">
        <f t="shared" si="31"/>
        <v>#DIV/0!</v>
      </c>
      <c r="AC51" s="138">
        <f t="shared" si="32"/>
        <v>0</v>
      </c>
      <c r="AD51" s="325" t="e">
        <f t="shared" si="33"/>
        <v>#DIV/0!</v>
      </c>
    </row>
    <row r="52" spans="1:30" ht="20.100000000000001" customHeight="1" x14ac:dyDescent="0.25">
      <c r="A52" s="557"/>
      <c r="B52" s="128"/>
      <c r="C52" s="128"/>
      <c r="D52" s="343"/>
      <c r="E52" s="343"/>
      <c r="F52" s="138"/>
      <c r="G52" s="138"/>
      <c r="H52" s="325"/>
      <c r="I52" s="138"/>
      <c r="J52" s="325"/>
      <c r="K52" s="138"/>
      <c r="L52" s="325"/>
      <c r="M52" s="138"/>
      <c r="N52" s="325"/>
      <c r="O52" s="138"/>
      <c r="P52" s="338"/>
      <c r="Q52" s="138"/>
      <c r="R52" s="325"/>
      <c r="S52" s="138"/>
      <c r="T52" s="325"/>
      <c r="U52" s="138"/>
      <c r="V52" s="338"/>
      <c r="W52" s="138"/>
      <c r="X52" s="325"/>
      <c r="Y52" s="138"/>
      <c r="Z52" s="325"/>
      <c r="AA52" s="138"/>
      <c r="AB52" s="338"/>
      <c r="AC52" s="138"/>
      <c r="AD52" s="325"/>
    </row>
    <row r="53" spans="1:30" ht="20.100000000000001" customHeight="1" x14ac:dyDescent="0.25">
      <c r="A53" s="557"/>
      <c r="B53" s="128"/>
      <c r="C53" s="128"/>
      <c r="D53" s="343"/>
      <c r="E53" s="343"/>
      <c r="F53" s="138"/>
      <c r="G53" s="138"/>
      <c r="H53" s="325"/>
      <c r="I53" s="138"/>
      <c r="J53" s="325"/>
      <c r="K53" s="138"/>
      <c r="L53" s="325"/>
      <c r="M53" s="138"/>
      <c r="N53" s="325"/>
      <c r="O53" s="138"/>
      <c r="P53" s="338"/>
      <c r="Q53" s="138"/>
      <c r="R53" s="325"/>
      <c r="S53" s="138"/>
      <c r="T53" s="325"/>
      <c r="U53" s="138"/>
      <c r="V53" s="338"/>
      <c r="W53" s="138"/>
      <c r="X53" s="325"/>
      <c r="Y53" s="138"/>
      <c r="Z53" s="325"/>
      <c r="AA53" s="138"/>
      <c r="AB53" s="338"/>
      <c r="AC53" s="138"/>
      <c r="AD53" s="325"/>
    </row>
    <row r="54" spans="1:30" ht="20.100000000000001" customHeight="1" x14ac:dyDescent="0.25">
      <c r="A54" s="557"/>
      <c r="B54" s="128"/>
      <c r="C54" s="128"/>
      <c r="D54" s="343"/>
      <c r="E54" s="343"/>
      <c r="F54" s="138"/>
      <c r="G54" s="138"/>
      <c r="H54" s="325"/>
      <c r="I54" s="138"/>
      <c r="J54" s="325"/>
      <c r="K54" s="138"/>
      <c r="L54" s="325"/>
      <c r="M54" s="138"/>
      <c r="N54" s="325"/>
      <c r="O54" s="138"/>
      <c r="P54" s="338"/>
      <c r="Q54" s="138"/>
      <c r="R54" s="325"/>
      <c r="S54" s="138"/>
      <c r="T54" s="325"/>
      <c r="U54" s="138"/>
      <c r="V54" s="338"/>
      <c r="W54" s="138"/>
      <c r="X54" s="325"/>
      <c r="Y54" s="138"/>
      <c r="Z54" s="325"/>
      <c r="AA54" s="138"/>
      <c r="AB54" s="338"/>
      <c r="AC54" s="138"/>
      <c r="AD54" s="325"/>
    </row>
    <row r="55" spans="1:30" ht="20.100000000000001" customHeight="1" x14ac:dyDescent="0.25">
      <c r="A55" s="557"/>
      <c r="B55" s="128"/>
      <c r="C55" s="128"/>
      <c r="D55" s="343"/>
      <c r="E55" s="343"/>
      <c r="F55" s="138"/>
      <c r="G55" s="138"/>
      <c r="H55" s="325"/>
      <c r="I55" s="138"/>
      <c r="J55" s="325"/>
      <c r="K55" s="138"/>
      <c r="L55" s="325"/>
      <c r="M55" s="138"/>
      <c r="N55" s="325"/>
      <c r="O55" s="138"/>
      <c r="P55" s="338"/>
      <c r="Q55" s="138"/>
      <c r="R55" s="325"/>
      <c r="S55" s="138"/>
      <c r="T55" s="325"/>
      <c r="U55" s="138"/>
      <c r="V55" s="338"/>
      <c r="W55" s="138"/>
      <c r="X55" s="325"/>
      <c r="Y55" s="138"/>
      <c r="Z55" s="325"/>
      <c r="AA55" s="138"/>
      <c r="AB55" s="338"/>
      <c r="AC55" s="138"/>
      <c r="AD55" s="325"/>
    </row>
    <row r="56" spans="1:30" ht="20.100000000000001" customHeight="1" x14ac:dyDescent="0.25">
      <c r="A56" s="557"/>
      <c r="B56" s="128"/>
      <c r="C56" s="128"/>
      <c r="D56" s="343"/>
      <c r="E56" s="343"/>
      <c r="F56" s="138"/>
      <c r="G56" s="138"/>
      <c r="H56" s="325"/>
      <c r="I56" s="138"/>
      <c r="J56" s="325"/>
      <c r="K56" s="138"/>
      <c r="L56" s="325"/>
      <c r="M56" s="138"/>
      <c r="N56" s="325"/>
      <c r="O56" s="138"/>
      <c r="P56" s="338"/>
      <c r="Q56" s="138"/>
      <c r="R56" s="325"/>
      <c r="S56" s="138"/>
      <c r="T56" s="325"/>
      <c r="U56" s="138"/>
      <c r="V56" s="338"/>
      <c r="W56" s="138"/>
      <c r="X56" s="325"/>
      <c r="Y56" s="138"/>
      <c r="Z56" s="325"/>
      <c r="AA56" s="138"/>
      <c r="AB56" s="338"/>
      <c r="AC56" s="138"/>
      <c r="AD56" s="325"/>
    </row>
    <row r="57" spans="1:30" ht="20.100000000000001" customHeight="1" x14ac:dyDescent="0.25">
      <c r="A57" s="557"/>
      <c r="B57" s="128"/>
      <c r="C57" s="128"/>
      <c r="D57" s="343"/>
      <c r="E57" s="343"/>
      <c r="F57" s="138"/>
      <c r="G57" s="138"/>
      <c r="H57" s="325"/>
      <c r="I57" s="138"/>
      <c r="J57" s="325"/>
      <c r="K57" s="138"/>
      <c r="L57" s="325"/>
      <c r="M57" s="138"/>
      <c r="N57" s="325"/>
      <c r="O57" s="138"/>
      <c r="P57" s="338"/>
      <c r="Q57" s="138"/>
      <c r="R57" s="325"/>
      <c r="S57" s="138"/>
      <c r="T57" s="325"/>
      <c r="U57" s="138"/>
      <c r="V57" s="338"/>
      <c r="W57" s="138"/>
      <c r="X57" s="325"/>
      <c r="Y57" s="138"/>
      <c r="Z57" s="325"/>
      <c r="AA57" s="138"/>
      <c r="AB57" s="338"/>
      <c r="AC57" s="138"/>
      <c r="AD57" s="325"/>
    </row>
    <row r="58" spans="1:30" ht="17.25" customHeight="1" x14ac:dyDescent="0.25">
      <c r="A58" s="72"/>
      <c r="B58" s="72"/>
      <c r="C58" s="72"/>
      <c r="D58" s="138"/>
      <c r="E58" s="138"/>
      <c r="F58" s="138"/>
      <c r="G58" s="138"/>
      <c r="H58" s="325"/>
      <c r="I58" s="138"/>
      <c r="J58" s="325"/>
      <c r="K58" s="138"/>
      <c r="L58" s="325"/>
      <c r="M58" s="138"/>
      <c r="N58" s="325"/>
      <c r="O58" s="138"/>
      <c r="P58" s="338"/>
      <c r="Q58" s="138"/>
      <c r="R58" s="325"/>
      <c r="S58" s="138"/>
      <c r="T58" s="325"/>
      <c r="U58" s="138"/>
      <c r="V58" s="338"/>
      <c r="W58" s="138"/>
      <c r="X58" s="325"/>
      <c r="Y58" s="138"/>
      <c r="Z58" s="325"/>
      <c r="AA58" s="138"/>
      <c r="AB58" s="338"/>
      <c r="AC58" s="138"/>
      <c r="AD58" s="325"/>
    </row>
    <row r="59" spans="1:30" ht="20.100000000000001" customHeight="1" x14ac:dyDescent="0.25">
      <c r="A59" s="72"/>
      <c r="B59" s="72"/>
      <c r="C59" s="72"/>
      <c r="D59" s="138"/>
      <c r="E59" s="138"/>
      <c r="F59" s="138"/>
      <c r="G59" s="138"/>
      <c r="H59" s="328"/>
      <c r="I59" s="287"/>
      <c r="J59" s="328"/>
      <c r="K59" s="138"/>
      <c r="L59" s="328"/>
      <c r="M59" s="287"/>
      <c r="N59" s="328"/>
      <c r="O59" s="287"/>
      <c r="P59" s="339"/>
      <c r="Q59" s="138"/>
      <c r="R59" s="328"/>
      <c r="S59" s="287"/>
      <c r="T59" s="328"/>
      <c r="U59" s="287"/>
      <c r="V59" s="339"/>
      <c r="W59" s="138"/>
      <c r="X59" s="328"/>
      <c r="Y59" s="287"/>
      <c r="Z59" s="328"/>
      <c r="AA59" s="287"/>
      <c r="AB59" s="339"/>
      <c r="AC59" s="138"/>
      <c r="AD59" s="328"/>
    </row>
    <row r="60" spans="1:30" ht="20.100000000000001" customHeight="1" thickBot="1" x14ac:dyDescent="0.3">
      <c r="A60" s="81" t="s">
        <v>488</v>
      </c>
      <c r="B60" s="81"/>
      <c r="C60" s="81"/>
      <c r="D60" s="288">
        <f>SUM(D12:D59)</f>
        <v>0</v>
      </c>
      <c r="E60" s="288">
        <f>SUM(E12:E59)</f>
        <v>0</v>
      </c>
      <c r="F60" s="288">
        <f>SUM(F12:F59)</f>
        <v>0</v>
      </c>
      <c r="G60" s="288">
        <f>SUM(G12:G59)</f>
        <v>0</v>
      </c>
      <c r="H60" s="330" t="e">
        <f>G60/D60*100</f>
        <v>#DIV/0!</v>
      </c>
      <c r="I60" s="288">
        <f>SUM(I12:I59)</f>
        <v>0</v>
      </c>
      <c r="J60" s="330" t="e">
        <f>I60/E60*100</f>
        <v>#DIV/0!</v>
      </c>
      <c r="K60" s="288">
        <f>SUM(K12:K59)</f>
        <v>0</v>
      </c>
      <c r="L60" s="330" t="e">
        <f>K60/F60*100</f>
        <v>#DIV/0!</v>
      </c>
      <c r="M60" s="288">
        <f>SUM(M12:M59)</f>
        <v>0</v>
      </c>
      <c r="N60" s="330" t="e">
        <f>M60/D60*100</f>
        <v>#DIV/0!</v>
      </c>
      <c r="O60" s="288">
        <f>SUM(O12:O59)</f>
        <v>0</v>
      </c>
      <c r="P60" s="342" t="e">
        <f>O60/E60*100</f>
        <v>#DIV/0!</v>
      </c>
      <c r="Q60" s="288">
        <f>SUM(Q12:Q59)</f>
        <v>0</v>
      </c>
      <c r="R60" s="330" t="e">
        <f>Q60/F60*100</f>
        <v>#DIV/0!</v>
      </c>
      <c r="S60" s="288">
        <f>SUM(S12:S59)</f>
        <v>0</v>
      </c>
      <c r="T60" s="330" t="e">
        <f>S60/D60*100</f>
        <v>#DIV/0!</v>
      </c>
      <c r="U60" s="288">
        <f>SUM(U12:U59)</f>
        <v>0</v>
      </c>
      <c r="V60" s="342" t="e">
        <f>U60/E60*100</f>
        <v>#DIV/0!</v>
      </c>
      <c r="W60" s="288">
        <f>SUM(W12:W59)</f>
        <v>0</v>
      </c>
      <c r="X60" s="330" t="e">
        <f>W60/F60*100</f>
        <v>#DIV/0!</v>
      </c>
      <c r="Y60" s="288">
        <f>SUM(Y12:Y59)</f>
        <v>0</v>
      </c>
      <c r="Z60" s="330" t="e">
        <f>Y60/D60*100</f>
        <v>#DIV/0!</v>
      </c>
      <c r="AA60" s="288">
        <f>SUM(AA12:AA59)</f>
        <v>0</v>
      </c>
      <c r="AB60" s="330" t="e">
        <f>AA60/E60*100</f>
        <v>#DIV/0!</v>
      </c>
      <c r="AC60" s="288">
        <f>SUM(AC12:AC59)</f>
        <v>0</v>
      </c>
      <c r="AD60" s="330" t="e">
        <f>AC60/F60*100</f>
        <v>#DIV/0!</v>
      </c>
    </row>
    <row r="61" spans="1:30" x14ac:dyDescent="0.25">
      <c r="A61" s="564"/>
      <c r="B61" s="564"/>
      <c r="C61" s="564"/>
      <c r="D61" s="564"/>
      <c r="E61" s="564"/>
    </row>
    <row r="62" spans="1:30" x14ac:dyDescent="0.25">
      <c r="A62" s="724" t="s">
        <v>413</v>
      </c>
      <c r="B62" s="724"/>
    </row>
    <row r="63" spans="1:30" x14ac:dyDescent="0.25">
      <c r="A63" s="724" t="s">
        <v>579</v>
      </c>
      <c r="B63" s="724"/>
    </row>
    <row r="64" spans="1:30" x14ac:dyDescent="0.2">
      <c r="A64" s="724"/>
      <c r="B64" s="1006" t="s">
        <v>702</v>
      </c>
    </row>
    <row r="65" spans="2:2" x14ac:dyDescent="0.25">
      <c r="B65" s="724" t="s">
        <v>703</v>
      </c>
    </row>
  </sheetData>
  <mergeCells count="16"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  <mergeCell ref="I9:J9"/>
    <mergeCell ref="A7:A10"/>
    <mergeCell ref="B7:B10"/>
    <mergeCell ref="C7:C10"/>
    <mergeCell ref="D7:F9"/>
    <mergeCell ref="G9:H9"/>
  </mergeCells>
  <printOptions horizontalCentered="1"/>
  <pageMargins left="0.75" right="0.66" top="1.1499999999999999" bottom="0.9" header="0" footer="0"/>
  <pageSetup paperSize="9" scale="41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0028E-F1A1-48BC-873E-1BA220B1B47A}">
  <sheetPr codeName="Sheet44">
    <tabColor rgb="FF7030A0"/>
    <pageSetUpPr fitToPage="1"/>
  </sheetPr>
  <dimension ref="A1:R65"/>
  <sheetViews>
    <sheetView topLeftCell="A16" zoomScale="60" zoomScaleNormal="60" workbookViewId="0">
      <selection activeCell="V4" sqref="V4"/>
    </sheetView>
  </sheetViews>
  <sheetFormatPr defaultColWidth="9.42578125" defaultRowHeight="15" x14ac:dyDescent="0.25"/>
  <cols>
    <col min="1" max="1" width="5.7109375" style="70" customWidth="1"/>
    <col min="2" max="3" width="21.7109375" style="70" customWidth="1"/>
    <col min="4" max="6" width="8.5703125" style="70" customWidth="1"/>
    <col min="7" max="7" width="11" style="70" customWidth="1"/>
    <col min="8" max="8" width="9.42578125" style="70" customWidth="1"/>
    <col min="9" max="9" width="11" style="70" customWidth="1"/>
    <col min="10" max="10" width="9.42578125" style="70" customWidth="1"/>
    <col min="11" max="11" width="10.85546875" style="70" customWidth="1"/>
    <col min="12" max="12" width="9.42578125" style="70" customWidth="1"/>
    <col min="13" max="13" width="10.28515625" style="70" customWidth="1"/>
    <col min="14" max="14" width="9.42578125" style="70" customWidth="1"/>
    <col min="15" max="15" width="12.42578125" style="70" customWidth="1"/>
    <col min="16" max="16" width="9.42578125" style="70" customWidth="1"/>
    <col min="17" max="17" width="11.28515625" style="70" customWidth="1"/>
    <col min="18" max="18" width="9.42578125" style="70" customWidth="1"/>
    <col min="19" max="244" width="9.140625" style="70" customWidth="1"/>
    <col min="245" max="245" width="5.7109375" style="70" customWidth="1"/>
    <col min="246" max="247" width="21.7109375" style="70" customWidth="1"/>
    <col min="248" max="250" width="8.5703125" style="70" customWidth="1"/>
    <col min="251" max="256" width="9.42578125" style="70"/>
    <col min="257" max="257" width="5.7109375" style="70" customWidth="1"/>
    <col min="258" max="259" width="21.7109375" style="70" customWidth="1"/>
    <col min="260" max="262" width="8.5703125" style="70" customWidth="1"/>
    <col min="263" max="274" width="9.42578125" style="70"/>
    <col min="275" max="500" width="9.140625" style="70" customWidth="1"/>
    <col min="501" max="501" width="5.7109375" style="70" customWidth="1"/>
    <col min="502" max="503" width="21.7109375" style="70" customWidth="1"/>
    <col min="504" max="506" width="8.5703125" style="70" customWidth="1"/>
    <col min="507" max="512" width="9.42578125" style="70"/>
    <col min="513" max="513" width="5.7109375" style="70" customWidth="1"/>
    <col min="514" max="515" width="21.7109375" style="70" customWidth="1"/>
    <col min="516" max="518" width="8.5703125" style="70" customWidth="1"/>
    <col min="519" max="530" width="9.42578125" style="70"/>
    <col min="531" max="756" width="9.140625" style="70" customWidth="1"/>
    <col min="757" max="757" width="5.7109375" style="70" customWidth="1"/>
    <col min="758" max="759" width="21.7109375" style="70" customWidth="1"/>
    <col min="760" max="762" width="8.5703125" style="70" customWidth="1"/>
    <col min="763" max="768" width="9.42578125" style="70"/>
    <col min="769" max="769" width="5.7109375" style="70" customWidth="1"/>
    <col min="770" max="771" width="21.7109375" style="70" customWidth="1"/>
    <col min="772" max="774" width="8.5703125" style="70" customWidth="1"/>
    <col min="775" max="786" width="9.42578125" style="70"/>
    <col min="787" max="1012" width="9.140625" style="70" customWidth="1"/>
    <col min="1013" max="1013" width="5.7109375" style="70" customWidth="1"/>
    <col min="1014" max="1015" width="21.7109375" style="70" customWidth="1"/>
    <col min="1016" max="1018" width="8.5703125" style="70" customWidth="1"/>
    <col min="1019" max="1024" width="9.42578125" style="70"/>
    <col min="1025" max="1025" width="5.7109375" style="70" customWidth="1"/>
    <col min="1026" max="1027" width="21.7109375" style="70" customWidth="1"/>
    <col min="1028" max="1030" width="8.5703125" style="70" customWidth="1"/>
    <col min="1031" max="1042" width="9.42578125" style="70"/>
    <col min="1043" max="1268" width="9.140625" style="70" customWidth="1"/>
    <col min="1269" max="1269" width="5.7109375" style="70" customWidth="1"/>
    <col min="1270" max="1271" width="21.7109375" style="70" customWidth="1"/>
    <col min="1272" max="1274" width="8.5703125" style="70" customWidth="1"/>
    <col min="1275" max="1280" width="9.42578125" style="70"/>
    <col min="1281" max="1281" width="5.7109375" style="70" customWidth="1"/>
    <col min="1282" max="1283" width="21.7109375" style="70" customWidth="1"/>
    <col min="1284" max="1286" width="8.5703125" style="70" customWidth="1"/>
    <col min="1287" max="1298" width="9.42578125" style="70"/>
    <col min="1299" max="1524" width="9.140625" style="70" customWidth="1"/>
    <col min="1525" max="1525" width="5.7109375" style="70" customWidth="1"/>
    <col min="1526" max="1527" width="21.7109375" style="70" customWidth="1"/>
    <col min="1528" max="1530" width="8.5703125" style="70" customWidth="1"/>
    <col min="1531" max="1536" width="9.42578125" style="70"/>
    <col min="1537" max="1537" width="5.7109375" style="70" customWidth="1"/>
    <col min="1538" max="1539" width="21.7109375" style="70" customWidth="1"/>
    <col min="1540" max="1542" width="8.5703125" style="70" customWidth="1"/>
    <col min="1543" max="1554" width="9.42578125" style="70"/>
    <col min="1555" max="1780" width="9.140625" style="70" customWidth="1"/>
    <col min="1781" max="1781" width="5.7109375" style="70" customWidth="1"/>
    <col min="1782" max="1783" width="21.7109375" style="70" customWidth="1"/>
    <col min="1784" max="1786" width="8.5703125" style="70" customWidth="1"/>
    <col min="1787" max="1792" width="9.42578125" style="70"/>
    <col min="1793" max="1793" width="5.7109375" style="70" customWidth="1"/>
    <col min="1794" max="1795" width="21.7109375" style="70" customWidth="1"/>
    <col min="1796" max="1798" width="8.5703125" style="70" customWidth="1"/>
    <col min="1799" max="1810" width="9.42578125" style="70"/>
    <col min="1811" max="2036" width="9.140625" style="70" customWidth="1"/>
    <col min="2037" max="2037" width="5.7109375" style="70" customWidth="1"/>
    <col min="2038" max="2039" width="21.7109375" style="70" customWidth="1"/>
    <col min="2040" max="2042" width="8.5703125" style="70" customWidth="1"/>
    <col min="2043" max="2048" width="9.42578125" style="70"/>
    <col min="2049" max="2049" width="5.7109375" style="70" customWidth="1"/>
    <col min="2050" max="2051" width="21.7109375" style="70" customWidth="1"/>
    <col min="2052" max="2054" width="8.5703125" style="70" customWidth="1"/>
    <col min="2055" max="2066" width="9.42578125" style="70"/>
    <col min="2067" max="2292" width="9.140625" style="70" customWidth="1"/>
    <col min="2293" max="2293" width="5.7109375" style="70" customWidth="1"/>
    <col min="2294" max="2295" width="21.7109375" style="70" customWidth="1"/>
    <col min="2296" max="2298" width="8.5703125" style="70" customWidth="1"/>
    <col min="2299" max="2304" width="9.42578125" style="70"/>
    <col min="2305" max="2305" width="5.7109375" style="70" customWidth="1"/>
    <col min="2306" max="2307" width="21.7109375" style="70" customWidth="1"/>
    <col min="2308" max="2310" width="8.5703125" style="70" customWidth="1"/>
    <col min="2311" max="2322" width="9.42578125" style="70"/>
    <col min="2323" max="2548" width="9.140625" style="70" customWidth="1"/>
    <col min="2549" max="2549" width="5.7109375" style="70" customWidth="1"/>
    <col min="2550" max="2551" width="21.7109375" style="70" customWidth="1"/>
    <col min="2552" max="2554" width="8.5703125" style="70" customWidth="1"/>
    <col min="2555" max="2560" width="9.42578125" style="70"/>
    <col min="2561" max="2561" width="5.7109375" style="70" customWidth="1"/>
    <col min="2562" max="2563" width="21.7109375" style="70" customWidth="1"/>
    <col min="2564" max="2566" width="8.5703125" style="70" customWidth="1"/>
    <col min="2567" max="2578" width="9.42578125" style="70"/>
    <col min="2579" max="2804" width="9.140625" style="70" customWidth="1"/>
    <col min="2805" max="2805" width="5.7109375" style="70" customWidth="1"/>
    <col min="2806" max="2807" width="21.7109375" style="70" customWidth="1"/>
    <col min="2808" max="2810" width="8.5703125" style="70" customWidth="1"/>
    <col min="2811" max="2816" width="9.42578125" style="70"/>
    <col min="2817" max="2817" width="5.7109375" style="70" customWidth="1"/>
    <col min="2818" max="2819" width="21.7109375" style="70" customWidth="1"/>
    <col min="2820" max="2822" width="8.5703125" style="70" customWidth="1"/>
    <col min="2823" max="2834" width="9.42578125" style="70"/>
    <col min="2835" max="3060" width="9.140625" style="70" customWidth="1"/>
    <col min="3061" max="3061" width="5.7109375" style="70" customWidth="1"/>
    <col min="3062" max="3063" width="21.7109375" style="70" customWidth="1"/>
    <col min="3064" max="3066" width="8.5703125" style="70" customWidth="1"/>
    <col min="3067" max="3072" width="9.42578125" style="70"/>
    <col min="3073" max="3073" width="5.7109375" style="70" customWidth="1"/>
    <col min="3074" max="3075" width="21.7109375" style="70" customWidth="1"/>
    <col min="3076" max="3078" width="8.5703125" style="70" customWidth="1"/>
    <col min="3079" max="3090" width="9.42578125" style="70"/>
    <col min="3091" max="3316" width="9.140625" style="70" customWidth="1"/>
    <col min="3317" max="3317" width="5.7109375" style="70" customWidth="1"/>
    <col min="3318" max="3319" width="21.7109375" style="70" customWidth="1"/>
    <col min="3320" max="3322" width="8.5703125" style="70" customWidth="1"/>
    <col min="3323" max="3328" width="9.42578125" style="70"/>
    <col min="3329" max="3329" width="5.7109375" style="70" customWidth="1"/>
    <col min="3330" max="3331" width="21.7109375" style="70" customWidth="1"/>
    <col min="3332" max="3334" width="8.5703125" style="70" customWidth="1"/>
    <col min="3335" max="3346" width="9.42578125" style="70"/>
    <col min="3347" max="3572" width="9.140625" style="70" customWidth="1"/>
    <col min="3573" max="3573" width="5.7109375" style="70" customWidth="1"/>
    <col min="3574" max="3575" width="21.7109375" style="70" customWidth="1"/>
    <col min="3576" max="3578" width="8.5703125" style="70" customWidth="1"/>
    <col min="3579" max="3584" width="9.42578125" style="70"/>
    <col min="3585" max="3585" width="5.7109375" style="70" customWidth="1"/>
    <col min="3586" max="3587" width="21.7109375" style="70" customWidth="1"/>
    <col min="3588" max="3590" width="8.5703125" style="70" customWidth="1"/>
    <col min="3591" max="3602" width="9.42578125" style="70"/>
    <col min="3603" max="3828" width="9.140625" style="70" customWidth="1"/>
    <col min="3829" max="3829" width="5.7109375" style="70" customWidth="1"/>
    <col min="3830" max="3831" width="21.7109375" style="70" customWidth="1"/>
    <col min="3832" max="3834" width="8.5703125" style="70" customWidth="1"/>
    <col min="3835" max="3840" width="9.42578125" style="70"/>
    <col min="3841" max="3841" width="5.7109375" style="70" customWidth="1"/>
    <col min="3842" max="3843" width="21.7109375" style="70" customWidth="1"/>
    <col min="3844" max="3846" width="8.5703125" style="70" customWidth="1"/>
    <col min="3847" max="3858" width="9.42578125" style="70"/>
    <col min="3859" max="4084" width="9.140625" style="70" customWidth="1"/>
    <col min="4085" max="4085" width="5.7109375" style="70" customWidth="1"/>
    <col min="4086" max="4087" width="21.7109375" style="70" customWidth="1"/>
    <col min="4088" max="4090" width="8.5703125" style="70" customWidth="1"/>
    <col min="4091" max="4096" width="9.42578125" style="70"/>
    <col min="4097" max="4097" width="5.7109375" style="70" customWidth="1"/>
    <col min="4098" max="4099" width="21.7109375" style="70" customWidth="1"/>
    <col min="4100" max="4102" width="8.5703125" style="70" customWidth="1"/>
    <col min="4103" max="4114" width="9.42578125" style="70"/>
    <col min="4115" max="4340" width="9.140625" style="70" customWidth="1"/>
    <col min="4341" max="4341" width="5.7109375" style="70" customWidth="1"/>
    <col min="4342" max="4343" width="21.7109375" style="70" customWidth="1"/>
    <col min="4344" max="4346" width="8.5703125" style="70" customWidth="1"/>
    <col min="4347" max="4352" width="9.42578125" style="70"/>
    <col min="4353" max="4353" width="5.7109375" style="70" customWidth="1"/>
    <col min="4354" max="4355" width="21.7109375" style="70" customWidth="1"/>
    <col min="4356" max="4358" width="8.5703125" style="70" customWidth="1"/>
    <col min="4359" max="4370" width="9.42578125" style="70"/>
    <col min="4371" max="4596" width="9.140625" style="70" customWidth="1"/>
    <col min="4597" max="4597" width="5.7109375" style="70" customWidth="1"/>
    <col min="4598" max="4599" width="21.7109375" style="70" customWidth="1"/>
    <col min="4600" max="4602" width="8.5703125" style="70" customWidth="1"/>
    <col min="4603" max="4608" width="9.42578125" style="70"/>
    <col min="4609" max="4609" width="5.7109375" style="70" customWidth="1"/>
    <col min="4610" max="4611" width="21.7109375" style="70" customWidth="1"/>
    <col min="4612" max="4614" width="8.5703125" style="70" customWidth="1"/>
    <col min="4615" max="4626" width="9.42578125" style="70"/>
    <col min="4627" max="4852" width="9.140625" style="70" customWidth="1"/>
    <col min="4853" max="4853" width="5.7109375" style="70" customWidth="1"/>
    <col min="4854" max="4855" width="21.7109375" style="70" customWidth="1"/>
    <col min="4856" max="4858" width="8.5703125" style="70" customWidth="1"/>
    <col min="4859" max="4864" width="9.42578125" style="70"/>
    <col min="4865" max="4865" width="5.7109375" style="70" customWidth="1"/>
    <col min="4866" max="4867" width="21.7109375" style="70" customWidth="1"/>
    <col min="4868" max="4870" width="8.5703125" style="70" customWidth="1"/>
    <col min="4871" max="4882" width="9.42578125" style="70"/>
    <col min="4883" max="5108" width="9.140625" style="70" customWidth="1"/>
    <col min="5109" max="5109" width="5.7109375" style="70" customWidth="1"/>
    <col min="5110" max="5111" width="21.7109375" style="70" customWidth="1"/>
    <col min="5112" max="5114" width="8.5703125" style="70" customWidth="1"/>
    <col min="5115" max="5120" width="9.42578125" style="70"/>
    <col min="5121" max="5121" width="5.7109375" style="70" customWidth="1"/>
    <col min="5122" max="5123" width="21.7109375" style="70" customWidth="1"/>
    <col min="5124" max="5126" width="8.5703125" style="70" customWidth="1"/>
    <col min="5127" max="5138" width="9.42578125" style="70"/>
    <col min="5139" max="5364" width="9.140625" style="70" customWidth="1"/>
    <col min="5365" max="5365" width="5.7109375" style="70" customWidth="1"/>
    <col min="5366" max="5367" width="21.7109375" style="70" customWidth="1"/>
    <col min="5368" max="5370" width="8.5703125" style="70" customWidth="1"/>
    <col min="5371" max="5376" width="9.42578125" style="70"/>
    <col min="5377" max="5377" width="5.7109375" style="70" customWidth="1"/>
    <col min="5378" max="5379" width="21.7109375" style="70" customWidth="1"/>
    <col min="5380" max="5382" width="8.5703125" style="70" customWidth="1"/>
    <col min="5383" max="5394" width="9.42578125" style="70"/>
    <col min="5395" max="5620" width="9.140625" style="70" customWidth="1"/>
    <col min="5621" max="5621" width="5.7109375" style="70" customWidth="1"/>
    <col min="5622" max="5623" width="21.7109375" style="70" customWidth="1"/>
    <col min="5624" max="5626" width="8.5703125" style="70" customWidth="1"/>
    <col min="5627" max="5632" width="9.42578125" style="70"/>
    <col min="5633" max="5633" width="5.7109375" style="70" customWidth="1"/>
    <col min="5634" max="5635" width="21.7109375" style="70" customWidth="1"/>
    <col min="5636" max="5638" width="8.5703125" style="70" customWidth="1"/>
    <col min="5639" max="5650" width="9.42578125" style="70"/>
    <col min="5651" max="5876" width="9.140625" style="70" customWidth="1"/>
    <col min="5877" max="5877" width="5.7109375" style="70" customWidth="1"/>
    <col min="5878" max="5879" width="21.7109375" style="70" customWidth="1"/>
    <col min="5880" max="5882" width="8.5703125" style="70" customWidth="1"/>
    <col min="5883" max="5888" width="9.42578125" style="70"/>
    <col min="5889" max="5889" width="5.7109375" style="70" customWidth="1"/>
    <col min="5890" max="5891" width="21.7109375" style="70" customWidth="1"/>
    <col min="5892" max="5894" width="8.5703125" style="70" customWidth="1"/>
    <col min="5895" max="5906" width="9.42578125" style="70"/>
    <col min="5907" max="6132" width="9.140625" style="70" customWidth="1"/>
    <col min="6133" max="6133" width="5.7109375" style="70" customWidth="1"/>
    <col min="6134" max="6135" width="21.7109375" style="70" customWidth="1"/>
    <col min="6136" max="6138" width="8.5703125" style="70" customWidth="1"/>
    <col min="6139" max="6144" width="9.42578125" style="70"/>
    <col min="6145" max="6145" width="5.7109375" style="70" customWidth="1"/>
    <col min="6146" max="6147" width="21.7109375" style="70" customWidth="1"/>
    <col min="6148" max="6150" width="8.5703125" style="70" customWidth="1"/>
    <col min="6151" max="6162" width="9.42578125" style="70"/>
    <col min="6163" max="6388" width="9.140625" style="70" customWidth="1"/>
    <col min="6389" max="6389" width="5.7109375" style="70" customWidth="1"/>
    <col min="6390" max="6391" width="21.7109375" style="70" customWidth="1"/>
    <col min="6392" max="6394" width="8.5703125" style="70" customWidth="1"/>
    <col min="6395" max="6400" width="9.42578125" style="70"/>
    <col min="6401" max="6401" width="5.7109375" style="70" customWidth="1"/>
    <col min="6402" max="6403" width="21.7109375" style="70" customWidth="1"/>
    <col min="6404" max="6406" width="8.5703125" style="70" customWidth="1"/>
    <col min="6407" max="6418" width="9.42578125" style="70"/>
    <col min="6419" max="6644" width="9.140625" style="70" customWidth="1"/>
    <col min="6645" max="6645" width="5.7109375" style="70" customWidth="1"/>
    <col min="6646" max="6647" width="21.7109375" style="70" customWidth="1"/>
    <col min="6648" max="6650" width="8.5703125" style="70" customWidth="1"/>
    <col min="6651" max="6656" width="9.42578125" style="70"/>
    <col min="6657" max="6657" width="5.7109375" style="70" customWidth="1"/>
    <col min="6658" max="6659" width="21.7109375" style="70" customWidth="1"/>
    <col min="6660" max="6662" width="8.5703125" style="70" customWidth="1"/>
    <col min="6663" max="6674" width="9.42578125" style="70"/>
    <col min="6675" max="6900" width="9.140625" style="70" customWidth="1"/>
    <col min="6901" max="6901" width="5.7109375" style="70" customWidth="1"/>
    <col min="6902" max="6903" width="21.7109375" style="70" customWidth="1"/>
    <col min="6904" max="6906" width="8.5703125" style="70" customWidth="1"/>
    <col min="6907" max="6912" width="9.42578125" style="70"/>
    <col min="6913" max="6913" width="5.7109375" style="70" customWidth="1"/>
    <col min="6914" max="6915" width="21.7109375" style="70" customWidth="1"/>
    <col min="6916" max="6918" width="8.5703125" style="70" customWidth="1"/>
    <col min="6919" max="6930" width="9.42578125" style="70"/>
    <col min="6931" max="7156" width="9.140625" style="70" customWidth="1"/>
    <col min="7157" max="7157" width="5.7109375" style="70" customWidth="1"/>
    <col min="7158" max="7159" width="21.7109375" style="70" customWidth="1"/>
    <col min="7160" max="7162" width="8.5703125" style="70" customWidth="1"/>
    <col min="7163" max="7168" width="9.42578125" style="70"/>
    <col min="7169" max="7169" width="5.7109375" style="70" customWidth="1"/>
    <col min="7170" max="7171" width="21.7109375" style="70" customWidth="1"/>
    <col min="7172" max="7174" width="8.5703125" style="70" customWidth="1"/>
    <col min="7175" max="7186" width="9.42578125" style="70"/>
    <col min="7187" max="7412" width="9.140625" style="70" customWidth="1"/>
    <col min="7413" max="7413" width="5.7109375" style="70" customWidth="1"/>
    <col min="7414" max="7415" width="21.7109375" style="70" customWidth="1"/>
    <col min="7416" max="7418" width="8.5703125" style="70" customWidth="1"/>
    <col min="7419" max="7424" width="9.42578125" style="70"/>
    <col min="7425" max="7425" width="5.7109375" style="70" customWidth="1"/>
    <col min="7426" max="7427" width="21.7109375" style="70" customWidth="1"/>
    <col min="7428" max="7430" width="8.5703125" style="70" customWidth="1"/>
    <col min="7431" max="7442" width="9.42578125" style="70"/>
    <col min="7443" max="7668" width="9.140625" style="70" customWidth="1"/>
    <col min="7669" max="7669" width="5.7109375" style="70" customWidth="1"/>
    <col min="7670" max="7671" width="21.7109375" style="70" customWidth="1"/>
    <col min="7672" max="7674" width="8.5703125" style="70" customWidth="1"/>
    <col min="7675" max="7680" width="9.42578125" style="70"/>
    <col min="7681" max="7681" width="5.7109375" style="70" customWidth="1"/>
    <col min="7682" max="7683" width="21.7109375" style="70" customWidth="1"/>
    <col min="7684" max="7686" width="8.5703125" style="70" customWidth="1"/>
    <col min="7687" max="7698" width="9.42578125" style="70"/>
    <col min="7699" max="7924" width="9.140625" style="70" customWidth="1"/>
    <col min="7925" max="7925" width="5.7109375" style="70" customWidth="1"/>
    <col min="7926" max="7927" width="21.7109375" style="70" customWidth="1"/>
    <col min="7928" max="7930" width="8.5703125" style="70" customWidth="1"/>
    <col min="7931" max="7936" width="9.42578125" style="70"/>
    <col min="7937" max="7937" width="5.7109375" style="70" customWidth="1"/>
    <col min="7938" max="7939" width="21.7109375" style="70" customWidth="1"/>
    <col min="7940" max="7942" width="8.5703125" style="70" customWidth="1"/>
    <col min="7943" max="7954" width="9.42578125" style="70"/>
    <col min="7955" max="8180" width="9.140625" style="70" customWidth="1"/>
    <col min="8181" max="8181" width="5.7109375" style="70" customWidth="1"/>
    <col min="8182" max="8183" width="21.7109375" style="70" customWidth="1"/>
    <col min="8184" max="8186" width="8.5703125" style="70" customWidth="1"/>
    <col min="8187" max="8192" width="9.42578125" style="70"/>
    <col min="8193" max="8193" width="5.7109375" style="70" customWidth="1"/>
    <col min="8194" max="8195" width="21.7109375" style="70" customWidth="1"/>
    <col min="8196" max="8198" width="8.5703125" style="70" customWidth="1"/>
    <col min="8199" max="8210" width="9.42578125" style="70"/>
    <col min="8211" max="8436" width="9.140625" style="70" customWidth="1"/>
    <col min="8437" max="8437" width="5.7109375" style="70" customWidth="1"/>
    <col min="8438" max="8439" width="21.7109375" style="70" customWidth="1"/>
    <col min="8440" max="8442" width="8.5703125" style="70" customWidth="1"/>
    <col min="8443" max="8448" width="9.42578125" style="70"/>
    <col min="8449" max="8449" width="5.7109375" style="70" customWidth="1"/>
    <col min="8450" max="8451" width="21.7109375" style="70" customWidth="1"/>
    <col min="8452" max="8454" width="8.5703125" style="70" customWidth="1"/>
    <col min="8455" max="8466" width="9.42578125" style="70"/>
    <col min="8467" max="8692" width="9.140625" style="70" customWidth="1"/>
    <col min="8693" max="8693" width="5.7109375" style="70" customWidth="1"/>
    <col min="8694" max="8695" width="21.7109375" style="70" customWidth="1"/>
    <col min="8696" max="8698" width="8.5703125" style="70" customWidth="1"/>
    <col min="8699" max="8704" width="9.42578125" style="70"/>
    <col min="8705" max="8705" width="5.7109375" style="70" customWidth="1"/>
    <col min="8706" max="8707" width="21.7109375" style="70" customWidth="1"/>
    <col min="8708" max="8710" width="8.5703125" style="70" customWidth="1"/>
    <col min="8711" max="8722" width="9.42578125" style="70"/>
    <col min="8723" max="8948" width="9.140625" style="70" customWidth="1"/>
    <col min="8949" max="8949" width="5.7109375" style="70" customWidth="1"/>
    <col min="8950" max="8951" width="21.7109375" style="70" customWidth="1"/>
    <col min="8952" max="8954" width="8.5703125" style="70" customWidth="1"/>
    <col min="8955" max="8960" width="9.42578125" style="70"/>
    <col min="8961" max="8961" width="5.7109375" style="70" customWidth="1"/>
    <col min="8962" max="8963" width="21.7109375" style="70" customWidth="1"/>
    <col min="8964" max="8966" width="8.5703125" style="70" customWidth="1"/>
    <col min="8967" max="8978" width="9.42578125" style="70"/>
    <col min="8979" max="9204" width="9.140625" style="70" customWidth="1"/>
    <col min="9205" max="9205" width="5.7109375" style="70" customWidth="1"/>
    <col min="9206" max="9207" width="21.7109375" style="70" customWidth="1"/>
    <col min="9208" max="9210" width="8.5703125" style="70" customWidth="1"/>
    <col min="9211" max="9216" width="9.42578125" style="70"/>
    <col min="9217" max="9217" width="5.7109375" style="70" customWidth="1"/>
    <col min="9218" max="9219" width="21.7109375" style="70" customWidth="1"/>
    <col min="9220" max="9222" width="8.5703125" style="70" customWidth="1"/>
    <col min="9223" max="9234" width="9.42578125" style="70"/>
    <col min="9235" max="9460" width="9.140625" style="70" customWidth="1"/>
    <col min="9461" max="9461" width="5.7109375" style="70" customWidth="1"/>
    <col min="9462" max="9463" width="21.7109375" style="70" customWidth="1"/>
    <col min="9464" max="9466" width="8.5703125" style="70" customWidth="1"/>
    <col min="9467" max="9472" width="9.42578125" style="70"/>
    <col min="9473" max="9473" width="5.7109375" style="70" customWidth="1"/>
    <col min="9474" max="9475" width="21.7109375" style="70" customWidth="1"/>
    <col min="9476" max="9478" width="8.5703125" style="70" customWidth="1"/>
    <col min="9479" max="9490" width="9.42578125" style="70"/>
    <col min="9491" max="9716" width="9.140625" style="70" customWidth="1"/>
    <col min="9717" max="9717" width="5.7109375" style="70" customWidth="1"/>
    <col min="9718" max="9719" width="21.7109375" style="70" customWidth="1"/>
    <col min="9720" max="9722" width="8.5703125" style="70" customWidth="1"/>
    <col min="9723" max="9728" width="9.42578125" style="70"/>
    <col min="9729" max="9729" width="5.7109375" style="70" customWidth="1"/>
    <col min="9730" max="9731" width="21.7109375" style="70" customWidth="1"/>
    <col min="9732" max="9734" width="8.5703125" style="70" customWidth="1"/>
    <col min="9735" max="9746" width="9.42578125" style="70"/>
    <col min="9747" max="9972" width="9.140625" style="70" customWidth="1"/>
    <col min="9973" max="9973" width="5.7109375" style="70" customWidth="1"/>
    <col min="9974" max="9975" width="21.7109375" style="70" customWidth="1"/>
    <col min="9976" max="9978" width="8.5703125" style="70" customWidth="1"/>
    <col min="9979" max="9984" width="9.42578125" style="70"/>
    <col min="9985" max="9985" width="5.7109375" style="70" customWidth="1"/>
    <col min="9986" max="9987" width="21.7109375" style="70" customWidth="1"/>
    <col min="9988" max="9990" width="8.5703125" style="70" customWidth="1"/>
    <col min="9991" max="10002" width="9.42578125" style="70"/>
    <col min="10003" max="10228" width="9.140625" style="70" customWidth="1"/>
    <col min="10229" max="10229" width="5.7109375" style="70" customWidth="1"/>
    <col min="10230" max="10231" width="21.7109375" style="70" customWidth="1"/>
    <col min="10232" max="10234" width="8.5703125" style="70" customWidth="1"/>
    <col min="10235" max="10240" width="9.42578125" style="70"/>
    <col min="10241" max="10241" width="5.7109375" style="70" customWidth="1"/>
    <col min="10242" max="10243" width="21.7109375" style="70" customWidth="1"/>
    <col min="10244" max="10246" width="8.5703125" style="70" customWidth="1"/>
    <col min="10247" max="10258" width="9.42578125" style="70"/>
    <col min="10259" max="10484" width="9.140625" style="70" customWidth="1"/>
    <col min="10485" max="10485" width="5.7109375" style="70" customWidth="1"/>
    <col min="10486" max="10487" width="21.7109375" style="70" customWidth="1"/>
    <col min="10488" max="10490" width="8.5703125" style="70" customWidth="1"/>
    <col min="10491" max="10496" width="9.42578125" style="70"/>
    <col min="10497" max="10497" width="5.7109375" style="70" customWidth="1"/>
    <col min="10498" max="10499" width="21.7109375" style="70" customWidth="1"/>
    <col min="10500" max="10502" width="8.5703125" style="70" customWidth="1"/>
    <col min="10503" max="10514" width="9.42578125" style="70"/>
    <col min="10515" max="10740" width="9.140625" style="70" customWidth="1"/>
    <col min="10741" max="10741" width="5.7109375" style="70" customWidth="1"/>
    <col min="10742" max="10743" width="21.7109375" style="70" customWidth="1"/>
    <col min="10744" max="10746" width="8.5703125" style="70" customWidth="1"/>
    <col min="10747" max="10752" width="9.42578125" style="70"/>
    <col min="10753" max="10753" width="5.7109375" style="70" customWidth="1"/>
    <col min="10754" max="10755" width="21.7109375" style="70" customWidth="1"/>
    <col min="10756" max="10758" width="8.5703125" style="70" customWidth="1"/>
    <col min="10759" max="10770" width="9.42578125" style="70"/>
    <col min="10771" max="10996" width="9.140625" style="70" customWidth="1"/>
    <col min="10997" max="10997" width="5.7109375" style="70" customWidth="1"/>
    <col min="10998" max="10999" width="21.7109375" style="70" customWidth="1"/>
    <col min="11000" max="11002" width="8.5703125" style="70" customWidth="1"/>
    <col min="11003" max="11008" width="9.42578125" style="70"/>
    <col min="11009" max="11009" width="5.7109375" style="70" customWidth="1"/>
    <col min="11010" max="11011" width="21.7109375" style="70" customWidth="1"/>
    <col min="11012" max="11014" width="8.5703125" style="70" customWidth="1"/>
    <col min="11015" max="11026" width="9.42578125" style="70"/>
    <col min="11027" max="11252" width="9.140625" style="70" customWidth="1"/>
    <col min="11253" max="11253" width="5.7109375" style="70" customWidth="1"/>
    <col min="11254" max="11255" width="21.7109375" style="70" customWidth="1"/>
    <col min="11256" max="11258" width="8.5703125" style="70" customWidth="1"/>
    <col min="11259" max="11264" width="9.42578125" style="70"/>
    <col min="11265" max="11265" width="5.7109375" style="70" customWidth="1"/>
    <col min="11266" max="11267" width="21.7109375" style="70" customWidth="1"/>
    <col min="11268" max="11270" width="8.5703125" style="70" customWidth="1"/>
    <col min="11271" max="11282" width="9.42578125" style="70"/>
    <col min="11283" max="11508" width="9.140625" style="70" customWidth="1"/>
    <col min="11509" max="11509" width="5.7109375" style="70" customWidth="1"/>
    <col min="11510" max="11511" width="21.7109375" style="70" customWidth="1"/>
    <col min="11512" max="11514" width="8.5703125" style="70" customWidth="1"/>
    <col min="11515" max="11520" width="9.42578125" style="70"/>
    <col min="11521" max="11521" width="5.7109375" style="70" customWidth="1"/>
    <col min="11522" max="11523" width="21.7109375" style="70" customWidth="1"/>
    <col min="11524" max="11526" width="8.5703125" style="70" customWidth="1"/>
    <col min="11527" max="11538" width="9.42578125" style="70"/>
    <col min="11539" max="11764" width="9.140625" style="70" customWidth="1"/>
    <col min="11765" max="11765" width="5.7109375" style="70" customWidth="1"/>
    <col min="11766" max="11767" width="21.7109375" style="70" customWidth="1"/>
    <col min="11768" max="11770" width="8.5703125" style="70" customWidth="1"/>
    <col min="11771" max="11776" width="9.42578125" style="70"/>
    <col min="11777" max="11777" width="5.7109375" style="70" customWidth="1"/>
    <col min="11778" max="11779" width="21.7109375" style="70" customWidth="1"/>
    <col min="11780" max="11782" width="8.5703125" style="70" customWidth="1"/>
    <col min="11783" max="11794" width="9.42578125" style="70"/>
    <col min="11795" max="12020" width="9.140625" style="70" customWidth="1"/>
    <col min="12021" max="12021" width="5.7109375" style="70" customWidth="1"/>
    <col min="12022" max="12023" width="21.7109375" style="70" customWidth="1"/>
    <col min="12024" max="12026" width="8.5703125" style="70" customWidth="1"/>
    <col min="12027" max="12032" width="9.42578125" style="70"/>
    <col min="12033" max="12033" width="5.7109375" style="70" customWidth="1"/>
    <col min="12034" max="12035" width="21.7109375" style="70" customWidth="1"/>
    <col min="12036" max="12038" width="8.5703125" style="70" customWidth="1"/>
    <col min="12039" max="12050" width="9.42578125" style="70"/>
    <col min="12051" max="12276" width="9.140625" style="70" customWidth="1"/>
    <col min="12277" max="12277" width="5.7109375" style="70" customWidth="1"/>
    <col min="12278" max="12279" width="21.7109375" style="70" customWidth="1"/>
    <col min="12280" max="12282" width="8.5703125" style="70" customWidth="1"/>
    <col min="12283" max="12288" width="9.42578125" style="70"/>
    <col min="12289" max="12289" width="5.7109375" style="70" customWidth="1"/>
    <col min="12290" max="12291" width="21.7109375" style="70" customWidth="1"/>
    <col min="12292" max="12294" width="8.5703125" style="70" customWidth="1"/>
    <col min="12295" max="12306" width="9.42578125" style="70"/>
    <col min="12307" max="12532" width="9.140625" style="70" customWidth="1"/>
    <col min="12533" max="12533" width="5.7109375" style="70" customWidth="1"/>
    <col min="12534" max="12535" width="21.7109375" style="70" customWidth="1"/>
    <col min="12536" max="12538" width="8.5703125" style="70" customWidth="1"/>
    <col min="12539" max="12544" width="9.42578125" style="70"/>
    <col min="12545" max="12545" width="5.7109375" style="70" customWidth="1"/>
    <col min="12546" max="12547" width="21.7109375" style="70" customWidth="1"/>
    <col min="12548" max="12550" width="8.5703125" style="70" customWidth="1"/>
    <col min="12551" max="12562" width="9.42578125" style="70"/>
    <col min="12563" max="12788" width="9.140625" style="70" customWidth="1"/>
    <col min="12789" max="12789" width="5.7109375" style="70" customWidth="1"/>
    <col min="12790" max="12791" width="21.7109375" style="70" customWidth="1"/>
    <col min="12792" max="12794" width="8.5703125" style="70" customWidth="1"/>
    <col min="12795" max="12800" width="9.42578125" style="70"/>
    <col min="12801" max="12801" width="5.7109375" style="70" customWidth="1"/>
    <col min="12802" max="12803" width="21.7109375" style="70" customWidth="1"/>
    <col min="12804" max="12806" width="8.5703125" style="70" customWidth="1"/>
    <col min="12807" max="12818" width="9.42578125" style="70"/>
    <col min="12819" max="13044" width="9.140625" style="70" customWidth="1"/>
    <col min="13045" max="13045" width="5.7109375" style="70" customWidth="1"/>
    <col min="13046" max="13047" width="21.7109375" style="70" customWidth="1"/>
    <col min="13048" max="13050" width="8.5703125" style="70" customWidth="1"/>
    <col min="13051" max="13056" width="9.42578125" style="70"/>
    <col min="13057" max="13057" width="5.7109375" style="70" customWidth="1"/>
    <col min="13058" max="13059" width="21.7109375" style="70" customWidth="1"/>
    <col min="13060" max="13062" width="8.5703125" style="70" customWidth="1"/>
    <col min="13063" max="13074" width="9.42578125" style="70"/>
    <col min="13075" max="13300" width="9.140625" style="70" customWidth="1"/>
    <col min="13301" max="13301" width="5.7109375" style="70" customWidth="1"/>
    <col min="13302" max="13303" width="21.7109375" style="70" customWidth="1"/>
    <col min="13304" max="13306" width="8.5703125" style="70" customWidth="1"/>
    <col min="13307" max="13312" width="9.42578125" style="70"/>
    <col min="13313" max="13313" width="5.7109375" style="70" customWidth="1"/>
    <col min="13314" max="13315" width="21.7109375" style="70" customWidth="1"/>
    <col min="13316" max="13318" width="8.5703125" style="70" customWidth="1"/>
    <col min="13319" max="13330" width="9.42578125" style="70"/>
    <col min="13331" max="13556" width="9.140625" style="70" customWidth="1"/>
    <col min="13557" max="13557" width="5.7109375" style="70" customWidth="1"/>
    <col min="13558" max="13559" width="21.7109375" style="70" customWidth="1"/>
    <col min="13560" max="13562" width="8.5703125" style="70" customWidth="1"/>
    <col min="13563" max="13568" width="9.42578125" style="70"/>
    <col min="13569" max="13569" width="5.7109375" style="70" customWidth="1"/>
    <col min="13570" max="13571" width="21.7109375" style="70" customWidth="1"/>
    <col min="13572" max="13574" width="8.5703125" style="70" customWidth="1"/>
    <col min="13575" max="13586" width="9.42578125" style="70"/>
    <col min="13587" max="13812" width="9.140625" style="70" customWidth="1"/>
    <col min="13813" max="13813" width="5.7109375" style="70" customWidth="1"/>
    <col min="13814" max="13815" width="21.7109375" style="70" customWidth="1"/>
    <col min="13816" max="13818" width="8.5703125" style="70" customWidth="1"/>
    <col min="13819" max="13824" width="9.42578125" style="70"/>
    <col min="13825" max="13825" width="5.7109375" style="70" customWidth="1"/>
    <col min="13826" max="13827" width="21.7109375" style="70" customWidth="1"/>
    <col min="13828" max="13830" width="8.5703125" style="70" customWidth="1"/>
    <col min="13831" max="13842" width="9.42578125" style="70"/>
    <col min="13843" max="14068" width="9.140625" style="70" customWidth="1"/>
    <col min="14069" max="14069" width="5.7109375" style="70" customWidth="1"/>
    <col min="14070" max="14071" width="21.7109375" style="70" customWidth="1"/>
    <col min="14072" max="14074" width="8.5703125" style="70" customWidth="1"/>
    <col min="14075" max="14080" width="9.42578125" style="70"/>
    <col min="14081" max="14081" width="5.7109375" style="70" customWidth="1"/>
    <col min="14082" max="14083" width="21.7109375" style="70" customWidth="1"/>
    <col min="14084" max="14086" width="8.5703125" style="70" customWidth="1"/>
    <col min="14087" max="14098" width="9.42578125" style="70"/>
    <col min="14099" max="14324" width="9.140625" style="70" customWidth="1"/>
    <col min="14325" max="14325" width="5.7109375" style="70" customWidth="1"/>
    <col min="14326" max="14327" width="21.7109375" style="70" customWidth="1"/>
    <col min="14328" max="14330" width="8.5703125" style="70" customWidth="1"/>
    <col min="14331" max="14336" width="9.42578125" style="70"/>
    <col min="14337" max="14337" width="5.7109375" style="70" customWidth="1"/>
    <col min="14338" max="14339" width="21.7109375" style="70" customWidth="1"/>
    <col min="14340" max="14342" width="8.5703125" style="70" customWidth="1"/>
    <col min="14343" max="14354" width="9.42578125" style="70"/>
    <col min="14355" max="14580" width="9.140625" style="70" customWidth="1"/>
    <col min="14581" max="14581" width="5.7109375" style="70" customWidth="1"/>
    <col min="14582" max="14583" width="21.7109375" style="70" customWidth="1"/>
    <col min="14584" max="14586" width="8.5703125" style="70" customWidth="1"/>
    <col min="14587" max="14592" width="9.42578125" style="70"/>
    <col min="14593" max="14593" width="5.7109375" style="70" customWidth="1"/>
    <col min="14594" max="14595" width="21.7109375" style="70" customWidth="1"/>
    <col min="14596" max="14598" width="8.5703125" style="70" customWidth="1"/>
    <col min="14599" max="14610" width="9.42578125" style="70"/>
    <col min="14611" max="14836" width="9.140625" style="70" customWidth="1"/>
    <col min="14837" max="14837" width="5.7109375" style="70" customWidth="1"/>
    <col min="14838" max="14839" width="21.7109375" style="70" customWidth="1"/>
    <col min="14840" max="14842" width="8.5703125" style="70" customWidth="1"/>
    <col min="14843" max="14848" width="9.42578125" style="70"/>
    <col min="14849" max="14849" width="5.7109375" style="70" customWidth="1"/>
    <col min="14850" max="14851" width="21.7109375" style="70" customWidth="1"/>
    <col min="14852" max="14854" width="8.5703125" style="70" customWidth="1"/>
    <col min="14855" max="14866" width="9.42578125" style="70"/>
    <col min="14867" max="15092" width="9.140625" style="70" customWidth="1"/>
    <col min="15093" max="15093" width="5.7109375" style="70" customWidth="1"/>
    <col min="15094" max="15095" width="21.7109375" style="70" customWidth="1"/>
    <col min="15096" max="15098" width="8.5703125" style="70" customWidth="1"/>
    <col min="15099" max="15104" width="9.42578125" style="70"/>
    <col min="15105" max="15105" width="5.7109375" style="70" customWidth="1"/>
    <col min="15106" max="15107" width="21.7109375" style="70" customWidth="1"/>
    <col min="15108" max="15110" width="8.5703125" style="70" customWidth="1"/>
    <col min="15111" max="15122" width="9.42578125" style="70"/>
    <col min="15123" max="15348" width="9.140625" style="70" customWidth="1"/>
    <col min="15349" max="15349" width="5.7109375" style="70" customWidth="1"/>
    <col min="15350" max="15351" width="21.7109375" style="70" customWidth="1"/>
    <col min="15352" max="15354" width="8.5703125" style="70" customWidth="1"/>
    <col min="15355" max="15360" width="9.42578125" style="70"/>
    <col min="15361" max="15361" width="5.7109375" style="70" customWidth="1"/>
    <col min="15362" max="15363" width="21.7109375" style="70" customWidth="1"/>
    <col min="15364" max="15366" width="8.5703125" style="70" customWidth="1"/>
    <col min="15367" max="15378" width="9.42578125" style="70"/>
    <col min="15379" max="15604" width="9.140625" style="70" customWidth="1"/>
    <col min="15605" max="15605" width="5.7109375" style="70" customWidth="1"/>
    <col min="15606" max="15607" width="21.7109375" style="70" customWidth="1"/>
    <col min="15608" max="15610" width="8.5703125" style="70" customWidth="1"/>
    <col min="15611" max="15616" width="9.42578125" style="70"/>
    <col min="15617" max="15617" width="5.7109375" style="70" customWidth="1"/>
    <col min="15618" max="15619" width="21.7109375" style="70" customWidth="1"/>
    <col min="15620" max="15622" width="8.5703125" style="70" customWidth="1"/>
    <col min="15623" max="15634" width="9.42578125" style="70"/>
    <col min="15635" max="15860" width="9.140625" style="70" customWidth="1"/>
    <col min="15861" max="15861" width="5.7109375" style="70" customWidth="1"/>
    <col min="15862" max="15863" width="21.7109375" style="70" customWidth="1"/>
    <col min="15864" max="15866" width="8.5703125" style="70" customWidth="1"/>
    <col min="15867" max="15872" width="9.42578125" style="70"/>
    <col min="15873" max="15873" width="5.7109375" style="70" customWidth="1"/>
    <col min="15874" max="15875" width="21.7109375" style="70" customWidth="1"/>
    <col min="15876" max="15878" width="8.5703125" style="70" customWidth="1"/>
    <col min="15879" max="15890" width="9.42578125" style="70"/>
    <col min="15891" max="16116" width="9.140625" style="70" customWidth="1"/>
    <col min="16117" max="16117" width="5.7109375" style="70" customWidth="1"/>
    <col min="16118" max="16119" width="21.7109375" style="70" customWidth="1"/>
    <col min="16120" max="16122" width="8.5703125" style="70" customWidth="1"/>
    <col min="16123" max="16128" width="9.42578125" style="70"/>
    <col min="16129" max="16129" width="5.7109375" style="70" customWidth="1"/>
    <col min="16130" max="16131" width="21.7109375" style="70" customWidth="1"/>
    <col min="16132" max="16134" width="8.5703125" style="70" customWidth="1"/>
    <col min="16135" max="16146" width="9.42578125" style="70"/>
    <col min="16147" max="16372" width="9.140625" style="70" customWidth="1"/>
    <col min="16373" max="16373" width="5.7109375" style="70" customWidth="1"/>
    <col min="16374" max="16375" width="21.7109375" style="70" customWidth="1"/>
    <col min="16376" max="16378" width="8.5703125" style="70" customWidth="1"/>
    <col min="16379" max="16384" width="9.42578125" style="70"/>
  </cols>
  <sheetData>
    <row r="1" spans="1:18" ht="15.75" x14ac:dyDescent="0.25">
      <c r="A1" s="290" t="s">
        <v>724</v>
      </c>
    </row>
    <row r="3" spans="1:18" ht="15.75" x14ac:dyDescent="0.25">
      <c r="A3" s="588" t="s">
        <v>1095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18" ht="15.75" x14ac:dyDescent="0.25">
      <c r="A4" s="588" t="s">
        <v>641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</row>
    <row r="5" spans="1:18" ht="15.75" x14ac:dyDescent="0.25">
      <c r="A5" s="217"/>
      <c r="B5" s="217"/>
      <c r="C5" s="217"/>
      <c r="D5" s="217"/>
      <c r="E5" s="217"/>
      <c r="F5" s="217"/>
      <c r="G5" s="217"/>
      <c r="H5" s="589" t="str">
        <f>'1'!$E$5</f>
        <v>KABUPATEN/KOTA</v>
      </c>
      <c r="I5" s="590">
        <f>'1'!$F$5</f>
        <v>2022</v>
      </c>
      <c r="J5" s="217"/>
      <c r="K5" s="217"/>
      <c r="L5" s="217"/>
      <c r="M5" s="588"/>
      <c r="N5" s="588"/>
      <c r="O5" s="588"/>
      <c r="P5" s="588"/>
      <c r="Q5" s="588"/>
      <c r="R5" s="588"/>
    </row>
    <row r="6" spans="1:18" ht="15.75" x14ac:dyDescent="0.25">
      <c r="A6" s="217"/>
      <c r="B6" s="217"/>
      <c r="C6" s="217"/>
      <c r="D6" s="217"/>
      <c r="E6" s="217"/>
      <c r="F6" s="217"/>
      <c r="G6" s="217"/>
      <c r="H6" s="589" t="str">
        <f>'1'!$E$6</f>
        <v>TAHUN</v>
      </c>
      <c r="I6" s="590" t="str">
        <f>'1'!$F$6</f>
        <v>BANYUMAS</v>
      </c>
      <c r="J6" s="217"/>
      <c r="K6" s="217"/>
      <c r="L6" s="217"/>
      <c r="M6" s="588"/>
      <c r="N6" s="588"/>
      <c r="O6" s="588"/>
      <c r="P6" s="588"/>
      <c r="Q6" s="588"/>
      <c r="R6" s="588"/>
    </row>
    <row r="7" spans="1:18" ht="15.75" thickBot="1" x14ac:dyDescent="0.3"/>
    <row r="8" spans="1:18" ht="15.75" x14ac:dyDescent="0.25">
      <c r="A8" s="1066" t="s">
        <v>2</v>
      </c>
      <c r="B8" s="1066" t="s">
        <v>254</v>
      </c>
      <c r="C8" s="1066" t="s">
        <v>409</v>
      </c>
      <c r="D8" s="1083" t="s">
        <v>704</v>
      </c>
      <c r="E8" s="1083"/>
      <c r="F8" s="1083"/>
      <c r="G8" s="798" t="s">
        <v>705</v>
      </c>
      <c r="H8" s="799"/>
      <c r="I8" s="799"/>
      <c r="J8" s="799"/>
      <c r="K8" s="799"/>
      <c r="L8" s="799"/>
      <c r="M8" s="798"/>
      <c r="N8" s="799"/>
      <c r="O8" s="800"/>
      <c r="P8" s="799"/>
      <c r="Q8" s="799"/>
      <c r="R8" s="800"/>
    </row>
    <row r="9" spans="1:18" ht="15.75" x14ac:dyDescent="0.25">
      <c r="A9" s="1040"/>
      <c r="B9" s="1040"/>
      <c r="C9" s="1040"/>
      <c r="D9" s="1120"/>
      <c r="E9" s="1120"/>
      <c r="F9" s="1120"/>
      <c r="G9" s="801" t="s">
        <v>706</v>
      </c>
      <c r="H9" s="802"/>
      <c r="I9" s="802"/>
      <c r="J9" s="802"/>
      <c r="K9" s="802"/>
      <c r="L9" s="803"/>
      <c r="M9" s="801" t="s">
        <v>707</v>
      </c>
      <c r="N9" s="802"/>
      <c r="O9" s="803"/>
      <c r="P9" s="802"/>
      <c r="Q9" s="802"/>
      <c r="R9" s="803"/>
    </row>
    <row r="10" spans="1:18" ht="15.75" x14ac:dyDescent="0.25">
      <c r="A10" s="1040"/>
      <c r="B10" s="1040"/>
      <c r="C10" s="1040"/>
      <c r="D10" s="1120"/>
      <c r="E10" s="1120"/>
      <c r="F10" s="1120"/>
      <c r="G10" s="1067" t="s">
        <v>6</v>
      </c>
      <c r="H10" s="1068"/>
      <c r="I10" s="1067" t="s">
        <v>7</v>
      </c>
      <c r="J10" s="1068"/>
      <c r="K10" s="1067" t="s">
        <v>8</v>
      </c>
      <c r="L10" s="1068"/>
      <c r="M10" s="1067" t="s">
        <v>6</v>
      </c>
      <c r="N10" s="1068"/>
      <c r="O10" s="1116" t="s">
        <v>7</v>
      </c>
      <c r="P10" s="1068"/>
      <c r="Q10" s="1067" t="s">
        <v>8</v>
      </c>
      <c r="R10" s="1069"/>
    </row>
    <row r="11" spans="1:18" ht="31.5" x14ac:dyDescent="0.25">
      <c r="A11" s="1041"/>
      <c r="B11" s="1041"/>
      <c r="C11" s="1041"/>
      <c r="D11" s="760" t="s">
        <v>6</v>
      </c>
      <c r="E11" s="760" t="s">
        <v>7</v>
      </c>
      <c r="F11" s="760" t="s">
        <v>370</v>
      </c>
      <c r="G11" s="760" t="s">
        <v>256</v>
      </c>
      <c r="H11" s="760" t="s">
        <v>27</v>
      </c>
      <c r="I11" s="760" t="s">
        <v>256</v>
      </c>
      <c r="J11" s="760" t="s">
        <v>27</v>
      </c>
      <c r="K11" s="760" t="s">
        <v>256</v>
      </c>
      <c r="L11" s="760" t="s">
        <v>27</v>
      </c>
      <c r="M11" s="760" t="s">
        <v>256</v>
      </c>
      <c r="N11" s="760" t="s">
        <v>27</v>
      </c>
      <c r="O11" s="760" t="s">
        <v>256</v>
      </c>
      <c r="P11" s="763" t="s">
        <v>27</v>
      </c>
      <c r="Q11" s="760" t="s">
        <v>256</v>
      </c>
      <c r="R11" s="760" t="s">
        <v>27</v>
      </c>
    </row>
    <row r="12" spans="1:18" s="911" customFormat="1" ht="12" x14ac:dyDescent="0.25">
      <c r="A12" s="909">
        <v>1</v>
      </c>
      <c r="B12" s="909">
        <v>2</v>
      </c>
      <c r="C12" s="909">
        <v>3</v>
      </c>
      <c r="D12" s="909">
        <v>4</v>
      </c>
      <c r="E12" s="909">
        <v>5</v>
      </c>
      <c r="F12" s="909">
        <v>6</v>
      </c>
      <c r="G12" s="909">
        <v>7</v>
      </c>
      <c r="H12" s="909">
        <v>8</v>
      </c>
      <c r="I12" s="909">
        <v>9</v>
      </c>
      <c r="J12" s="909">
        <v>10</v>
      </c>
      <c r="K12" s="909">
        <v>11</v>
      </c>
      <c r="L12" s="909">
        <v>12</v>
      </c>
      <c r="M12" s="909">
        <v>13</v>
      </c>
      <c r="N12" s="909">
        <v>14</v>
      </c>
      <c r="O12" s="909">
        <v>15</v>
      </c>
      <c r="P12" s="909">
        <v>16</v>
      </c>
      <c r="Q12" s="909">
        <v>17</v>
      </c>
      <c r="R12" s="909">
        <v>18</v>
      </c>
    </row>
    <row r="13" spans="1:18" ht="20.100000000000001" customHeight="1" x14ac:dyDescent="0.25">
      <c r="A13" s="561">
        <v>1</v>
      </c>
      <c r="B13" s="128" t="str">
        <f>'9'!B9</f>
        <v>Lumbir</v>
      </c>
      <c r="C13" s="128" t="str">
        <f>'9'!C9</f>
        <v>Lumbir</v>
      </c>
      <c r="D13" s="343"/>
      <c r="E13" s="343"/>
      <c r="F13" s="138">
        <f>SUM(D13:E13)</f>
        <v>0</v>
      </c>
      <c r="G13" s="138"/>
      <c r="H13" s="325" t="e">
        <f>G13/D13*100</f>
        <v>#DIV/0!</v>
      </c>
      <c r="I13" s="138"/>
      <c r="J13" s="325" t="e">
        <f t="shared" ref="J13:J32" si="0">I13/E13*100</f>
        <v>#DIV/0!</v>
      </c>
      <c r="K13" s="138">
        <f t="shared" ref="K13:K32" si="1">SUM(G13,I13)</f>
        <v>0</v>
      </c>
      <c r="L13" s="325" t="e">
        <f t="shared" ref="L13:L32" si="2">K13/F13*100</f>
        <v>#DIV/0!</v>
      </c>
      <c r="M13" s="138"/>
      <c r="N13" s="325" t="e">
        <f t="shared" ref="N13:N32" si="3">M13/D13*100</f>
        <v>#DIV/0!</v>
      </c>
      <c r="O13" s="138"/>
      <c r="P13" s="338" t="e">
        <f t="shared" ref="P13:P32" si="4">O13/E13*100</f>
        <v>#DIV/0!</v>
      </c>
      <c r="Q13" s="138">
        <f t="shared" ref="Q13:Q32" si="5">SUM(M13,O13)</f>
        <v>0</v>
      </c>
      <c r="R13" s="325" t="e">
        <f t="shared" ref="R13:R32" si="6">Q13/F13*100</f>
        <v>#DIV/0!</v>
      </c>
    </row>
    <row r="14" spans="1:18" ht="20.100000000000001" customHeight="1" x14ac:dyDescent="0.25">
      <c r="A14" s="557">
        <v>2</v>
      </c>
      <c r="B14" s="128" t="str">
        <f>'9'!B10</f>
        <v>Wangon</v>
      </c>
      <c r="C14" s="128" t="str">
        <f>'9'!C10</f>
        <v>Wangon I</v>
      </c>
      <c r="D14" s="343"/>
      <c r="E14" s="343"/>
      <c r="F14" s="138">
        <f t="shared" ref="F14:F32" si="7">SUM(D14:E14)</f>
        <v>0</v>
      </c>
      <c r="G14" s="138"/>
      <c r="H14" s="325" t="e">
        <f>G14/D14*100</f>
        <v>#DIV/0!</v>
      </c>
      <c r="I14" s="138"/>
      <c r="J14" s="325" t="e">
        <f>I14/E14*100</f>
        <v>#DIV/0!</v>
      </c>
      <c r="K14" s="138">
        <f>SUM(G14,I14)</f>
        <v>0</v>
      </c>
      <c r="L14" s="325" t="e">
        <f>K14/F14*100</f>
        <v>#DIV/0!</v>
      </c>
      <c r="M14" s="138"/>
      <c r="N14" s="325" t="e">
        <f t="shared" si="3"/>
        <v>#DIV/0!</v>
      </c>
      <c r="O14" s="138"/>
      <c r="P14" s="338" t="e">
        <f t="shared" si="4"/>
        <v>#DIV/0!</v>
      </c>
      <c r="Q14" s="138">
        <f t="shared" si="5"/>
        <v>0</v>
      </c>
      <c r="R14" s="325" t="e">
        <f t="shared" si="6"/>
        <v>#DIV/0!</v>
      </c>
    </row>
    <row r="15" spans="1:18" ht="20.100000000000001" customHeight="1" x14ac:dyDescent="0.25">
      <c r="A15" s="557"/>
      <c r="B15" s="128"/>
      <c r="C15" s="128" t="str">
        <f>'9'!C11</f>
        <v>Wangon II</v>
      </c>
      <c r="D15" s="343"/>
      <c r="E15" s="343"/>
      <c r="F15" s="138">
        <f t="shared" si="7"/>
        <v>0</v>
      </c>
      <c r="G15" s="138"/>
      <c r="H15" s="325" t="e">
        <f t="shared" ref="H15:H32" si="8">G15/D15*100</f>
        <v>#DIV/0!</v>
      </c>
      <c r="I15" s="138"/>
      <c r="J15" s="325" t="e">
        <f>I15/E15*100</f>
        <v>#DIV/0!</v>
      </c>
      <c r="K15" s="138">
        <f t="shared" si="1"/>
        <v>0</v>
      </c>
      <c r="L15" s="325" t="e">
        <f>K15/F15*100</f>
        <v>#DIV/0!</v>
      </c>
      <c r="M15" s="138"/>
      <c r="N15" s="325" t="e">
        <f>M15/D15*100</f>
        <v>#DIV/0!</v>
      </c>
      <c r="O15" s="138"/>
      <c r="P15" s="338" t="e">
        <f t="shared" si="4"/>
        <v>#DIV/0!</v>
      </c>
      <c r="Q15" s="138">
        <f t="shared" si="5"/>
        <v>0</v>
      </c>
      <c r="R15" s="325" t="e">
        <f t="shared" si="6"/>
        <v>#DIV/0!</v>
      </c>
    </row>
    <row r="16" spans="1:18" ht="20.100000000000001" customHeight="1" x14ac:dyDescent="0.25">
      <c r="A16" s="557">
        <v>3</v>
      </c>
      <c r="B16" s="128" t="str">
        <f>'9'!B12</f>
        <v>Jatilawang</v>
      </c>
      <c r="C16" s="128" t="str">
        <f>'9'!C12</f>
        <v>Jatilawang</v>
      </c>
      <c r="D16" s="343"/>
      <c r="E16" s="343"/>
      <c r="F16" s="138">
        <f t="shared" si="7"/>
        <v>0</v>
      </c>
      <c r="G16" s="138"/>
      <c r="H16" s="325" t="e">
        <f t="shared" si="8"/>
        <v>#DIV/0!</v>
      </c>
      <c r="I16" s="138"/>
      <c r="J16" s="325" t="e">
        <f>I16/E16*100</f>
        <v>#DIV/0!</v>
      </c>
      <c r="K16" s="138">
        <f t="shared" si="1"/>
        <v>0</v>
      </c>
      <c r="L16" s="325" t="e">
        <f t="shared" si="2"/>
        <v>#DIV/0!</v>
      </c>
      <c r="M16" s="138"/>
      <c r="N16" s="325" t="e">
        <f t="shared" si="3"/>
        <v>#DIV/0!</v>
      </c>
      <c r="O16" s="138"/>
      <c r="P16" s="338" t="e">
        <f t="shared" si="4"/>
        <v>#DIV/0!</v>
      </c>
      <c r="Q16" s="138">
        <f t="shared" si="5"/>
        <v>0</v>
      </c>
      <c r="R16" s="325" t="e">
        <f t="shared" si="6"/>
        <v>#DIV/0!</v>
      </c>
    </row>
    <row r="17" spans="1:18" ht="20.100000000000001" customHeight="1" x14ac:dyDescent="0.25">
      <c r="A17" s="557">
        <v>4</v>
      </c>
      <c r="B17" s="128" t="str">
        <f>'9'!B13</f>
        <v>Rawalo</v>
      </c>
      <c r="C17" s="128" t="str">
        <f>'9'!C13</f>
        <v>Rawalo</v>
      </c>
      <c r="D17" s="343"/>
      <c r="E17" s="343"/>
      <c r="F17" s="138">
        <f t="shared" si="7"/>
        <v>0</v>
      </c>
      <c r="G17" s="138"/>
      <c r="H17" s="325" t="e">
        <f t="shared" si="8"/>
        <v>#DIV/0!</v>
      </c>
      <c r="I17" s="138"/>
      <c r="J17" s="325" t="e">
        <f t="shared" si="0"/>
        <v>#DIV/0!</v>
      </c>
      <c r="K17" s="138">
        <f t="shared" si="1"/>
        <v>0</v>
      </c>
      <c r="L17" s="325" t="e">
        <f>K17/F17*100</f>
        <v>#DIV/0!</v>
      </c>
      <c r="M17" s="138"/>
      <c r="N17" s="325" t="e">
        <f t="shared" si="3"/>
        <v>#DIV/0!</v>
      </c>
      <c r="O17" s="138"/>
      <c r="P17" s="338" t="e">
        <f t="shared" si="4"/>
        <v>#DIV/0!</v>
      </c>
      <c r="Q17" s="138">
        <f t="shared" si="5"/>
        <v>0</v>
      </c>
      <c r="R17" s="325" t="e">
        <f t="shared" si="6"/>
        <v>#DIV/0!</v>
      </c>
    </row>
    <row r="18" spans="1:18" ht="20.100000000000001" customHeight="1" x14ac:dyDescent="0.25">
      <c r="A18" s="557">
        <v>5</v>
      </c>
      <c r="B18" s="128" t="str">
        <f>'9'!B14</f>
        <v>Kebasen</v>
      </c>
      <c r="C18" s="128" t="str">
        <f>'9'!C14</f>
        <v>Kebasen</v>
      </c>
      <c r="D18" s="343"/>
      <c r="E18" s="343"/>
      <c r="F18" s="138">
        <f t="shared" si="7"/>
        <v>0</v>
      </c>
      <c r="G18" s="138"/>
      <c r="H18" s="325" t="e">
        <f t="shared" si="8"/>
        <v>#DIV/0!</v>
      </c>
      <c r="I18" s="138"/>
      <c r="J18" s="325" t="e">
        <f t="shared" si="0"/>
        <v>#DIV/0!</v>
      </c>
      <c r="K18" s="138">
        <f t="shared" si="1"/>
        <v>0</v>
      </c>
      <c r="L18" s="325" t="e">
        <f t="shared" si="2"/>
        <v>#DIV/0!</v>
      </c>
      <c r="M18" s="138"/>
      <c r="N18" s="325" t="e">
        <f t="shared" si="3"/>
        <v>#DIV/0!</v>
      </c>
      <c r="O18" s="138"/>
      <c r="P18" s="338" t="e">
        <f t="shared" si="4"/>
        <v>#DIV/0!</v>
      </c>
      <c r="Q18" s="138">
        <f t="shared" si="5"/>
        <v>0</v>
      </c>
      <c r="R18" s="325" t="e">
        <f t="shared" si="6"/>
        <v>#DIV/0!</v>
      </c>
    </row>
    <row r="19" spans="1:18" ht="20.100000000000001" customHeight="1" x14ac:dyDescent="0.25">
      <c r="A19" s="557">
        <v>6</v>
      </c>
      <c r="B19" s="128" t="str">
        <f>'9'!B15</f>
        <v>Kemranjen</v>
      </c>
      <c r="C19" s="128" t="str">
        <f>'9'!C15</f>
        <v>Kemranjen I</v>
      </c>
      <c r="D19" s="343"/>
      <c r="E19" s="343"/>
      <c r="F19" s="138">
        <f t="shared" si="7"/>
        <v>0</v>
      </c>
      <c r="G19" s="138"/>
      <c r="H19" s="325" t="e">
        <f t="shared" si="8"/>
        <v>#DIV/0!</v>
      </c>
      <c r="I19" s="138"/>
      <c r="J19" s="325" t="e">
        <f t="shared" si="0"/>
        <v>#DIV/0!</v>
      </c>
      <c r="K19" s="138">
        <f t="shared" si="1"/>
        <v>0</v>
      </c>
      <c r="L19" s="325" t="e">
        <f t="shared" si="2"/>
        <v>#DIV/0!</v>
      </c>
      <c r="M19" s="138"/>
      <c r="N19" s="325" t="e">
        <f t="shared" si="3"/>
        <v>#DIV/0!</v>
      </c>
      <c r="O19" s="138"/>
      <c r="P19" s="338" t="e">
        <f t="shared" si="4"/>
        <v>#DIV/0!</v>
      </c>
      <c r="Q19" s="138">
        <f t="shared" si="5"/>
        <v>0</v>
      </c>
      <c r="R19" s="325" t="e">
        <f t="shared" si="6"/>
        <v>#DIV/0!</v>
      </c>
    </row>
    <row r="20" spans="1:18" ht="20.100000000000001" customHeight="1" x14ac:dyDescent="0.25">
      <c r="A20" s="557"/>
      <c r="B20" s="128"/>
      <c r="C20" s="128" t="str">
        <f>'9'!C16</f>
        <v>Kemranjen II</v>
      </c>
      <c r="D20" s="343"/>
      <c r="E20" s="343"/>
      <c r="F20" s="138">
        <f t="shared" si="7"/>
        <v>0</v>
      </c>
      <c r="G20" s="138"/>
      <c r="H20" s="325" t="e">
        <f t="shared" si="8"/>
        <v>#DIV/0!</v>
      </c>
      <c r="I20" s="138"/>
      <c r="J20" s="325" t="e">
        <f t="shared" si="0"/>
        <v>#DIV/0!</v>
      </c>
      <c r="K20" s="138">
        <f t="shared" si="1"/>
        <v>0</v>
      </c>
      <c r="L20" s="325" t="e">
        <f t="shared" si="2"/>
        <v>#DIV/0!</v>
      </c>
      <c r="M20" s="138"/>
      <c r="N20" s="325" t="e">
        <f t="shared" si="3"/>
        <v>#DIV/0!</v>
      </c>
      <c r="O20" s="138"/>
      <c r="P20" s="338" t="e">
        <f>O20/E20*100</f>
        <v>#DIV/0!</v>
      </c>
      <c r="Q20" s="138">
        <f t="shared" si="5"/>
        <v>0</v>
      </c>
      <c r="R20" s="325" t="e">
        <f t="shared" si="6"/>
        <v>#DIV/0!</v>
      </c>
    </row>
    <row r="21" spans="1:18" ht="20.100000000000001" customHeight="1" x14ac:dyDescent="0.25">
      <c r="A21" s="557">
        <v>7</v>
      </c>
      <c r="B21" s="128" t="str">
        <f>'9'!B17</f>
        <v>Sumpiuh</v>
      </c>
      <c r="C21" s="128" t="str">
        <f>'9'!C17</f>
        <v>Sumpiuh I</v>
      </c>
      <c r="D21" s="343"/>
      <c r="E21" s="343"/>
      <c r="F21" s="138">
        <f t="shared" si="7"/>
        <v>0</v>
      </c>
      <c r="G21" s="138"/>
      <c r="H21" s="325" t="e">
        <f t="shared" si="8"/>
        <v>#DIV/0!</v>
      </c>
      <c r="I21" s="138"/>
      <c r="J21" s="325" t="e">
        <f t="shared" si="0"/>
        <v>#DIV/0!</v>
      </c>
      <c r="K21" s="138">
        <f t="shared" si="1"/>
        <v>0</v>
      </c>
      <c r="L21" s="325" t="e">
        <f t="shared" si="2"/>
        <v>#DIV/0!</v>
      </c>
      <c r="M21" s="138"/>
      <c r="N21" s="325" t="e">
        <f t="shared" si="3"/>
        <v>#DIV/0!</v>
      </c>
      <c r="O21" s="138"/>
      <c r="P21" s="338" t="e">
        <f t="shared" si="4"/>
        <v>#DIV/0!</v>
      </c>
      <c r="Q21" s="138">
        <f t="shared" si="5"/>
        <v>0</v>
      </c>
      <c r="R21" s="325" t="e">
        <f t="shared" si="6"/>
        <v>#DIV/0!</v>
      </c>
    </row>
    <row r="22" spans="1:18" ht="20.100000000000001" customHeight="1" x14ac:dyDescent="0.25">
      <c r="A22" s="557"/>
      <c r="B22" s="128"/>
      <c r="C22" s="128" t="str">
        <f>'9'!C18</f>
        <v>Sumpiuh II</v>
      </c>
      <c r="D22" s="343"/>
      <c r="E22" s="343"/>
      <c r="F22" s="138">
        <f t="shared" si="7"/>
        <v>0</v>
      </c>
      <c r="G22" s="138"/>
      <c r="H22" s="325" t="e">
        <f t="shared" si="8"/>
        <v>#DIV/0!</v>
      </c>
      <c r="I22" s="138"/>
      <c r="J22" s="325" t="e">
        <f t="shared" si="0"/>
        <v>#DIV/0!</v>
      </c>
      <c r="K22" s="138">
        <f t="shared" si="1"/>
        <v>0</v>
      </c>
      <c r="L22" s="325" t="e">
        <f t="shared" si="2"/>
        <v>#DIV/0!</v>
      </c>
      <c r="M22" s="138"/>
      <c r="N22" s="325" t="e">
        <f t="shared" si="3"/>
        <v>#DIV/0!</v>
      </c>
      <c r="O22" s="138"/>
      <c r="P22" s="338" t="e">
        <f t="shared" si="4"/>
        <v>#DIV/0!</v>
      </c>
      <c r="Q22" s="138">
        <f t="shared" si="5"/>
        <v>0</v>
      </c>
      <c r="R22" s="325" t="e">
        <f t="shared" si="6"/>
        <v>#DIV/0!</v>
      </c>
    </row>
    <row r="23" spans="1:18" ht="20.100000000000001" customHeight="1" x14ac:dyDescent="0.25">
      <c r="A23" s="557">
        <v>8</v>
      </c>
      <c r="B23" s="128" t="str">
        <f>'9'!B19</f>
        <v>Tambak</v>
      </c>
      <c r="C23" s="128" t="str">
        <f>'9'!C19</f>
        <v>Tambak I</v>
      </c>
      <c r="D23" s="343"/>
      <c r="E23" s="343"/>
      <c r="F23" s="138">
        <f t="shared" si="7"/>
        <v>0</v>
      </c>
      <c r="G23" s="138"/>
      <c r="H23" s="325" t="e">
        <f t="shared" si="8"/>
        <v>#DIV/0!</v>
      </c>
      <c r="I23" s="138"/>
      <c r="J23" s="325" t="e">
        <f t="shared" si="0"/>
        <v>#DIV/0!</v>
      </c>
      <c r="K23" s="138">
        <f t="shared" si="1"/>
        <v>0</v>
      </c>
      <c r="L23" s="325" t="e">
        <f t="shared" si="2"/>
        <v>#DIV/0!</v>
      </c>
      <c r="M23" s="138"/>
      <c r="N23" s="325" t="e">
        <f t="shared" si="3"/>
        <v>#DIV/0!</v>
      </c>
      <c r="O23" s="138"/>
      <c r="P23" s="338" t="e">
        <f t="shared" si="4"/>
        <v>#DIV/0!</v>
      </c>
      <c r="Q23" s="138">
        <f t="shared" si="5"/>
        <v>0</v>
      </c>
      <c r="R23" s="325" t="e">
        <f t="shared" si="6"/>
        <v>#DIV/0!</v>
      </c>
    </row>
    <row r="24" spans="1:18" ht="20.100000000000001" customHeight="1" x14ac:dyDescent="0.25">
      <c r="A24" s="557"/>
      <c r="B24" s="128"/>
      <c r="C24" s="128" t="str">
        <f>'9'!C20</f>
        <v>Tambak II</v>
      </c>
      <c r="D24" s="343"/>
      <c r="E24" s="343"/>
      <c r="F24" s="138">
        <f t="shared" si="7"/>
        <v>0</v>
      </c>
      <c r="G24" s="138"/>
      <c r="H24" s="325" t="e">
        <f t="shared" si="8"/>
        <v>#DIV/0!</v>
      </c>
      <c r="I24" s="138"/>
      <c r="J24" s="325" t="e">
        <f t="shared" si="0"/>
        <v>#DIV/0!</v>
      </c>
      <c r="K24" s="138">
        <f t="shared" si="1"/>
        <v>0</v>
      </c>
      <c r="L24" s="325" t="e">
        <f t="shared" si="2"/>
        <v>#DIV/0!</v>
      </c>
      <c r="M24" s="138"/>
      <c r="N24" s="325" t="e">
        <f t="shared" si="3"/>
        <v>#DIV/0!</v>
      </c>
      <c r="O24" s="138"/>
      <c r="P24" s="338" t="e">
        <f t="shared" si="4"/>
        <v>#DIV/0!</v>
      </c>
      <c r="Q24" s="138">
        <f t="shared" si="5"/>
        <v>0</v>
      </c>
      <c r="R24" s="325" t="e">
        <f t="shared" si="6"/>
        <v>#DIV/0!</v>
      </c>
    </row>
    <row r="25" spans="1:18" ht="20.100000000000001" customHeight="1" x14ac:dyDescent="0.25">
      <c r="A25" s="557">
        <v>9</v>
      </c>
      <c r="B25" s="128" t="str">
        <f>'9'!B21</f>
        <v>Somagede</v>
      </c>
      <c r="C25" s="128" t="str">
        <f>'9'!C21</f>
        <v>Somagede</v>
      </c>
      <c r="D25" s="343"/>
      <c r="E25" s="343"/>
      <c r="F25" s="138">
        <f t="shared" si="7"/>
        <v>0</v>
      </c>
      <c r="G25" s="138"/>
      <c r="H25" s="325" t="e">
        <f t="shared" si="8"/>
        <v>#DIV/0!</v>
      </c>
      <c r="I25" s="138"/>
      <c r="J25" s="325" t="e">
        <f t="shared" si="0"/>
        <v>#DIV/0!</v>
      </c>
      <c r="K25" s="138">
        <f t="shared" si="1"/>
        <v>0</v>
      </c>
      <c r="L25" s="325" t="e">
        <f t="shared" si="2"/>
        <v>#DIV/0!</v>
      </c>
      <c r="M25" s="138"/>
      <c r="N25" s="325" t="e">
        <f t="shared" si="3"/>
        <v>#DIV/0!</v>
      </c>
      <c r="O25" s="138"/>
      <c r="P25" s="338" t="e">
        <f t="shared" si="4"/>
        <v>#DIV/0!</v>
      </c>
      <c r="Q25" s="138">
        <f t="shared" si="5"/>
        <v>0</v>
      </c>
      <c r="R25" s="325" t="e">
        <f>Q25/F25*100</f>
        <v>#DIV/0!</v>
      </c>
    </row>
    <row r="26" spans="1:18" ht="20.100000000000001" customHeight="1" x14ac:dyDescent="0.25">
      <c r="A26" s="557">
        <v>10</v>
      </c>
      <c r="B26" s="128" t="str">
        <f>'9'!B22</f>
        <v>Kalibagor</v>
      </c>
      <c r="C26" s="128" t="str">
        <f>'9'!C22</f>
        <v>Kalibagor</v>
      </c>
      <c r="D26" s="343"/>
      <c r="E26" s="343"/>
      <c r="F26" s="138">
        <f t="shared" si="7"/>
        <v>0</v>
      </c>
      <c r="G26" s="138"/>
      <c r="H26" s="325" t="e">
        <f t="shared" si="8"/>
        <v>#DIV/0!</v>
      </c>
      <c r="I26" s="138"/>
      <c r="J26" s="325" t="e">
        <f t="shared" si="0"/>
        <v>#DIV/0!</v>
      </c>
      <c r="K26" s="138">
        <f t="shared" si="1"/>
        <v>0</v>
      </c>
      <c r="L26" s="325" t="e">
        <f t="shared" si="2"/>
        <v>#DIV/0!</v>
      </c>
      <c r="M26" s="138"/>
      <c r="N26" s="325" t="e">
        <f t="shared" si="3"/>
        <v>#DIV/0!</v>
      </c>
      <c r="O26" s="138"/>
      <c r="P26" s="338" t="e">
        <f t="shared" si="4"/>
        <v>#DIV/0!</v>
      </c>
      <c r="Q26" s="138">
        <f t="shared" si="5"/>
        <v>0</v>
      </c>
      <c r="R26" s="325" t="e">
        <f t="shared" si="6"/>
        <v>#DIV/0!</v>
      </c>
    </row>
    <row r="27" spans="1:18" ht="20.100000000000001" customHeight="1" x14ac:dyDescent="0.25">
      <c r="A27" s="557">
        <v>11</v>
      </c>
      <c r="B27" s="128" t="str">
        <f>'9'!B23</f>
        <v>Banyumas</v>
      </c>
      <c r="C27" s="128" t="str">
        <f>'9'!C23</f>
        <v>Banyumas</v>
      </c>
      <c r="D27" s="343"/>
      <c r="E27" s="343"/>
      <c r="F27" s="138">
        <f t="shared" si="7"/>
        <v>0</v>
      </c>
      <c r="G27" s="138"/>
      <c r="H27" s="325" t="e">
        <f t="shared" si="8"/>
        <v>#DIV/0!</v>
      </c>
      <c r="I27" s="138"/>
      <c r="J27" s="325" t="e">
        <f t="shared" si="0"/>
        <v>#DIV/0!</v>
      </c>
      <c r="K27" s="138">
        <f t="shared" si="1"/>
        <v>0</v>
      </c>
      <c r="L27" s="325" t="e">
        <f t="shared" si="2"/>
        <v>#DIV/0!</v>
      </c>
      <c r="M27" s="138"/>
      <c r="N27" s="325" t="e">
        <f t="shared" si="3"/>
        <v>#DIV/0!</v>
      </c>
      <c r="O27" s="138"/>
      <c r="P27" s="338" t="e">
        <f t="shared" si="4"/>
        <v>#DIV/0!</v>
      </c>
      <c r="Q27" s="138">
        <f t="shared" si="5"/>
        <v>0</v>
      </c>
      <c r="R27" s="325" t="e">
        <f t="shared" si="6"/>
        <v>#DIV/0!</v>
      </c>
    </row>
    <row r="28" spans="1:18" ht="20.100000000000001" customHeight="1" x14ac:dyDescent="0.25">
      <c r="A28" s="557">
        <v>12</v>
      </c>
      <c r="B28" s="128" t="str">
        <f>'9'!B24</f>
        <v>Patikraja</v>
      </c>
      <c r="C28" s="128" t="str">
        <f>'9'!C24</f>
        <v>Patikraja</v>
      </c>
      <c r="D28" s="343"/>
      <c r="E28" s="343"/>
      <c r="F28" s="138">
        <f t="shared" si="7"/>
        <v>0</v>
      </c>
      <c r="G28" s="138"/>
      <c r="H28" s="325" t="e">
        <f t="shared" si="8"/>
        <v>#DIV/0!</v>
      </c>
      <c r="I28" s="138"/>
      <c r="J28" s="325" t="e">
        <f t="shared" si="0"/>
        <v>#DIV/0!</v>
      </c>
      <c r="K28" s="138">
        <f t="shared" si="1"/>
        <v>0</v>
      </c>
      <c r="L28" s="325" t="e">
        <f t="shared" si="2"/>
        <v>#DIV/0!</v>
      </c>
      <c r="M28" s="138"/>
      <c r="N28" s="325" t="e">
        <f t="shared" si="3"/>
        <v>#DIV/0!</v>
      </c>
      <c r="O28" s="138"/>
      <c r="P28" s="338" t="e">
        <f t="shared" si="4"/>
        <v>#DIV/0!</v>
      </c>
      <c r="Q28" s="138">
        <f t="shared" si="5"/>
        <v>0</v>
      </c>
      <c r="R28" s="325" t="e">
        <f t="shared" si="6"/>
        <v>#DIV/0!</v>
      </c>
    </row>
    <row r="29" spans="1:18" ht="20.100000000000001" customHeight="1" x14ac:dyDescent="0.25">
      <c r="A29" s="557">
        <v>13</v>
      </c>
      <c r="B29" s="128" t="str">
        <f>'9'!B25</f>
        <v>Purwojati</v>
      </c>
      <c r="C29" s="128" t="str">
        <f>'9'!C25</f>
        <v>Purwojati</v>
      </c>
      <c r="D29" s="343"/>
      <c r="E29" s="343"/>
      <c r="F29" s="138">
        <f t="shared" si="7"/>
        <v>0</v>
      </c>
      <c r="G29" s="138"/>
      <c r="H29" s="325" t="e">
        <f t="shared" si="8"/>
        <v>#DIV/0!</v>
      </c>
      <c r="I29" s="138"/>
      <c r="J29" s="325" t="e">
        <f t="shared" si="0"/>
        <v>#DIV/0!</v>
      </c>
      <c r="K29" s="138">
        <f t="shared" si="1"/>
        <v>0</v>
      </c>
      <c r="L29" s="325" t="e">
        <f t="shared" si="2"/>
        <v>#DIV/0!</v>
      </c>
      <c r="M29" s="138"/>
      <c r="N29" s="325" t="e">
        <f t="shared" si="3"/>
        <v>#DIV/0!</v>
      </c>
      <c r="O29" s="138"/>
      <c r="P29" s="338" t="e">
        <f t="shared" si="4"/>
        <v>#DIV/0!</v>
      </c>
      <c r="Q29" s="138">
        <f t="shared" si="5"/>
        <v>0</v>
      </c>
      <c r="R29" s="325" t="e">
        <f t="shared" si="6"/>
        <v>#DIV/0!</v>
      </c>
    </row>
    <row r="30" spans="1:18" ht="20.100000000000001" customHeight="1" x14ac:dyDescent="0.25">
      <c r="A30" s="557">
        <v>14</v>
      </c>
      <c r="B30" s="128" t="str">
        <f>'9'!B26</f>
        <v>Ajibarang</v>
      </c>
      <c r="C30" s="128" t="str">
        <f>'9'!C26</f>
        <v>Ajibarang I</v>
      </c>
      <c r="D30" s="343"/>
      <c r="E30" s="343"/>
      <c r="F30" s="138">
        <f t="shared" si="7"/>
        <v>0</v>
      </c>
      <c r="G30" s="138"/>
      <c r="H30" s="325" t="e">
        <f t="shared" si="8"/>
        <v>#DIV/0!</v>
      </c>
      <c r="I30" s="138"/>
      <c r="J30" s="325" t="e">
        <f t="shared" si="0"/>
        <v>#DIV/0!</v>
      </c>
      <c r="K30" s="138">
        <f t="shared" si="1"/>
        <v>0</v>
      </c>
      <c r="L30" s="325" t="e">
        <f t="shared" si="2"/>
        <v>#DIV/0!</v>
      </c>
      <c r="M30" s="138"/>
      <c r="N30" s="325" t="e">
        <f t="shared" si="3"/>
        <v>#DIV/0!</v>
      </c>
      <c r="O30" s="138"/>
      <c r="P30" s="338" t="e">
        <f t="shared" si="4"/>
        <v>#DIV/0!</v>
      </c>
      <c r="Q30" s="138">
        <f t="shared" si="5"/>
        <v>0</v>
      </c>
      <c r="R30" s="325" t="e">
        <f t="shared" si="6"/>
        <v>#DIV/0!</v>
      </c>
    </row>
    <row r="31" spans="1:18" ht="20.100000000000001" customHeight="1" x14ac:dyDescent="0.25">
      <c r="A31" s="557"/>
      <c r="B31" s="128"/>
      <c r="C31" s="128" t="str">
        <f>'9'!C27</f>
        <v>Ajibarang II</v>
      </c>
      <c r="D31" s="343"/>
      <c r="E31" s="343"/>
      <c r="F31" s="138">
        <f t="shared" si="7"/>
        <v>0</v>
      </c>
      <c r="G31" s="138"/>
      <c r="H31" s="325" t="e">
        <f t="shared" si="8"/>
        <v>#DIV/0!</v>
      </c>
      <c r="I31" s="138"/>
      <c r="J31" s="325" t="e">
        <f t="shared" si="0"/>
        <v>#DIV/0!</v>
      </c>
      <c r="K31" s="138">
        <f t="shared" si="1"/>
        <v>0</v>
      </c>
      <c r="L31" s="325" t="e">
        <f t="shared" si="2"/>
        <v>#DIV/0!</v>
      </c>
      <c r="M31" s="138"/>
      <c r="N31" s="325" t="e">
        <f t="shared" si="3"/>
        <v>#DIV/0!</v>
      </c>
      <c r="O31" s="138"/>
      <c r="P31" s="338" t="e">
        <f t="shared" si="4"/>
        <v>#DIV/0!</v>
      </c>
      <c r="Q31" s="138">
        <f t="shared" si="5"/>
        <v>0</v>
      </c>
      <c r="R31" s="325" t="e">
        <f t="shared" si="6"/>
        <v>#DIV/0!</v>
      </c>
    </row>
    <row r="32" spans="1:18" ht="20.100000000000001" customHeight="1" x14ac:dyDescent="0.25">
      <c r="A32" s="557">
        <v>15</v>
      </c>
      <c r="B32" s="128" t="str">
        <f>'9'!B28</f>
        <v>Gumelar</v>
      </c>
      <c r="C32" s="128" t="str">
        <f>'9'!C28</f>
        <v>Gumelar</v>
      </c>
      <c r="D32" s="343"/>
      <c r="E32" s="343"/>
      <c r="F32" s="138">
        <f t="shared" si="7"/>
        <v>0</v>
      </c>
      <c r="G32" s="138"/>
      <c r="H32" s="325" t="e">
        <f t="shared" si="8"/>
        <v>#DIV/0!</v>
      </c>
      <c r="I32" s="138"/>
      <c r="J32" s="325" t="e">
        <f t="shared" si="0"/>
        <v>#DIV/0!</v>
      </c>
      <c r="K32" s="138">
        <f t="shared" si="1"/>
        <v>0</v>
      </c>
      <c r="L32" s="325" t="e">
        <f t="shared" si="2"/>
        <v>#DIV/0!</v>
      </c>
      <c r="M32" s="138"/>
      <c r="N32" s="325" t="e">
        <f t="shared" si="3"/>
        <v>#DIV/0!</v>
      </c>
      <c r="O32" s="138"/>
      <c r="P32" s="338" t="e">
        <f t="shared" si="4"/>
        <v>#DIV/0!</v>
      </c>
      <c r="Q32" s="138">
        <f t="shared" si="5"/>
        <v>0</v>
      </c>
      <c r="R32" s="325" t="e">
        <f t="shared" si="6"/>
        <v>#DIV/0!</v>
      </c>
    </row>
    <row r="33" spans="1:18" ht="20.100000000000001" customHeight="1" x14ac:dyDescent="0.25">
      <c r="A33" s="557">
        <v>16</v>
      </c>
      <c r="B33" s="128" t="str">
        <f>'9'!B29</f>
        <v>Pekuncen</v>
      </c>
      <c r="C33" s="128" t="str">
        <f>'9'!C29</f>
        <v>Pekuncen I</v>
      </c>
      <c r="D33" s="343"/>
      <c r="E33" s="343"/>
      <c r="F33" s="138">
        <f t="shared" ref="F33:F52" si="9">SUM(D33:E33)</f>
        <v>0</v>
      </c>
      <c r="G33" s="138"/>
      <c r="H33" s="325" t="e">
        <f t="shared" ref="H33:H52" si="10">G33/D33*100</f>
        <v>#DIV/0!</v>
      </c>
      <c r="I33" s="138"/>
      <c r="J33" s="325" t="e">
        <f t="shared" ref="J33:J52" si="11">I33/E33*100</f>
        <v>#DIV/0!</v>
      </c>
      <c r="K33" s="138">
        <f t="shared" ref="K33:K52" si="12">SUM(G33,I33)</f>
        <v>0</v>
      </c>
      <c r="L33" s="325" t="e">
        <f t="shared" ref="L33:L52" si="13">K33/F33*100</f>
        <v>#DIV/0!</v>
      </c>
      <c r="M33" s="138"/>
      <c r="N33" s="325" t="e">
        <f t="shared" ref="N33:N52" si="14">M33/D33*100</f>
        <v>#DIV/0!</v>
      </c>
      <c r="O33" s="138"/>
      <c r="P33" s="338" t="e">
        <f t="shared" ref="P33:P52" si="15">O33/E33*100</f>
        <v>#DIV/0!</v>
      </c>
      <c r="Q33" s="138">
        <f t="shared" ref="Q33:Q52" si="16">SUM(M33,O33)</f>
        <v>0</v>
      </c>
      <c r="R33" s="325" t="e">
        <f t="shared" ref="R33:R52" si="17">Q33/F33*100</f>
        <v>#DIV/0!</v>
      </c>
    </row>
    <row r="34" spans="1:18" ht="20.100000000000001" customHeight="1" x14ac:dyDescent="0.25">
      <c r="A34" s="557"/>
      <c r="B34" s="128"/>
      <c r="C34" s="128" t="str">
        <f>'9'!C30</f>
        <v>Pekuncen II</v>
      </c>
      <c r="D34" s="343"/>
      <c r="E34" s="343"/>
      <c r="F34" s="138">
        <f t="shared" si="9"/>
        <v>0</v>
      </c>
      <c r="G34" s="138"/>
      <c r="H34" s="325" t="e">
        <f t="shared" si="10"/>
        <v>#DIV/0!</v>
      </c>
      <c r="I34" s="138"/>
      <c r="J34" s="325" t="e">
        <f t="shared" si="11"/>
        <v>#DIV/0!</v>
      </c>
      <c r="K34" s="138">
        <f t="shared" si="12"/>
        <v>0</v>
      </c>
      <c r="L34" s="325" t="e">
        <f t="shared" si="13"/>
        <v>#DIV/0!</v>
      </c>
      <c r="M34" s="138"/>
      <c r="N34" s="325" t="e">
        <f t="shared" si="14"/>
        <v>#DIV/0!</v>
      </c>
      <c r="O34" s="138"/>
      <c r="P34" s="338" t="e">
        <f t="shared" si="15"/>
        <v>#DIV/0!</v>
      </c>
      <c r="Q34" s="138">
        <f t="shared" si="16"/>
        <v>0</v>
      </c>
      <c r="R34" s="325" t="e">
        <f t="shared" si="17"/>
        <v>#DIV/0!</v>
      </c>
    </row>
    <row r="35" spans="1:18" ht="20.100000000000001" customHeight="1" x14ac:dyDescent="0.25">
      <c r="A35" s="557">
        <v>17</v>
      </c>
      <c r="B35" s="128" t="str">
        <f>'9'!B31</f>
        <v>Cilongok</v>
      </c>
      <c r="C35" s="128" t="str">
        <f>'9'!C31</f>
        <v>Cilongok I</v>
      </c>
      <c r="D35" s="343"/>
      <c r="E35" s="343"/>
      <c r="F35" s="138">
        <f t="shared" si="9"/>
        <v>0</v>
      </c>
      <c r="G35" s="138"/>
      <c r="H35" s="325" t="e">
        <f t="shared" si="10"/>
        <v>#DIV/0!</v>
      </c>
      <c r="I35" s="138"/>
      <c r="J35" s="325" t="e">
        <f t="shared" si="11"/>
        <v>#DIV/0!</v>
      </c>
      <c r="K35" s="138">
        <f t="shared" si="12"/>
        <v>0</v>
      </c>
      <c r="L35" s="325" t="e">
        <f t="shared" si="13"/>
        <v>#DIV/0!</v>
      </c>
      <c r="M35" s="138"/>
      <c r="N35" s="325" t="e">
        <f t="shared" si="14"/>
        <v>#DIV/0!</v>
      </c>
      <c r="O35" s="138"/>
      <c r="P35" s="338" t="e">
        <f t="shared" si="15"/>
        <v>#DIV/0!</v>
      </c>
      <c r="Q35" s="138">
        <f t="shared" si="16"/>
        <v>0</v>
      </c>
      <c r="R35" s="325" t="e">
        <f t="shared" si="17"/>
        <v>#DIV/0!</v>
      </c>
    </row>
    <row r="36" spans="1:18" ht="20.100000000000001" customHeight="1" x14ac:dyDescent="0.25">
      <c r="A36" s="557"/>
      <c r="B36" s="128"/>
      <c r="C36" s="128" t="str">
        <f>'9'!C32</f>
        <v>Cilongok II</v>
      </c>
      <c r="D36" s="343"/>
      <c r="E36" s="343"/>
      <c r="F36" s="138">
        <f t="shared" si="9"/>
        <v>0</v>
      </c>
      <c r="G36" s="138"/>
      <c r="H36" s="325" t="e">
        <f t="shared" si="10"/>
        <v>#DIV/0!</v>
      </c>
      <c r="I36" s="138"/>
      <c r="J36" s="325" t="e">
        <f t="shared" si="11"/>
        <v>#DIV/0!</v>
      </c>
      <c r="K36" s="138">
        <f t="shared" si="12"/>
        <v>0</v>
      </c>
      <c r="L36" s="325" t="e">
        <f t="shared" si="13"/>
        <v>#DIV/0!</v>
      </c>
      <c r="M36" s="138"/>
      <c r="N36" s="325" t="e">
        <f t="shared" si="14"/>
        <v>#DIV/0!</v>
      </c>
      <c r="O36" s="138"/>
      <c r="P36" s="338" t="e">
        <f t="shared" si="15"/>
        <v>#DIV/0!</v>
      </c>
      <c r="Q36" s="138">
        <f t="shared" si="16"/>
        <v>0</v>
      </c>
      <c r="R36" s="325" t="e">
        <f t="shared" si="17"/>
        <v>#DIV/0!</v>
      </c>
    </row>
    <row r="37" spans="1:18" ht="20.100000000000001" customHeight="1" x14ac:dyDescent="0.25">
      <c r="A37" s="557">
        <v>18</v>
      </c>
      <c r="B37" s="128" t="str">
        <f>'9'!B33</f>
        <v>Karanglewas</v>
      </c>
      <c r="C37" s="128" t="str">
        <f>'9'!C33</f>
        <v>Karanglewas</v>
      </c>
      <c r="D37" s="343"/>
      <c r="E37" s="343"/>
      <c r="F37" s="138">
        <f t="shared" si="9"/>
        <v>0</v>
      </c>
      <c r="G37" s="138"/>
      <c r="H37" s="325" t="e">
        <f t="shared" si="10"/>
        <v>#DIV/0!</v>
      </c>
      <c r="I37" s="138"/>
      <c r="J37" s="325" t="e">
        <f t="shared" si="11"/>
        <v>#DIV/0!</v>
      </c>
      <c r="K37" s="138">
        <f t="shared" si="12"/>
        <v>0</v>
      </c>
      <c r="L37" s="325" t="e">
        <f t="shared" si="13"/>
        <v>#DIV/0!</v>
      </c>
      <c r="M37" s="138"/>
      <c r="N37" s="325" t="e">
        <f t="shared" si="14"/>
        <v>#DIV/0!</v>
      </c>
      <c r="O37" s="138"/>
      <c r="P37" s="338" t="e">
        <f t="shared" si="15"/>
        <v>#DIV/0!</v>
      </c>
      <c r="Q37" s="138">
        <f t="shared" si="16"/>
        <v>0</v>
      </c>
      <c r="R37" s="325" t="e">
        <f t="shared" si="17"/>
        <v>#DIV/0!</v>
      </c>
    </row>
    <row r="38" spans="1:18" ht="20.100000000000001" customHeight="1" x14ac:dyDescent="0.25">
      <c r="A38" s="557">
        <v>19</v>
      </c>
      <c r="B38" s="128" t="str">
        <f>'9'!B34</f>
        <v>Purwokerto Barat</v>
      </c>
      <c r="C38" s="128" t="str">
        <f>'9'!C34</f>
        <v>Purwokerto Barat</v>
      </c>
      <c r="D38" s="343"/>
      <c r="E38" s="343"/>
      <c r="F38" s="138">
        <f t="shared" si="9"/>
        <v>0</v>
      </c>
      <c r="G38" s="138"/>
      <c r="H38" s="325" t="e">
        <f t="shared" si="10"/>
        <v>#DIV/0!</v>
      </c>
      <c r="I38" s="138"/>
      <c r="J38" s="325" t="e">
        <f t="shared" si="11"/>
        <v>#DIV/0!</v>
      </c>
      <c r="K38" s="138">
        <f t="shared" si="12"/>
        <v>0</v>
      </c>
      <c r="L38" s="325" t="e">
        <f t="shared" si="13"/>
        <v>#DIV/0!</v>
      </c>
      <c r="M38" s="138"/>
      <c r="N38" s="325" t="e">
        <f t="shared" si="14"/>
        <v>#DIV/0!</v>
      </c>
      <c r="O38" s="138"/>
      <c r="P38" s="338" t="e">
        <f t="shared" si="15"/>
        <v>#DIV/0!</v>
      </c>
      <c r="Q38" s="138">
        <f t="shared" si="16"/>
        <v>0</v>
      </c>
      <c r="R38" s="325" t="e">
        <f t="shared" si="17"/>
        <v>#DIV/0!</v>
      </c>
    </row>
    <row r="39" spans="1:18" ht="20.100000000000001" customHeight="1" x14ac:dyDescent="0.25">
      <c r="A39" s="557">
        <v>20</v>
      </c>
      <c r="B39" s="128" t="str">
        <f>'9'!B35</f>
        <v>Purwokerto Timur</v>
      </c>
      <c r="C39" s="128" t="str">
        <f>'9'!C35</f>
        <v>Purwokerto Timur I</v>
      </c>
      <c r="D39" s="343"/>
      <c r="E39" s="343"/>
      <c r="F39" s="138">
        <f t="shared" si="9"/>
        <v>0</v>
      </c>
      <c r="G39" s="138"/>
      <c r="H39" s="325" t="e">
        <f t="shared" si="10"/>
        <v>#DIV/0!</v>
      </c>
      <c r="I39" s="138"/>
      <c r="J39" s="325" t="e">
        <f t="shared" si="11"/>
        <v>#DIV/0!</v>
      </c>
      <c r="K39" s="138">
        <f t="shared" si="12"/>
        <v>0</v>
      </c>
      <c r="L39" s="325" t="e">
        <f t="shared" si="13"/>
        <v>#DIV/0!</v>
      </c>
      <c r="M39" s="138"/>
      <c r="N39" s="325" t="e">
        <f t="shared" si="14"/>
        <v>#DIV/0!</v>
      </c>
      <c r="O39" s="138"/>
      <c r="P39" s="338" t="e">
        <f t="shared" si="15"/>
        <v>#DIV/0!</v>
      </c>
      <c r="Q39" s="138">
        <f t="shared" si="16"/>
        <v>0</v>
      </c>
      <c r="R39" s="325" t="e">
        <f t="shared" si="17"/>
        <v>#DIV/0!</v>
      </c>
    </row>
    <row r="40" spans="1:18" ht="20.100000000000001" customHeight="1" x14ac:dyDescent="0.25">
      <c r="A40" s="557"/>
      <c r="B40" s="128"/>
      <c r="C40" s="128" t="str">
        <f>'9'!C36</f>
        <v>Purwokerto Timur II</v>
      </c>
      <c r="D40" s="343"/>
      <c r="E40" s="343"/>
      <c r="F40" s="138">
        <f t="shared" si="9"/>
        <v>0</v>
      </c>
      <c r="G40" s="138"/>
      <c r="H40" s="325" t="e">
        <f t="shared" si="10"/>
        <v>#DIV/0!</v>
      </c>
      <c r="I40" s="138"/>
      <c r="J40" s="325" t="e">
        <f t="shared" si="11"/>
        <v>#DIV/0!</v>
      </c>
      <c r="K40" s="138">
        <f t="shared" si="12"/>
        <v>0</v>
      </c>
      <c r="L40" s="325" t="e">
        <f t="shared" si="13"/>
        <v>#DIV/0!</v>
      </c>
      <c r="M40" s="138"/>
      <c r="N40" s="325" t="e">
        <f t="shared" si="14"/>
        <v>#DIV/0!</v>
      </c>
      <c r="O40" s="138"/>
      <c r="P40" s="338" t="e">
        <f t="shared" si="15"/>
        <v>#DIV/0!</v>
      </c>
      <c r="Q40" s="138">
        <f t="shared" si="16"/>
        <v>0</v>
      </c>
      <c r="R40" s="325" t="e">
        <f t="shared" si="17"/>
        <v>#DIV/0!</v>
      </c>
    </row>
    <row r="41" spans="1:18" ht="20.100000000000001" customHeight="1" x14ac:dyDescent="0.25">
      <c r="A41" s="557">
        <v>21</v>
      </c>
      <c r="B41" s="128" t="str">
        <f>'9'!B37</f>
        <v>Purwokerto Utara</v>
      </c>
      <c r="C41" s="128" t="str">
        <f>'9'!C37</f>
        <v>Purwokerto Utara I</v>
      </c>
      <c r="D41" s="343"/>
      <c r="E41" s="343"/>
      <c r="F41" s="138">
        <f t="shared" si="9"/>
        <v>0</v>
      </c>
      <c r="G41" s="138"/>
      <c r="H41" s="325" t="e">
        <f t="shared" si="10"/>
        <v>#DIV/0!</v>
      </c>
      <c r="I41" s="138"/>
      <c r="J41" s="325" t="e">
        <f t="shared" si="11"/>
        <v>#DIV/0!</v>
      </c>
      <c r="K41" s="138">
        <f t="shared" si="12"/>
        <v>0</v>
      </c>
      <c r="L41" s="325" t="e">
        <f t="shared" si="13"/>
        <v>#DIV/0!</v>
      </c>
      <c r="M41" s="138"/>
      <c r="N41" s="325" t="e">
        <f t="shared" si="14"/>
        <v>#DIV/0!</v>
      </c>
      <c r="O41" s="138"/>
      <c r="P41" s="338" t="e">
        <f t="shared" si="15"/>
        <v>#DIV/0!</v>
      </c>
      <c r="Q41" s="138">
        <f t="shared" si="16"/>
        <v>0</v>
      </c>
      <c r="R41" s="325" t="e">
        <f t="shared" si="17"/>
        <v>#DIV/0!</v>
      </c>
    </row>
    <row r="42" spans="1:18" ht="20.100000000000001" customHeight="1" x14ac:dyDescent="0.25">
      <c r="A42" s="557"/>
      <c r="B42" s="128"/>
      <c r="C42" s="128" t="str">
        <f>'9'!C38</f>
        <v>Purwokerto Utara II</v>
      </c>
      <c r="D42" s="343"/>
      <c r="E42" s="343"/>
      <c r="F42" s="138">
        <f t="shared" si="9"/>
        <v>0</v>
      </c>
      <c r="G42" s="138"/>
      <c r="H42" s="325" t="e">
        <f t="shared" si="10"/>
        <v>#DIV/0!</v>
      </c>
      <c r="I42" s="138"/>
      <c r="J42" s="325" t="e">
        <f t="shared" si="11"/>
        <v>#DIV/0!</v>
      </c>
      <c r="K42" s="138">
        <f t="shared" si="12"/>
        <v>0</v>
      </c>
      <c r="L42" s="325" t="e">
        <f t="shared" si="13"/>
        <v>#DIV/0!</v>
      </c>
      <c r="M42" s="138"/>
      <c r="N42" s="325" t="e">
        <f t="shared" si="14"/>
        <v>#DIV/0!</v>
      </c>
      <c r="O42" s="138"/>
      <c r="P42" s="338" t="e">
        <f t="shared" si="15"/>
        <v>#DIV/0!</v>
      </c>
      <c r="Q42" s="138">
        <f t="shared" si="16"/>
        <v>0</v>
      </c>
      <c r="R42" s="325" t="e">
        <f t="shared" si="17"/>
        <v>#DIV/0!</v>
      </c>
    </row>
    <row r="43" spans="1:18" ht="20.100000000000001" customHeight="1" x14ac:dyDescent="0.25">
      <c r="A43" s="557">
        <v>22</v>
      </c>
      <c r="B43" s="128" t="str">
        <f>'9'!B39</f>
        <v>Purwokerto Selatan</v>
      </c>
      <c r="C43" s="128" t="str">
        <f>'9'!C39</f>
        <v>Purwokerto Selatan</v>
      </c>
      <c r="D43" s="343"/>
      <c r="E43" s="343"/>
      <c r="F43" s="138">
        <f t="shared" si="9"/>
        <v>0</v>
      </c>
      <c r="G43" s="138"/>
      <c r="H43" s="325" t="e">
        <f t="shared" si="10"/>
        <v>#DIV/0!</v>
      </c>
      <c r="I43" s="138"/>
      <c r="J43" s="325" t="e">
        <f t="shared" si="11"/>
        <v>#DIV/0!</v>
      </c>
      <c r="K43" s="138">
        <f t="shared" si="12"/>
        <v>0</v>
      </c>
      <c r="L43" s="325" t="e">
        <f t="shared" si="13"/>
        <v>#DIV/0!</v>
      </c>
      <c r="M43" s="138"/>
      <c r="N43" s="325" t="e">
        <f t="shared" si="14"/>
        <v>#DIV/0!</v>
      </c>
      <c r="O43" s="138"/>
      <c r="P43" s="338" t="e">
        <f t="shared" si="15"/>
        <v>#DIV/0!</v>
      </c>
      <c r="Q43" s="138">
        <f t="shared" si="16"/>
        <v>0</v>
      </c>
      <c r="R43" s="325" t="e">
        <f t="shared" si="17"/>
        <v>#DIV/0!</v>
      </c>
    </row>
    <row r="44" spans="1:18" ht="20.100000000000001" customHeight="1" x14ac:dyDescent="0.25">
      <c r="A44" s="557">
        <v>23</v>
      </c>
      <c r="B44" s="128" t="str">
        <f>'9'!B40</f>
        <v>Sokaraja</v>
      </c>
      <c r="C44" s="128" t="str">
        <f>'9'!C40</f>
        <v>Sokaraja I</v>
      </c>
      <c r="D44" s="343"/>
      <c r="E44" s="343"/>
      <c r="F44" s="138">
        <f t="shared" si="9"/>
        <v>0</v>
      </c>
      <c r="G44" s="138"/>
      <c r="H44" s="325" t="e">
        <f t="shared" si="10"/>
        <v>#DIV/0!</v>
      </c>
      <c r="I44" s="138"/>
      <c r="J44" s="325" t="e">
        <f t="shared" si="11"/>
        <v>#DIV/0!</v>
      </c>
      <c r="K44" s="138">
        <f t="shared" si="12"/>
        <v>0</v>
      </c>
      <c r="L44" s="325" t="e">
        <f t="shared" si="13"/>
        <v>#DIV/0!</v>
      </c>
      <c r="M44" s="138"/>
      <c r="N44" s="325" t="e">
        <f t="shared" si="14"/>
        <v>#DIV/0!</v>
      </c>
      <c r="O44" s="138"/>
      <c r="P44" s="338" t="e">
        <f t="shared" si="15"/>
        <v>#DIV/0!</v>
      </c>
      <c r="Q44" s="138">
        <f t="shared" si="16"/>
        <v>0</v>
      </c>
      <c r="R44" s="325" t="e">
        <f t="shared" si="17"/>
        <v>#DIV/0!</v>
      </c>
    </row>
    <row r="45" spans="1:18" ht="20.100000000000001" customHeight="1" x14ac:dyDescent="0.25">
      <c r="A45" s="557"/>
      <c r="B45" s="128"/>
      <c r="C45" s="128" t="str">
        <f>'9'!C41</f>
        <v>Sokaraja II</v>
      </c>
      <c r="D45" s="343"/>
      <c r="E45" s="343"/>
      <c r="F45" s="138">
        <f t="shared" si="9"/>
        <v>0</v>
      </c>
      <c r="G45" s="138"/>
      <c r="H45" s="325" t="e">
        <f t="shared" si="10"/>
        <v>#DIV/0!</v>
      </c>
      <c r="I45" s="138"/>
      <c r="J45" s="325" t="e">
        <f t="shared" si="11"/>
        <v>#DIV/0!</v>
      </c>
      <c r="K45" s="138">
        <f t="shared" si="12"/>
        <v>0</v>
      </c>
      <c r="L45" s="325" t="e">
        <f t="shared" si="13"/>
        <v>#DIV/0!</v>
      </c>
      <c r="M45" s="138"/>
      <c r="N45" s="325" t="e">
        <f t="shared" si="14"/>
        <v>#DIV/0!</v>
      </c>
      <c r="O45" s="138"/>
      <c r="P45" s="338" t="e">
        <f t="shared" si="15"/>
        <v>#DIV/0!</v>
      </c>
      <c r="Q45" s="138">
        <f t="shared" si="16"/>
        <v>0</v>
      </c>
      <c r="R45" s="325" t="e">
        <f t="shared" si="17"/>
        <v>#DIV/0!</v>
      </c>
    </row>
    <row r="46" spans="1:18" ht="20.100000000000001" customHeight="1" x14ac:dyDescent="0.25">
      <c r="A46" s="557">
        <v>24</v>
      </c>
      <c r="B46" s="128" t="str">
        <f>'9'!B42</f>
        <v>Kembaran</v>
      </c>
      <c r="C46" s="128" t="str">
        <f>'9'!C42</f>
        <v>Kembaran I</v>
      </c>
      <c r="D46" s="343"/>
      <c r="E46" s="343"/>
      <c r="F46" s="138">
        <f t="shared" si="9"/>
        <v>0</v>
      </c>
      <c r="G46" s="138"/>
      <c r="H46" s="325" t="e">
        <f t="shared" si="10"/>
        <v>#DIV/0!</v>
      </c>
      <c r="I46" s="138"/>
      <c r="J46" s="325" t="e">
        <f t="shared" si="11"/>
        <v>#DIV/0!</v>
      </c>
      <c r="K46" s="138">
        <f t="shared" si="12"/>
        <v>0</v>
      </c>
      <c r="L46" s="325" t="e">
        <f t="shared" si="13"/>
        <v>#DIV/0!</v>
      </c>
      <c r="M46" s="138"/>
      <c r="N46" s="325" t="e">
        <f t="shared" si="14"/>
        <v>#DIV/0!</v>
      </c>
      <c r="O46" s="138"/>
      <c r="P46" s="338" t="e">
        <f t="shared" si="15"/>
        <v>#DIV/0!</v>
      </c>
      <c r="Q46" s="138">
        <f t="shared" si="16"/>
        <v>0</v>
      </c>
      <c r="R46" s="325" t="e">
        <f t="shared" si="17"/>
        <v>#DIV/0!</v>
      </c>
    </row>
    <row r="47" spans="1:18" ht="20.100000000000001" customHeight="1" x14ac:dyDescent="0.25">
      <c r="A47" s="557"/>
      <c r="B47" s="128"/>
      <c r="C47" s="128" t="str">
        <f>'9'!C43</f>
        <v>Kembaran II</v>
      </c>
      <c r="D47" s="343"/>
      <c r="E47" s="343"/>
      <c r="F47" s="138">
        <f t="shared" si="9"/>
        <v>0</v>
      </c>
      <c r="G47" s="138"/>
      <c r="H47" s="325" t="e">
        <f t="shared" si="10"/>
        <v>#DIV/0!</v>
      </c>
      <c r="I47" s="138"/>
      <c r="J47" s="325" t="e">
        <f t="shared" si="11"/>
        <v>#DIV/0!</v>
      </c>
      <c r="K47" s="138">
        <f t="shared" si="12"/>
        <v>0</v>
      </c>
      <c r="L47" s="325" t="e">
        <f t="shared" si="13"/>
        <v>#DIV/0!</v>
      </c>
      <c r="M47" s="138"/>
      <c r="N47" s="325" t="e">
        <f t="shared" si="14"/>
        <v>#DIV/0!</v>
      </c>
      <c r="O47" s="138"/>
      <c r="P47" s="338" t="e">
        <f t="shared" si="15"/>
        <v>#DIV/0!</v>
      </c>
      <c r="Q47" s="138">
        <f t="shared" si="16"/>
        <v>0</v>
      </c>
      <c r="R47" s="325" t="e">
        <f t="shared" si="17"/>
        <v>#DIV/0!</v>
      </c>
    </row>
    <row r="48" spans="1:18" ht="20.100000000000001" customHeight="1" x14ac:dyDescent="0.25">
      <c r="A48" s="557">
        <v>25</v>
      </c>
      <c r="B48" s="128" t="str">
        <f>'9'!B44</f>
        <v>Sumbang</v>
      </c>
      <c r="C48" s="128" t="str">
        <f>'9'!C44</f>
        <v>Sumbang I</v>
      </c>
      <c r="D48" s="343"/>
      <c r="E48" s="343"/>
      <c r="F48" s="138">
        <f t="shared" si="9"/>
        <v>0</v>
      </c>
      <c r="G48" s="138"/>
      <c r="H48" s="325" t="e">
        <f t="shared" si="10"/>
        <v>#DIV/0!</v>
      </c>
      <c r="I48" s="138"/>
      <c r="J48" s="325" t="e">
        <f t="shared" si="11"/>
        <v>#DIV/0!</v>
      </c>
      <c r="K48" s="138">
        <f t="shared" si="12"/>
        <v>0</v>
      </c>
      <c r="L48" s="325" t="e">
        <f t="shared" si="13"/>
        <v>#DIV/0!</v>
      </c>
      <c r="M48" s="138"/>
      <c r="N48" s="325" t="e">
        <f t="shared" si="14"/>
        <v>#DIV/0!</v>
      </c>
      <c r="O48" s="138"/>
      <c r="P48" s="338" t="e">
        <f t="shared" si="15"/>
        <v>#DIV/0!</v>
      </c>
      <c r="Q48" s="138">
        <f t="shared" si="16"/>
        <v>0</v>
      </c>
      <c r="R48" s="325" t="e">
        <f t="shared" si="17"/>
        <v>#DIV/0!</v>
      </c>
    </row>
    <row r="49" spans="1:18" ht="20.100000000000001" customHeight="1" x14ac:dyDescent="0.25">
      <c r="A49" s="557"/>
      <c r="B49" s="128"/>
      <c r="C49" s="128" t="str">
        <f>'9'!C45</f>
        <v>Sumbang II</v>
      </c>
      <c r="D49" s="343"/>
      <c r="E49" s="343"/>
      <c r="F49" s="138">
        <f t="shared" si="9"/>
        <v>0</v>
      </c>
      <c r="G49" s="138"/>
      <c r="H49" s="325" t="e">
        <f t="shared" si="10"/>
        <v>#DIV/0!</v>
      </c>
      <c r="I49" s="138"/>
      <c r="J49" s="325" t="e">
        <f t="shared" si="11"/>
        <v>#DIV/0!</v>
      </c>
      <c r="K49" s="138">
        <f t="shared" si="12"/>
        <v>0</v>
      </c>
      <c r="L49" s="325" t="e">
        <f t="shared" si="13"/>
        <v>#DIV/0!</v>
      </c>
      <c r="M49" s="138"/>
      <c r="N49" s="325" t="e">
        <f t="shared" si="14"/>
        <v>#DIV/0!</v>
      </c>
      <c r="O49" s="138"/>
      <c r="P49" s="338" t="e">
        <f t="shared" si="15"/>
        <v>#DIV/0!</v>
      </c>
      <c r="Q49" s="138">
        <f t="shared" si="16"/>
        <v>0</v>
      </c>
      <c r="R49" s="325" t="e">
        <f t="shared" si="17"/>
        <v>#DIV/0!</v>
      </c>
    </row>
    <row r="50" spans="1:18" ht="20.100000000000001" customHeight="1" x14ac:dyDescent="0.25">
      <c r="A50" s="557">
        <v>26</v>
      </c>
      <c r="B50" s="128" t="str">
        <f>'9'!B46</f>
        <v>Baturraden</v>
      </c>
      <c r="C50" s="128" t="str">
        <f>'9'!C46</f>
        <v>Baturraden I</v>
      </c>
      <c r="D50" s="343"/>
      <c r="E50" s="343"/>
      <c r="F50" s="138">
        <f t="shared" si="9"/>
        <v>0</v>
      </c>
      <c r="G50" s="138"/>
      <c r="H50" s="325" t="e">
        <f t="shared" si="10"/>
        <v>#DIV/0!</v>
      </c>
      <c r="I50" s="138"/>
      <c r="J50" s="325" t="e">
        <f t="shared" si="11"/>
        <v>#DIV/0!</v>
      </c>
      <c r="K50" s="138">
        <f t="shared" si="12"/>
        <v>0</v>
      </c>
      <c r="L50" s="325" t="e">
        <f t="shared" si="13"/>
        <v>#DIV/0!</v>
      </c>
      <c r="M50" s="138"/>
      <c r="N50" s="325" t="e">
        <f t="shared" si="14"/>
        <v>#DIV/0!</v>
      </c>
      <c r="O50" s="138"/>
      <c r="P50" s="338" t="e">
        <f t="shared" si="15"/>
        <v>#DIV/0!</v>
      </c>
      <c r="Q50" s="138">
        <f t="shared" si="16"/>
        <v>0</v>
      </c>
      <c r="R50" s="325" t="e">
        <f t="shared" si="17"/>
        <v>#DIV/0!</v>
      </c>
    </row>
    <row r="51" spans="1:18" ht="20.100000000000001" customHeight="1" x14ac:dyDescent="0.25">
      <c r="A51" s="557"/>
      <c r="B51" s="128"/>
      <c r="C51" s="128" t="str">
        <f>'9'!C47</f>
        <v>Baturraden II</v>
      </c>
      <c r="D51" s="343"/>
      <c r="E51" s="343"/>
      <c r="F51" s="138">
        <f t="shared" si="9"/>
        <v>0</v>
      </c>
      <c r="G51" s="138"/>
      <c r="H51" s="325" t="e">
        <f t="shared" si="10"/>
        <v>#DIV/0!</v>
      </c>
      <c r="I51" s="138"/>
      <c r="J51" s="325" t="e">
        <f t="shared" si="11"/>
        <v>#DIV/0!</v>
      </c>
      <c r="K51" s="138">
        <f t="shared" si="12"/>
        <v>0</v>
      </c>
      <c r="L51" s="325" t="e">
        <f t="shared" si="13"/>
        <v>#DIV/0!</v>
      </c>
      <c r="M51" s="138"/>
      <c r="N51" s="325" t="e">
        <f t="shared" si="14"/>
        <v>#DIV/0!</v>
      </c>
      <c r="O51" s="138"/>
      <c r="P51" s="338" t="e">
        <f t="shared" si="15"/>
        <v>#DIV/0!</v>
      </c>
      <c r="Q51" s="138">
        <f t="shared" si="16"/>
        <v>0</v>
      </c>
      <c r="R51" s="325" t="e">
        <f t="shared" si="17"/>
        <v>#DIV/0!</v>
      </c>
    </row>
    <row r="52" spans="1:18" ht="20.100000000000001" customHeight="1" x14ac:dyDescent="0.25">
      <c r="A52" s="557">
        <v>27</v>
      </c>
      <c r="B52" s="128" t="str">
        <f>'9'!B48</f>
        <v>Kedungbanteng</v>
      </c>
      <c r="C52" s="128" t="str">
        <f>'9'!C48</f>
        <v>Kedungbanteng</v>
      </c>
      <c r="D52" s="343"/>
      <c r="E52" s="343"/>
      <c r="F52" s="138">
        <f t="shared" si="9"/>
        <v>0</v>
      </c>
      <c r="G52" s="138"/>
      <c r="H52" s="325" t="e">
        <f t="shared" si="10"/>
        <v>#DIV/0!</v>
      </c>
      <c r="I52" s="138"/>
      <c r="J52" s="325" t="e">
        <f t="shared" si="11"/>
        <v>#DIV/0!</v>
      </c>
      <c r="K52" s="138">
        <f t="shared" si="12"/>
        <v>0</v>
      </c>
      <c r="L52" s="325" t="e">
        <f t="shared" si="13"/>
        <v>#DIV/0!</v>
      </c>
      <c r="M52" s="138"/>
      <c r="N52" s="325" t="e">
        <f t="shared" si="14"/>
        <v>#DIV/0!</v>
      </c>
      <c r="O52" s="138"/>
      <c r="P52" s="338" t="e">
        <f t="shared" si="15"/>
        <v>#DIV/0!</v>
      </c>
      <c r="Q52" s="138">
        <f t="shared" si="16"/>
        <v>0</v>
      </c>
      <c r="R52" s="325" t="e">
        <f t="shared" si="17"/>
        <v>#DIV/0!</v>
      </c>
    </row>
    <row r="53" spans="1:18" ht="20.100000000000001" customHeight="1" x14ac:dyDescent="0.25">
      <c r="A53" s="557"/>
      <c r="B53" s="128"/>
      <c r="C53" s="128"/>
      <c r="D53" s="343"/>
      <c r="E53" s="343"/>
      <c r="F53" s="138"/>
      <c r="G53" s="138"/>
      <c r="H53" s="325"/>
      <c r="I53" s="138"/>
      <c r="J53" s="325"/>
      <c r="K53" s="138"/>
      <c r="L53" s="325"/>
      <c r="M53" s="138"/>
      <c r="N53" s="325"/>
      <c r="O53" s="138"/>
      <c r="P53" s="338"/>
      <c r="Q53" s="138"/>
      <c r="R53" s="325"/>
    </row>
    <row r="54" spans="1:18" ht="20.100000000000001" customHeight="1" x14ac:dyDescent="0.25">
      <c r="A54" s="557"/>
      <c r="B54" s="128"/>
      <c r="C54" s="128"/>
      <c r="D54" s="343"/>
      <c r="E54" s="343"/>
      <c r="F54" s="138"/>
      <c r="G54" s="138"/>
      <c r="H54" s="325"/>
      <c r="I54" s="138"/>
      <c r="J54" s="325"/>
      <c r="K54" s="138"/>
      <c r="L54" s="325"/>
      <c r="M54" s="138"/>
      <c r="N54" s="325"/>
      <c r="O54" s="138"/>
      <c r="P54" s="338"/>
      <c r="Q54" s="138"/>
      <c r="R54" s="325"/>
    </row>
    <row r="55" spans="1:18" ht="20.100000000000001" customHeight="1" x14ac:dyDescent="0.25">
      <c r="A55" s="557"/>
      <c r="B55" s="128"/>
      <c r="C55" s="128"/>
      <c r="D55" s="343"/>
      <c r="E55" s="343"/>
      <c r="F55" s="138"/>
      <c r="G55" s="138"/>
      <c r="H55" s="325"/>
      <c r="I55" s="138"/>
      <c r="J55" s="325"/>
      <c r="K55" s="138"/>
      <c r="L55" s="325"/>
      <c r="M55" s="138"/>
      <c r="N55" s="325"/>
      <c r="O55" s="138"/>
      <c r="P55" s="338"/>
      <c r="Q55" s="138"/>
      <c r="R55" s="325"/>
    </row>
    <row r="56" spans="1:18" ht="20.100000000000001" customHeight="1" x14ac:dyDescent="0.25">
      <c r="A56" s="557"/>
      <c r="B56" s="128"/>
      <c r="C56" s="128"/>
      <c r="D56" s="343"/>
      <c r="E56" s="343"/>
      <c r="F56" s="138"/>
      <c r="G56" s="138"/>
      <c r="H56" s="325"/>
      <c r="I56" s="138"/>
      <c r="J56" s="325"/>
      <c r="K56" s="138"/>
      <c r="L56" s="325"/>
      <c r="M56" s="138"/>
      <c r="N56" s="325"/>
      <c r="O56" s="138"/>
      <c r="P56" s="338"/>
      <c r="Q56" s="138"/>
      <c r="R56" s="325"/>
    </row>
    <row r="57" spans="1:18" ht="20.100000000000001" customHeight="1" x14ac:dyDescent="0.25">
      <c r="A57" s="557"/>
      <c r="B57" s="128"/>
      <c r="C57" s="128"/>
      <c r="D57" s="343"/>
      <c r="E57" s="343"/>
      <c r="F57" s="138"/>
      <c r="G57" s="138"/>
      <c r="H57" s="325"/>
      <c r="I57" s="138"/>
      <c r="J57" s="325"/>
      <c r="K57" s="138"/>
      <c r="L57" s="325"/>
      <c r="M57" s="138"/>
      <c r="N57" s="325"/>
      <c r="O57" s="138"/>
      <c r="P57" s="338"/>
      <c r="Q57" s="138"/>
      <c r="R57" s="325"/>
    </row>
    <row r="58" spans="1:18" ht="20.100000000000001" customHeight="1" x14ac:dyDescent="0.25">
      <c r="A58" s="557"/>
      <c r="B58" s="128"/>
      <c r="C58" s="128"/>
      <c r="D58" s="343"/>
      <c r="E58" s="343"/>
      <c r="F58" s="138"/>
      <c r="G58" s="138"/>
      <c r="H58" s="325"/>
      <c r="I58" s="138"/>
      <c r="J58" s="325"/>
      <c r="K58" s="138"/>
      <c r="L58" s="325"/>
      <c r="M58" s="138"/>
      <c r="N58" s="325"/>
      <c r="O58" s="138"/>
      <c r="P58" s="338"/>
      <c r="Q58" s="138"/>
      <c r="R58" s="325"/>
    </row>
    <row r="59" spans="1:18" ht="20.100000000000001" customHeight="1" x14ac:dyDescent="0.25">
      <c r="A59" s="72"/>
      <c r="B59" s="72"/>
      <c r="C59" s="72"/>
      <c r="D59" s="138"/>
      <c r="E59" s="138"/>
      <c r="F59" s="138"/>
      <c r="G59" s="138"/>
      <c r="H59" s="325"/>
      <c r="I59" s="138"/>
      <c r="J59" s="325"/>
      <c r="K59" s="138"/>
      <c r="L59" s="325"/>
      <c r="M59" s="138"/>
      <c r="N59" s="325"/>
      <c r="O59" s="138"/>
      <c r="P59" s="338"/>
      <c r="Q59" s="138"/>
      <c r="R59" s="325"/>
    </row>
    <row r="60" spans="1:18" ht="20.100000000000001" customHeight="1" x14ac:dyDescent="0.25">
      <c r="A60" s="72"/>
      <c r="B60" s="72"/>
      <c r="C60" s="72"/>
      <c r="D60" s="138"/>
      <c r="E60" s="138"/>
      <c r="F60" s="138"/>
      <c r="G60" s="138"/>
      <c r="H60" s="328"/>
      <c r="I60" s="287"/>
      <c r="J60" s="328"/>
      <c r="K60" s="138"/>
      <c r="L60" s="328"/>
      <c r="M60" s="287"/>
      <c r="N60" s="328"/>
      <c r="O60" s="287"/>
      <c r="P60" s="339"/>
      <c r="Q60" s="138"/>
      <c r="R60" s="328"/>
    </row>
    <row r="61" spans="1:18" ht="20.100000000000001" customHeight="1" thickBot="1" x14ac:dyDescent="0.3">
      <c r="A61" s="81" t="s">
        <v>488</v>
      </c>
      <c r="B61" s="81"/>
      <c r="C61" s="81"/>
      <c r="D61" s="288">
        <f>SUM(D13:D60)</f>
        <v>0</v>
      </c>
      <c r="E61" s="288">
        <f>SUM(E13:E60)</f>
        <v>0</v>
      </c>
      <c r="F61" s="288">
        <f>SUM(F13:F60)</f>
        <v>0</v>
      </c>
      <c r="G61" s="288">
        <f>SUM(G13:G60)</f>
        <v>0</v>
      </c>
      <c r="H61" s="330" t="e">
        <f>G61/D61*100</f>
        <v>#DIV/0!</v>
      </c>
      <c r="I61" s="288">
        <f>SUM(I13:I60)</f>
        <v>0</v>
      </c>
      <c r="J61" s="330" t="e">
        <f>I61/E61*100</f>
        <v>#DIV/0!</v>
      </c>
      <c r="K61" s="288">
        <f>SUM(K13:K60)</f>
        <v>0</v>
      </c>
      <c r="L61" s="330" t="e">
        <f>K61/F61*100</f>
        <v>#DIV/0!</v>
      </c>
      <c r="M61" s="288">
        <f>SUM(M13:M60)</f>
        <v>0</v>
      </c>
      <c r="N61" s="330" t="e">
        <f>M61/D61*100</f>
        <v>#DIV/0!</v>
      </c>
      <c r="O61" s="288">
        <f>SUM(O13:O60)</f>
        <v>0</v>
      </c>
      <c r="P61" s="342" t="e">
        <f>O61/E61*100</f>
        <v>#DIV/0!</v>
      </c>
      <c r="Q61" s="288">
        <f>SUM(Q13:Q60)</f>
        <v>0</v>
      </c>
      <c r="R61" s="330" t="e">
        <f>Q61/F61*100</f>
        <v>#DIV/0!</v>
      </c>
    </row>
    <row r="62" spans="1:18" x14ac:dyDescent="0.25">
      <c r="A62" s="564"/>
      <c r="B62" s="564"/>
      <c r="C62" s="564"/>
      <c r="D62" s="564"/>
      <c r="E62" s="564"/>
    </row>
    <row r="63" spans="1:18" x14ac:dyDescent="0.25">
      <c r="A63" s="724" t="s">
        <v>413</v>
      </c>
    </row>
    <row r="65" spans="2:2" ht="15.75" x14ac:dyDescent="0.25">
      <c r="B65" s="344"/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7" right="0.7" top="0.75" bottom="0.75" header="0.3" footer="0.3"/>
  <pageSetup paperSize="9" scale="66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6D1E-3177-4BF3-A388-9D0CC9FF8DD3}">
  <sheetPr codeName="Sheet50">
    <tabColor rgb="FF002060"/>
    <pageSetUpPr fitToPage="1"/>
  </sheetPr>
  <dimension ref="A1:AD67"/>
  <sheetViews>
    <sheetView topLeftCell="A25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19" style="70" customWidth="1"/>
    <col min="3" max="3" width="18" style="70" customWidth="1"/>
    <col min="4" max="5" width="16.7109375" style="70" customWidth="1"/>
    <col min="6" max="6" width="13.140625" style="70" customWidth="1"/>
    <col min="7" max="7" width="18.28515625" style="70" customWidth="1"/>
    <col min="8" max="8" width="16.140625" style="70" customWidth="1"/>
    <col min="9" max="9" width="14" style="70" customWidth="1"/>
    <col min="10" max="10" width="15.28515625" style="70" customWidth="1"/>
    <col min="11" max="11" width="16.5703125" style="70" customWidth="1"/>
    <col min="12" max="12" width="15" style="70" customWidth="1"/>
    <col min="13" max="13" width="15.7109375" style="70" customWidth="1"/>
    <col min="14" max="14" width="13.85546875" style="70" customWidth="1"/>
    <col min="15" max="15" width="13" style="70" customWidth="1"/>
    <col min="16" max="16" width="13.42578125" style="70" customWidth="1"/>
    <col min="17" max="18" width="11.7109375" style="70" customWidth="1"/>
    <col min="19" max="21" width="8.28515625" style="70" customWidth="1"/>
    <col min="22" max="22" width="14" style="70" customWidth="1"/>
    <col min="23" max="23" width="12.7109375" style="70" customWidth="1"/>
    <col min="24" max="24" width="14.140625" style="70" customWidth="1"/>
    <col min="25" max="25" width="16" style="70" customWidth="1"/>
    <col min="26" max="26" width="16.42578125" style="70" customWidth="1"/>
    <col min="27" max="30" width="8.28515625" style="70" customWidth="1"/>
    <col min="31" max="256" width="9.140625" style="70"/>
    <col min="257" max="257" width="5.7109375" style="70" customWidth="1"/>
    <col min="258" max="258" width="19" style="70" customWidth="1"/>
    <col min="259" max="259" width="18" style="70" customWidth="1"/>
    <col min="260" max="261" width="16.7109375" style="70" customWidth="1"/>
    <col min="262" max="262" width="13.140625" style="70" customWidth="1"/>
    <col min="263" max="263" width="18.28515625" style="70" customWidth="1"/>
    <col min="264" max="264" width="16.140625" style="70" customWidth="1"/>
    <col min="265" max="265" width="14" style="70" customWidth="1"/>
    <col min="266" max="266" width="15.28515625" style="70" customWidth="1"/>
    <col min="267" max="267" width="16.5703125" style="70" customWidth="1"/>
    <col min="268" max="268" width="15" style="70" customWidth="1"/>
    <col min="269" max="269" width="15.7109375" style="70" customWidth="1"/>
    <col min="270" max="270" width="13.85546875" style="70" customWidth="1"/>
    <col min="271" max="271" width="13" style="70" customWidth="1"/>
    <col min="272" max="272" width="13.42578125" style="70" customWidth="1"/>
    <col min="273" max="274" width="11.7109375" style="70" customWidth="1"/>
    <col min="275" max="277" width="8.28515625" style="70" customWidth="1"/>
    <col min="278" max="278" width="14" style="70" customWidth="1"/>
    <col min="279" max="279" width="12.7109375" style="70" customWidth="1"/>
    <col min="280" max="280" width="14.140625" style="70" customWidth="1"/>
    <col min="281" max="281" width="16" style="70" customWidth="1"/>
    <col min="282" max="282" width="16.42578125" style="70" customWidth="1"/>
    <col min="283" max="286" width="8.28515625" style="70" customWidth="1"/>
    <col min="287" max="512" width="9.140625" style="70"/>
    <col min="513" max="513" width="5.7109375" style="70" customWidth="1"/>
    <col min="514" max="514" width="19" style="70" customWidth="1"/>
    <col min="515" max="515" width="18" style="70" customWidth="1"/>
    <col min="516" max="517" width="16.7109375" style="70" customWidth="1"/>
    <col min="518" max="518" width="13.140625" style="70" customWidth="1"/>
    <col min="519" max="519" width="18.28515625" style="70" customWidth="1"/>
    <col min="520" max="520" width="16.140625" style="70" customWidth="1"/>
    <col min="521" max="521" width="14" style="70" customWidth="1"/>
    <col min="522" max="522" width="15.28515625" style="70" customWidth="1"/>
    <col min="523" max="523" width="16.5703125" style="70" customWidth="1"/>
    <col min="524" max="524" width="15" style="70" customWidth="1"/>
    <col min="525" max="525" width="15.7109375" style="70" customWidth="1"/>
    <col min="526" max="526" width="13.85546875" style="70" customWidth="1"/>
    <col min="527" max="527" width="13" style="70" customWidth="1"/>
    <col min="528" max="528" width="13.42578125" style="70" customWidth="1"/>
    <col min="529" max="530" width="11.7109375" style="70" customWidth="1"/>
    <col min="531" max="533" width="8.28515625" style="70" customWidth="1"/>
    <col min="534" max="534" width="14" style="70" customWidth="1"/>
    <col min="535" max="535" width="12.7109375" style="70" customWidth="1"/>
    <col min="536" max="536" width="14.140625" style="70" customWidth="1"/>
    <col min="537" max="537" width="16" style="70" customWidth="1"/>
    <col min="538" max="538" width="16.42578125" style="70" customWidth="1"/>
    <col min="539" max="542" width="8.28515625" style="70" customWidth="1"/>
    <col min="543" max="768" width="9.140625" style="70"/>
    <col min="769" max="769" width="5.7109375" style="70" customWidth="1"/>
    <col min="770" max="770" width="19" style="70" customWidth="1"/>
    <col min="771" max="771" width="18" style="70" customWidth="1"/>
    <col min="772" max="773" width="16.7109375" style="70" customWidth="1"/>
    <col min="774" max="774" width="13.140625" style="70" customWidth="1"/>
    <col min="775" max="775" width="18.28515625" style="70" customWidth="1"/>
    <col min="776" max="776" width="16.140625" style="70" customWidth="1"/>
    <col min="777" max="777" width="14" style="70" customWidth="1"/>
    <col min="778" max="778" width="15.28515625" style="70" customWidth="1"/>
    <col min="779" max="779" width="16.5703125" style="70" customWidth="1"/>
    <col min="780" max="780" width="15" style="70" customWidth="1"/>
    <col min="781" max="781" width="15.7109375" style="70" customWidth="1"/>
    <col min="782" max="782" width="13.85546875" style="70" customWidth="1"/>
    <col min="783" max="783" width="13" style="70" customWidth="1"/>
    <col min="784" max="784" width="13.42578125" style="70" customWidth="1"/>
    <col min="785" max="786" width="11.7109375" style="70" customWidth="1"/>
    <col min="787" max="789" width="8.28515625" style="70" customWidth="1"/>
    <col min="790" max="790" width="14" style="70" customWidth="1"/>
    <col min="791" max="791" width="12.7109375" style="70" customWidth="1"/>
    <col min="792" max="792" width="14.140625" style="70" customWidth="1"/>
    <col min="793" max="793" width="16" style="70" customWidth="1"/>
    <col min="794" max="794" width="16.42578125" style="70" customWidth="1"/>
    <col min="795" max="798" width="8.28515625" style="70" customWidth="1"/>
    <col min="799" max="1024" width="9.140625" style="70"/>
    <col min="1025" max="1025" width="5.7109375" style="70" customWidth="1"/>
    <col min="1026" max="1026" width="19" style="70" customWidth="1"/>
    <col min="1027" max="1027" width="18" style="70" customWidth="1"/>
    <col min="1028" max="1029" width="16.7109375" style="70" customWidth="1"/>
    <col min="1030" max="1030" width="13.140625" style="70" customWidth="1"/>
    <col min="1031" max="1031" width="18.28515625" style="70" customWidth="1"/>
    <col min="1032" max="1032" width="16.140625" style="70" customWidth="1"/>
    <col min="1033" max="1033" width="14" style="70" customWidth="1"/>
    <col min="1034" max="1034" width="15.28515625" style="70" customWidth="1"/>
    <col min="1035" max="1035" width="16.5703125" style="70" customWidth="1"/>
    <col min="1036" max="1036" width="15" style="70" customWidth="1"/>
    <col min="1037" max="1037" width="15.7109375" style="70" customWidth="1"/>
    <col min="1038" max="1038" width="13.85546875" style="70" customWidth="1"/>
    <col min="1039" max="1039" width="13" style="70" customWidth="1"/>
    <col min="1040" max="1040" width="13.42578125" style="70" customWidth="1"/>
    <col min="1041" max="1042" width="11.7109375" style="70" customWidth="1"/>
    <col min="1043" max="1045" width="8.28515625" style="70" customWidth="1"/>
    <col min="1046" max="1046" width="14" style="70" customWidth="1"/>
    <col min="1047" max="1047" width="12.7109375" style="70" customWidth="1"/>
    <col min="1048" max="1048" width="14.140625" style="70" customWidth="1"/>
    <col min="1049" max="1049" width="16" style="70" customWidth="1"/>
    <col min="1050" max="1050" width="16.42578125" style="70" customWidth="1"/>
    <col min="1051" max="1054" width="8.28515625" style="70" customWidth="1"/>
    <col min="1055" max="1280" width="9.140625" style="70"/>
    <col min="1281" max="1281" width="5.7109375" style="70" customWidth="1"/>
    <col min="1282" max="1282" width="19" style="70" customWidth="1"/>
    <col min="1283" max="1283" width="18" style="70" customWidth="1"/>
    <col min="1284" max="1285" width="16.7109375" style="70" customWidth="1"/>
    <col min="1286" max="1286" width="13.140625" style="70" customWidth="1"/>
    <col min="1287" max="1287" width="18.28515625" style="70" customWidth="1"/>
    <col min="1288" max="1288" width="16.140625" style="70" customWidth="1"/>
    <col min="1289" max="1289" width="14" style="70" customWidth="1"/>
    <col min="1290" max="1290" width="15.28515625" style="70" customWidth="1"/>
    <col min="1291" max="1291" width="16.5703125" style="70" customWidth="1"/>
    <col min="1292" max="1292" width="15" style="70" customWidth="1"/>
    <col min="1293" max="1293" width="15.7109375" style="70" customWidth="1"/>
    <col min="1294" max="1294" width="13.85546875" style="70" customWidth="1"/>
    <col min="1295" max="1295" width="13" style="70" customWidth="1"/>
    <col min="1296" max="1296" width="13.42578125" style="70" customWidth="1"/>
    <col min="1297" max="1298" width="11.7109375" style="70" customWidth="1"/>
    <col min="1299" max="1301" width="8.28515625" style="70" customWidth="1"/>
    <col min="1302" max="1302" width="14" style="70" customWidth="1"/>
    <col min="1303" max="1303" width="12.7109375" style="70" customWidth="1"/>
    <col min="1304" max="1304" width="14.140625" style="70" customWidth="1"/>
    <col min="1305" max="1305" width="16" style="70" customWidth="1"/>
    <col min="1306" max="1306" width="16.42578125" style="70" customWidth="1"/>
    <col min="1307" max="1310" width="8.28515625" style="70" customWidth="1"/>
    <col min="1311" max="1536" width="9.140625" style="70"/>
    <col min="1537" max="1537" width="5.7109375" style="70" customWidth="1"/>
    <col min="1538" max="1538" width="19" style="70" customWidth="1"/>
    <col min="1539" max="1539" width="18" style="70" customWidth="1"/>
    <col min="1540" max="1541" width="16.7109375" style="70" customWidth="1"/>
    <col min="1542" max="1542" width="13.140625" style="70" customWidth="1"/>
    <col min="1543" max="1543" width="18.28515625" style="70" customWidth="1"/>
    <col min="1544" max="1544" width="16.140625" style="70" customWidth="1"/>
    <col min="1545" max="1545" width="14" style="70" customWidth="1"/>
    <col min="1546" max="1546" width="15.28515625" style="70" customWidth="1"/>
    <col min="1547" max="1547" width="16.5703125" style="70" customWidth="1"/>
    <col min="1548" max="1548" width="15" style="70" customWidth="1"/>
    <col min="1549" max="1549" width="15.7109375" style="70" customWidth="1"/>
    <col min="1550" max="1550" width="13.85546875" style="70" customWidth="1"/>
    <col min="1551" max="1551" width="13" style="70" customWidth="1"/>
    <col min="1552" max="1552" width="13.42578125" style="70" customWidth="1"/>
    <col min="1553" max="1554" width="11.7109375" style="70" customWidth="1"/>
    <col min="1555" max="1557" width="8.28515625" style="70" customWidth="1"/>
    <col min="1558" max="1558" width="14" style="70" customWidth="1"/>
    <col min="1559" max="1559" width="12.7109375" style="70" customWidth="1"/>
    <col min="1560" max="1560" width="14.140625" style="70" customWidth="1"/>
    <col min="1561" max="1561" width="16" style="70" customWidth="1"/>
    <col min="1562" max="1562" width="16.42578125" style="70" customWidth="1"/>
    <col min="1563" max="1566" width="8.28515625" style="70" customWidth="1"/>
    <col min="1567" max="1792" width="9.140625" style="70"/>
    <col min="1793" max="1793" width="5.7109375" style="70" customWidth="1"/>
    <col min="1794" max="1794" width="19" style="70" customWidth="1"/>
    <col min="1795" max="1795" width="18" style="70" customWidth="1"/>
    <col min="1796" max="1797" width="16.7109375" style="70" customWidth="1"/>
    <col min="1798" max="1798" width="13.140625" style="70" customWidth="1"/>
    <col min="1799" max="1799" width="18.28515625" style="70" customWidth="1"/>
    <col min="1800" max="1800" width="16.140625" style="70" customWidth="1"/>
    <col min="1801" max="1801" width="14" style="70" customWidth="1"/>
    <col min="1802" max="1802" width="15.28515625" style="70" customWidth="1"/>
    <col min="1803" max="1803" width="16.5703125" style="70" customWidth="1"/>
    <col min="1804" max="1804" width="15" style="70" customWidth="1"/>
    <col min="1805" max="1805" width="15.7109375" style="70" customWidth="1"/>
    <col min="1806" max="1806" width="13.85546875" style="70" customWidth="1"/>
    <col min="1807" max="1807" width="13" style="70" customWidth="1"/>
    <col min="1808" max="1808" width="13.42578125" style="70" customWidth="1"/>
    <col min="1809" max="1810" width="11.7109375" style="70" customWidth="1"/>
    <col min="1811" max="1813" width="8.28515625" style="70" customWidth="1"/>
    <col min="1814" max="1814" width="14" style="70" customWidth="1"/>
    <col min="1815" max="1815" width="12.7109375" style="70" customWidth="1"/>
    <col min="1816" max="1816" width="14.140625" style="70" customWidth="1"/>
    <col min="1817" max="1817" width="16" style="70" customWidth="1"/>
    <col min="1818" max="1818" width="16.42578125" style="70" customWidth="1"/>
    <col min="1819" max="1822" width="8.28515625" style="70" customWidth="1"/>
    <col min="1823" max="2048" width="9.140625" style="70"/>
    <col min="2049" max="2049" width="5.7109375" style="70" customWidth="1"/>
    <col min="2050" max="2050" width="19" style="70" customWidth="1"/>
    <col min="2051" max="2051" width="18" style="70" customWidth="1"/>
    <col min="2052" max="2053" width="16.7109375" style="70" customWidth="1"/>
    <col min="2054" max="2054" width="13.140625" style="70" customWidth="1"/>
    <col min="2055" max="2055" width="18.28515625" style="70" customWidth="1"/>
    <col min="2056" max="2056" width="16.140625" style="70" customWidth="1"/>
    <col min="2057" max="2057" width="14" style="70" customWidth="1"/>
    <col min="2058" max="2058" width="15.28515625" style="70" customWidth="1"/>
    <col min="2059" max="2059" width="16.5703125" style="70" customWidth="1"/>
    <col min="2060" max="2060" width="15" style="70" customWidth="1"/>
    <col min="2061" max="2061" width="15.7109375" style="70" customWidth="1"/>
    <col min="2062" max="2062" width="13.85546875" style="70" customWidth="1"/>
    <col min="2063" max="2063" width="13" style="70" customWidth="1"/>
    <col min="2064" max="2064" width="13.42578125" style="70" customWidth="1"/>
    <col min="2065" max="2066" width="11.7109375" style="70" customWidth="1"/>
    <col min="2067" max="2069" width="8.28515625" style="70" customWidth="1"/>
    <col min="2070" max="2070" width="14" style="70" customWidth="1"/>
    <col min="2071" max="2071" width="12.7109375" style="70" customWidth="1"/>
    <col min="2072" max="2072" width="14.140625" style="70" customWidth="1"/>
    <col min="2073" max="2073" width="16" style="70" customWidth="1"/>
    <col min="2074" max="2074" width="16.42578125" style="70" customWidth="1"/>
    <col min="2075" max="2078" width="8.28515625" style="70" customWidth="1"/>
    <col min="2079" max="2304" width="9.140625" style="70"/>
    <col min="2305" max="2305" width="5.7109375" style="70" customWidth="1"/>
    <col min="2306" max="2306" width="19" style="70" customWidth="1"/>
    <col min="2307" max="2307" width="18" style="70" customWidth="1"/>
    <col min="2308" max="2309" width="16.7109375" style="70" customWidth="1"/>
    <col min="2310" max="2310" width="13.140625" style="70" customWidth="1"/>
    <col min="2311" max="2311" width="18.28515625" style="70" customWidth="1"/>
    <col min="2312" max="2312" width="16.140625" style="70" customWidth="1"/>
    <col min="2313" max="2313" width="14" style="70" customWidth="1"/>
    <col min="2314" max="2314" width="15.28515625" style="70" customWidth="1"/>
    <col min="2315" max="2315" width="16.5703125" style="70" customWidth="1"/>
    <col min="2316" max="2316" width="15" style="70" customWidth="1"/>
    <col min="2317" max="2317" width="15.7109375" style="70" customWidth="1"/>
    <col min="2318" max="2318" width="13.85546875" style="70" customWidth="1"/>
    <col min="2319" max="2319" width="13" style="70" customWidth="1"/>
    <col min="2320" max="2320" width="13.42578125" style="70" customWidth="1"/>
    <col min="2321" max="2322" width="11.7109375" style="70" customWidth="1"/>
    <col min="2323" max="2325" width="8.28515625" style="70" customWidth="1"/>
    <col min="2326" max="2326" width="14" style="70" customWidth="1"/>
    <col min="2327" max="2327" width="12.7109375" style="70" customWidth="1"/>
    <col min="2328" max="2328" width="14.140625" style="70" customWidth="1"/>
    <col min="2329" max="2329" width="16" style="70" customWidth="1"/>
    <col min="2330" max="2330" width="16.42578125" style="70" customWidth="1"/>
    <col min="2331" max="2334" width="8.28515625" style="70" customWidth="1"/>
    <col min="2335" max="2560" width="9.140625" style="70"/>
    <col min="2561" max="2561" width="5.7109375" style="70" customWidth="1"/>
    <col min="2562" max="2562" width="19" style="70" customWidth="1"/>
    <col min="2563" max="2563" width="18" style="70" customWidth="1"/>
    <col min="2564" max="2565" width="16.7109375" style="70" customWidth="1"/>
    <col min="2566" max="2566" width="13.140625" style="70" customWidth="1"/>
    <col min="2567" max="2567" width="18.28515625" style="70" customWidth="1"/>
    <col min="2568" max="2568" width="16.140625" style="70" customWidth="1"/>
    <col min="2569" max="2569" width="14" style="70" customWidth="1"/>
    <col min="2570" max="2570" width="15.28515625" style="70" customWidth="1"/>
    <col min="2571" max="2571" width="16.5703125" style="70" customWidth="1"/>
    <col min="2572" max="2572" width="15" style="70" customWidth="1"/>
    <col min="2573" max="2573" width="15.7109375" style="70" customWidth="1"/>
    <col min="2574" max="2574" width="13.85546875" style="70" customWidth="1"/>
    <col min="2575" max="2575" width="13" style="70" customWidth="1"/>
    <col min="2576" max="2576" width="13.42578125" style="70" customWidth="1"/>
    <col min="2577" max="2578" width="11.7109375" style="70" customWidth="1"/>
    <col min="2579" max="2581" width="8.28515625" style="70" customWidth="1"/>
    <col min="2582" max="2582" width="14" style="70" customWidth="1"/>
    <col min="2583" max="2583" width="12.7109375" style="70" customWidth="1"/>
    <col min="2584" max="2584" width="14.140625" style="70" customWidth="1"/>
    <col min="2585" max="2585" width="16" style="70" customWidth="1"/>
    <col min="2586" max="2586" width="16.42578125" style="70" customWidth="1"/>
    <col min="2587" max="2590" width="8.28515625" style="70" customWidth="1"/>
    <col min="2591" max="2816" width="9.140625" style="70"/>
    <col min="2817" max="2817" width="5.7109375" style="70" customWidth="1"/>
    <col min="2818" max="2818" width="19" style="70" customWidth="1"/>
    <col min="2819" max="2819" width="18" style="70" customWidth="1"/>
    <col min="2820" max="2821" width="16.7109375" style="70" customWidth="1"/>
    <col min="2822" max="2822" width="13.140625" style="70" customWidth="1"/>
    <col min="2823" max="2823" width="18.28515625" style="70" customWidth="1"/>
    <col min="2824" max="2824" width="16.140625" style="70" customWidth="1"/>
    <col min="2825" max="2825" width="14" style="70" customWidth="1"/>
    <col min="2826" max="2826" width="15.28515625" style="70" customWidth="1"/>
    <col min="2827" max="2827" width="16.5703125" style="70" customWidth="1"/>
    <col min="2828" max="2828" width="15" style="70" customWidth="1"/>
    <col min="2829" max="2829" width="15.7109375" style="70" customWidth="1"/>
    <col min="2830" max="2830" width="13.85546875" style="70" customWidth="1"/>
    <col min="2831" max="2831" width="13" style="70" customWidth="1"/>
    <col min="2832" max="2832" width="13.42578125" style="70" customWidth="1"/>
    <col min="2833" max="2834" width="11.7109375" style="70" customWidth="1"/>
    <col min="2835" max="2837" width="8.28515625" style="70" customWidth="1"/>
    <col min="2838" max="2838" width="14" style="70" customWidth="1"/>
    <col min="2839" max="2839" width="12.7109375" style="70" customWidth="1"/>
    <col min="2840" max="2840" width="14.140625" style="70" customWidth="1"/>
    <col min="2841" max="2841" width="16" style="70" customWidth="1"/>
    <col min="2842" max="2842" width="16.42578125" style="70" customWidth="1"/>
    <col min="2843" max="2846" width="8.28515625" style="70" customWidth="1"/>
    <col min="2847" max="3072" width="9.140625" style="70"/>
    <col min="3073" max="3073" width="5.7109375" style="70" customWidth="1"/>
    <col min="3074" max="3074" width="19" style="70" customWidth="1"/>
    <col min="3075" max="3075" width="18" style="70" customWidth="1"/>
    <col min="3076" max="3077" width="16.7109375" style="70" customWidth="1"/>
    <col min="3078" max="3078" width="13.140625" style="70" customWidth="1"/>
    <col min="3079" max="3079" width="18.28515625" style="70" customWidth="1"/>
    <col min="3080" max="3080" width="16.140625" style="70" customWidth="1"/>
    <col min="3081" max="3081" width="14" style="70" customWidth="1"/>
    <col min="3082" max="3082" width="15.28515625" style="70" customWidth="1"/>
    <col min="3083" max="3083" width="16.5703125" style="70" customWidth="1"/>
    <col min="3084" max="3084" width="15" style="70" customWidth="1"/>
    <col min="3085" max="3085" width="15.7109375" style="70" customWidth="1"/>
    <col min="3086" max="3086" width="13.85546875" style="70" customWidth="1"/>
    <col min="3087" max="3087" width="13" style="70" customWidth="1"/>
    <col min="3088" max="3088" width="13.42578125" style="70" customWidth="1"/>
    <col min="3089" max="3090" width="11.7109375" style="70" customWidth="1"/>
    <col min="3091" max="3093" width="8.28515625" style="70" customWidth="1"/>
    <col min="3094" max="3094" width="14" style="70" customWidth="1"/>
    <col min="3095" max="3095" width="12.7109375" style="70" customWidth="1"/>
    <col min="3096" max="3096" width="14.140625" style="70" customWidth="1"/>
    <col min="3097" max="3097" width="16" style="70" customWidth="1"/>
    <col min="3098" max="3098" width="16.42578125" style="70" customWidth="1"/>
    <col min="3099" max="3102" width="8.28515625" style="70" customWidth="1"/>
    <col min="3103" max="3328" width="9.140625" style="70"/>
    <col min="3329" max="3329" width="5.7109375" style="70" customWidth="1"/>
    <col min="3330" max="3330" width="19" style="70" customWidth="1"/>
    <col min="3331" max="3331" width="18" style="70" customWidth="1"/>
    <col min="3332" max="3333" width="16.7109375" style="70" customWidth="1"/>
    <col min="3334" max="3334" width="13.140625" style="70" customWidth="1"/>
    <col min="3335" max="3335" width="18.28515625" style="70" customWidth="1"/>
    <col min="3336" max="3336" width="16.140625" style="70" customWidth="1"/>
    <col min="3337" max="3337" width="14" style="70" customWidth="1"/>
    <col min="3338" max="3338" width="15.28515625" style="70" customWidth="1"/>
    <col min="3339" max="3339" width="16.5703125" style="70" customWidth="1"/>
    <col min="3340" max="3340" width="15" style="70" customWidth="1"/>
    <col min="3341" max="3341" width="15.7109375" style="70" customWidth="1"/>
    <col min="3342" max="3342" width="13.85546875" style="70" customWidth="1"/>
    <col min="3343" max="3343" width="13" style="70" customWidth="1"/>
    <col min="3344" max="3344" width="13.42578125" style="70" customWidth="1"/>
    <col min="3345" max="3346" width="11.7109375" style="70" customWidth="1"/>
    <col min="3347" max="3349" width="8.28515625" style="70" customWidth="1"/>
    <col min="3350" max="3350" width="14" style="70" customWidth="1"/>
    <col min="3351" max="3351" width="12.7109375" style="70" customWidth="1"/>
    <col min="3352" max="3352" width="14.140625" style="70" customWidth="1"/>
    <col min="3353" max="3353" width="16" style="70" customWidth="1"/>
    <col min="3354" max="3354" width="16.42578125" style="70" customWidth="1"/>
    <col min="3355" max="3358" width="8.28515625" style="70" customWidth="1"/>
    <col min="3359" max="3584" width="9.140625" style="70"/>
    <col min="3585" max="3585" width="5.7109375" style="70" customWidth="1"/>
    <col min="3586" max="3586" width="19" style="70" customWidth="1"/>
    <col min="3587" max="3587" width="18" style="70" customWidth="1"/>
    <col min="3588" max="3589" width="16.7109375" style="70" customWidth="1"/>
    <col min="3590" max="3590" width="13.140625" style="70" customWidth="1"/>
    <col min="3591" max="3591" width="18.28515625" style="70" customWidth="1"/>
    <col min="3592" max="3592" width="16.140625" style="70" customWidth="1"/>
    <col min="3593" max="3593" width="14" style="70" customWidth="1"/>
    <col min="3594" max="3594" width="15.28515625" style="70" customWidth="1"/>
    <col min="3595" max="3595" width="16.5703125" style="70" customWidth="1"/>
    <col min="3596" max="3596" width="15" style="70" customWidth="1"/>
    <col min="3597" max="3597" width="15.7109375" style="70" customWidth="1"/>
    <col min="3598" max="3598" width="13.85546875" style="70" customWidth="1"/>
    <col min="3599" max="3599" width="13" style="70" customWidth="1"/>
    <col min="3600" max="3600" width="13.42578125" style="70" customWidth="1"/>
    <col min="3601" max="3602" width="11.7109375" style="70" customWidth="1"/>
    <col min="3603" max="3605" width="8.28515625" style="70" customWidth="1"/>
    <col min="3606" max="3606" width="14" style="70" customWidth="1"/>
    <col min="3607" max="3607" width="12.7109375" style="70" customWidth="1"/>
    <col min="3608" max="3608" width="14.140625" style="70" customWidth="1"/>
    <col min="3609" max="3609" width="16" style="70" customWidth="1"/>
    <col min="3610" max="3610" width="16.42578125" style="70" customWidth="1"/>
    <col min="3611" max="3614" width="8.28515625" style="70" customWidth="1"/>
    <col min="3615" max="3840" width="9.140625" style="70"/>
    <col min="3841" max="3841" width="5.7109375" style="70" customWidth="1"/>
    <col min="3842" max="3842" width="19" style="70" customWidth="1"/>
    <col min="3843" max="3843" width="18" style="70" customWidth="1"/>
    <col min="3844" max="3845" width="16.7109375" style="70" customWidth="1"/>
    <col min="3846" max="3846" width="13.140625" style="70" customWidth="1"/>
    <col min="3847" max="3847" width="18.28515625" style="70" customWidth="1"/>
    <col min="3848" max="3848" width="16.140625" style="70" customWidth="1"/>
    <col min="3849" max="3849" width="14" style="70" customWidth="1"/>
    <col min="3850" max="3850" width="15.28515625" style="70" customWidth="1"/>
    <col min="3851" max="3851" width="16.5703125" style="70" customWidth="1"/>
    <col min="3852" max="3852" width="15" style="70" customWidth="1"/>
    <col min="3853" max="3853" width="15.7109375" style="70" customWidth="1"/>
    <col min="3854" max="3854" width="13.85546875" style="70" customWidth="1"/>
    <col min="3855" max="3855" width="13" style="70" customWidth="1"/>
    <col min="3856" max="3856" width="13.42578125" style="70" customWidth="1"/>
    <col min="3857" max="3858" width="11.7109375" style="70" customWidth="1"/>
    <col min="3859" max="3861" width="8.28515625" style="70" customWidth="1"/>
    <col min="3862" max="3862" width="14" style="70" customWidth="1"/>
    <col min="3863" max="3863" width="12.7109375" style="70" customWidth="1"/>
    <col min="3864" max="3864" width="14.140625" style="70" customWidth="1"/>
    <col min="3865" max="3865" width="16" style="70" customWidth="1"/>
    <col min="3866" max="3866" width="16.42578125" style="70" customWidth="1"/>
    <col min="3867" max="3870" width="8.28515625" style="70" customWidth="1"/>
    <col min="3871" max="4096" width="9.140625" style="70"/>
    <col min="4097" max="4097" width="5.7109375" style="70" customWidth="1"/>
    <col min="4098" max="4098" width="19" style="70" customWidth="1"/>
    <col min="4099" max="4099" width="18" style="70" customWidth="1"/>
    <col min="4100" max="4101" width="16.7109375" style="70" customWidth="1"/>
    <col min="4102" max="4102" width="13.140625" style="70" customWidth="1"/>
    <col min="4103" max="4103" width="18.28515625" style="70" customWidth="1"/>
    <col min="4104" max="4104" width="16.140625" style="70" customWidth="1"/>
    <col min="4105" max="4105" width="14" style="70" customWidth="1"/>
    <col min="4106" max="4106" width="15.28515625" style="70" customWidth="1"/>
    <col min="4107" max="4107" width="16.5703125" style="70" customWidth="1"/>
    <col min="4108" max="4108" width="15" style="70" customWidth="1"/>
    <col min="4109" max="4109" width="15.7109375" style="70" customWidth="1"/>
    <col min="4110" max="4110" width="13.85546875" style="70" customWidth="1"/>
    <col min="4111" max="4111" width="13" style="70" customWidth="1"/>
    <col min="4112" max="4112" width="13.42578125" style="70" customWidth="1"/>
    <col min="4113" max="4114" width="11.7109375" style="70" customWidth="1"/>
    <col min="4115" max="4117" width="8.28515625" style="70" customWidth="1"/>
    <col min="4118" max="4118" width="14" style="70" customWidth="1"/>
    <col min="4119" max="4119" width="12.7109375" style="70" customWidth="1"/>
    <col min="4120" max="4120" width="14.140625" style="70" customWidth="1"/>
    <col min="4121" max="4121" width="16" style="70" customWidth="1"/>
    <col min="4122" max="4122" width="16.42578125" style="70" customWidth="1"/>
    <col min="4123" max="4126" width="8.28515625" style="70" customWidth="1"/>
    <col min="4127" max="4352" width="9.140625" style="70"/>
    <col min="4353" max="4353" width="5.7109375" style="70" customWidth="1"/>
    <col min="4354" max="4354" width="19" style="70" customWidth="1"/>
    <col min="4355" max="4355" width="18" style="70" customWidth="1"/>
    <col min="4356" max="4357" width="16.7109375" style="70" customWidth="1"/>
    <col min="4358" max="4358" width="13.140625" style="70" customWidth="1"/>
    <col min="4359" max="4359" width="18.28515625" style="70" customWidth="1"/>
    <col min="4360" max="4360" width="16.140625" style="70" customWidth="1"/>
    <col min="4361" max="4361" width="14" style="70" customWidth="1"/>
    <col min="4362" max="4362" width="15.28515625" style="70" customWidth="1"/>
    <col min="4363" max="4363" width="16.5703125" style="70" customWidth="1"/>
    <col min="4364" max="4364" width="15" style="70" customWidth="1"/>
    <col min="4365" max="4365" width="15.7109375" style="70" customWidth="1"/>
    <col min="4366" max="4366" width="13.85546875" style="70" customWidth="1"/>
    <col min="4367" max="4367" width="13" style="70" customWidth="1"/>
    <col min="4368" max="4368" width="13.42578125" style="70" customWidth="1"/>
    <col min="4369" max="4370" width="11.7109375" style="70" customWidth="1"/>
    <col min="4371" max="4373" width="8.28515625" style="70" customWidth="1"/>
    <col min="4374" max="4374" width="14" style="70" customWidth="1"/>
    <col min="4375" max="4375" width="12.7109375" style="70" customWidth="1"/>
    <col min="4376" max="4376" width="14.140625" style="70" customWidth="1"/>
    <col min="4377" max="4377" width="16" style="70" customWidth="1"/>
    <col min="4378" max="4378" width="16.42578125" style="70" customWidth="1"/>
    <col min="4379" max="4382" width="8.28515625" style="70" customWidth="1"/>
    <col min="4383" max="4608" width="9.140625" style="70"/>
    <col min="4609" max="4609" width="5.7109375" style="70" customWidth="1"/>
    <col min="4610" max="4610" width="19" style="70" customWidth="1"/>
    <col min="4611" max="4611" width="18" style="70" customWidth="1"/>
    <col min="4612" max="4613" width="16.7109375" style="70" customWidth="1"/>
    <col min="4614" max="4614" width="13.140625" style="70" customWidth="1"/>
    <col min="4615" max="4615" width="18.28515625" style="70" customWidth="1"/>
    <col min="4616" max="4616" width="16.140625" style="70" customWidth="1"/>
    <col min="4617" max="4617" width="14" style="70" customWidth="1"/>
    <col min="4618" max="4618" width="15.28515625" style="70" customWidth="1"/>
    <col min="4619" max="4619" width="16.5703125" style="70" customWidth="1"/>
    <col min="4620" max="4620" width="15" style="70" customWidth="1"/>
    <col min="4621" max="4621" width="15.7109375" style="70" customWidth="1"/>
    <col min="4622" max="4622" width="13.85546875" style="70" customWidth="1"/>
    <col min="4623" max="4623" width="13" style="70" customWidth="1"/>
    <col min="4624" max="4624" width="13.42578125" style="70" customWidth="1"/>
    <col min="4625" max="4626" width="11.7109375" style="70" customWidth="1"/>
    <col min="4627" max="4629" width="8.28515625" style="70" customWidth="1"/>
    <col min="4630" max="4630" width="14" style="70" customWidth="1"/>
    <col min="4631" max="4631" width="12.7109375" style="70" customWidth="1"/>
    <col min="4632" max="4632" width="14.140625" style="70" customWidth="1"/>
    <col min="4633" max="4633" width="16" style="70" customWidth="1"/>
    <col min="4634" max="4634" width="16.42578125" style="70" customWidth="1"/>
    <col min="4635" max="4638" width="8.28515625" style="70" customWidth="1"/>
    <col min="4639" max="4864" width="9.140625" style="70"/>
    <col min="4865" max="4865" width="5.7109375" style="70" customWidth="1"/>
    <col min="4866" max="4866" width="19" style="70" customWidth="1"/>
    <col min="4867" max="4867" width="18" style="70" customWidth="1"/>
    <col min="4868" max="4869" width="16.7109375" style="70" customWidth="1"/>
    <col min="4870" max="4870" width="13.140625" style="70" customWidth="1"/>
    <col min="4871" max="4871" width="18.28515625" style="70" customWidth="1"/>
    <col min="4872" max="4872" width="16.140625" style="70" customWidth="1"/>
    <col min="4873" max="4873" width="14" style="70" customWidth="1"/>
    <col min="4874" max="4874" width="15.28515625" style="70" customWidth="1"/>
    <col min="4875" max="4875" width="16.5703125" style="70" customWidth="1"/>
    <col min="4876" max="4876" width="15" style="70" customWidth="1"/>
    <col min="4877" max="4877" width="15.7109375" style="70" customWidth="1"/>
    <col min="4878" max="4878" width="13.85546875" style="70" customWidth="1"/>
    <col min="4879" max="4879" width="13" style="70" customWidth="1"/>
    <col min="4880" max="4880" width="13.42578125" style="70" customWidth="1"/>
    <col min="4881" max="4882" width="11.7109375" style="70" customWidth="1"/>
    <col min="4883" max="4885" width="8.28515625" style="70" customWidth="1"/>
    <col min="4886" max="4886" width="14" style="70" customWidth="1"/>
    <col min="4887" max="4887" width="12.7109375" style="70" customWidth="1"/>
    <col min="4888" max="4888" width="14.140625" style="70" customWidth="1"/>
    <col min="4889" max="4889" width="16" style="70" customWidth="1"/>
    <col min="4890" max="4890" width="16.42578125" style="70" customWidth="1"/>
    <col min="4891" max="4894" width="8.28515625" style="70" customWidth="1"/>
    <col min="4895" max="5120" width="9.140625" style="70"/>
    <col min="5121" max="5121" width="5.7109375" style="70" customWidth="1"/>
    <col min="5122" max="5122" width="19" style="70" customWidth="1"/>
    <col min="5123" max="5123" width="18" style="70" customWidth="1"/>
    <col min="5124" max="5125" width="16.7109375" style="70" customWidth="1"/>
    <col min="5126" max="5126" width="13.140625" style="70" customWidth="1"/>
    <col min="5127" max="5127" width="18.28515625" style="70" customWidth="1"/>
    <col min="5128" max="5128" width="16.140625" style="70" customWidth="1"/>
    <col min="5129" max="5129" width="14" style="70" customWidth="1"/>
    <col min="5130" max="5130" width="15.28515625" style="70" customWidth="1"/>
    <col min="5131" max="5131" width="16.5703125" style="70" customWidth="1"/>
    <col min="5132" max="5132" width="15" style="70" customWidth="1"/>
    <col min="5133" max="5133" width="15.7109375" style="70" customWidth="1"/>
    <col min="5134" max="5134" width="13.85546875" style="70" customWidth="1"/>
    <col min="5135" max="5135" width="13" style="70" customWidth="1"/>
    <col min="5136" max="5136" width="13.42578125" style="70" customWidth="1"/>
    <col min="5137" max="5138" width="11.7109375" style="70" customWidth="1"/>
    <col min="5139" max="5141" width="8.28515625" style="70" customWidth="1"/>
    <col min="5142" max="5142" width="14" style="70" customWidth="1"/>
    <col min="5143" max="5143" width="12.7109375" style="70" customWidth="1"/>
    <col min="5144" max="5144" width="14.140625" style="70" customWidth="1"/>
    <col min="5145" max="5145" width="16" style="70" customWidth="1"/>
    <col min="5146" max="5146" width="16.42578125" style="70" customWidth="1"/>
    <col min="5147" max="5150" width="8.28515625" style="70" customWidth="1"/>
    <col min="5151" max="5376" width="9.140625" style="70"/>
    <col min="5377" max="5377" width="5.7109375" style="70" customWidth="1"/>
    <col min="5378" max="5378" width="19" style="70" customWidth="1"/>
    <col min="5379" max="5379" width="18" style="70" customWidth="1"/>
    <col min="5380" max="5381" width="16.7109375" style="70" customWidth="1"/>
    <col min="5382" max="5382" width="13.140625" style="70" customWidth="1"/>
    <col min="5383" max="5383" width="18.28515625" style="70" customWidth="1"/>
    <col min="5384" max="5384" width="16.140625" style="70" customWidth="1"/>
    <col min="5385" max="5385" width="14" style="70" customWidth="1"/>
    <col min="5386" max="5386" width="15.28515625" style="70" customWidth="1"/>
    <col min="5387" max="5387" width="16.5703125" style="70" customWidth="1"/>
    <col min="5388" max="5388" width="15" style="70" customWidth="1"/>
    <col min="5389" max="5389" width="15.7109375" style="70" customWidth="1"/>
    <col min="5390" max="5390" width="13.85546875" style="70" customWidth="1"/>
    <col min="5391" max="5391" width="13" style="70" customWidth="1"/>
    <col min="5392" max="5392" width="13.42578125" style="70" customWidth="1"/>
    <col min="5393" max="5394" width="11.7109375" style="70" customWidth="1"/>
    <col min="5395" max="5397" width="8.28515625" style="70" customWidth="1"/>
    <col min="5398" max="5398" width="14" style="70" customWidth="1"/>
    <col min="5399" max="5399" width="12.7109375" style="70" customWidth="1"/>
    <col min="5400" max="5400" width="14.140625" style="70" customWidth="1"/>
    <col min="5401" max="5401" width="16" style="70" customWidth="1"/>
    <col min="5402" max="5402" width="16.42578125" style="70" customWidth="1"/>
    <col min="5403" max="5406" width="8.28515625" style="70" customWidth="1"/>
    <col min="5407" max="5632" width="9.140625" style="70"/>
    <col min="5633" max="5633" width="5.7109375" style="70" customWidth="1"/>
    <col min="5634" max="5634" width="19" style="70" customWidth="1"/>
    <col min="5635" max="5635" width="18" style="70" customWidth="1"/>
    <col min="5636" max="5637" width="16.7109375" style="70" customWidth="1"/>
    <col min="5638" max="5638" width="13.140625" style="70" customWidth="1"/>
    <col min="5639" max="5639" width="18.28515625" style="70" customWidth="1"/>
    <col min="5640" max="5640" width="16.140625" style="70" customWidth="1"/>
    <col min="5641" max="5641" width="14" style="70" customWidth="1"/>
    <col min="5642" max="5642" width="15.28515625" style="70" customWidth="1"/>
    <col min="5643" max="5643" width="16.5703125" style="70" customWidth="1"/>
    <col min="5644" max="5644" width="15" style="70" customWidth="1"/>
    <col min="5645" max="5645" width="15.7109375" style="70" customWidth="1"/>
    <col min="5646" max="5646" width="13.85546875" style="70" customWidth="1"/>
    <col min="5647" max="5647" width="13" style="70" customWidth="1"/>
    <col min="5648" max="5648" width="13.42578125" style="70" customWidth="1"/>
    <col min="5649" max="5650" width="11.7109375" style="70" customWidth="1"/>
    <col min="5651" max="5653" width="8.28515625" style="70" customWidth="1"/>
    <col min="5654" max="5654" width="14" style="70" customWidth="1"/>
    <col min="5655" max="5655" width="12.7109375" style="70" customWidth="1"/>
    <col min="5656" max="5656" width="14.140625" style="70" customWidth="1"/>
    <col min="5657" max="5657" width="16" style="70" customWidth="1"/>
    <col min="5658" max="5658" width="16.42578125" style="70" customWidth="1"/>
    <col min="5659" max="5662" width="8.28515625" style="70" customWidth="1"/>
    <col min="5663" max="5888" width="9.140625" style="70"/>
    <col min="5889" max="5889" width="5.7109375" style="70" customWidth="1"/>
    <col min="5890" max="5890" width="19" style="70" customWidth="1"/>
    <col min="5891" max="5891" width="18" style="70" customWidth="1"/>
    <col min="5892" max="5893" width="16.7109375" style="70" customWidth="1"/>
    <col min="5894" max="5894" width="13.140625" style="70" customWidth="1"/>
    <col min="5895" max="5895" width="18.28515625" style="70" customWidth="1"/>
    <col min="5896" max="5896" width="16.140625" style="70" customWidth="1"/>
    <col min="5897" max="5897" width="14" style="70" customWidth="1"/>
    <col min="5898" max="5898" width="15.28515625" style="70" customWidth="1"/>
    <col min="5899" max="5899" width="16.5703125" style="70" customWidth="1"/>
    <col min="5900" max="5900" width="15" style="70" customWidth="1"/>
    <col min="5901" max="5901" width="15.7109375" style="70" customWidth="1"/>
    <col min="5902" max="5902" width="13.85546875" style="70" customWidth="1"/>
    <col min="5903" max="5903" width="13" style="70" customWidth="1"/>
    <col min="5904" max="5904" width="13.42578125" style="70" customWidth="1"/>
    <col min="5905" max="5906" width="11.7109375" style="70" customWidth="1"/>
    <col min="5907" max="5909" width="8.28515625" style="70" customWidth="1"/>
    <col min="5910" max="5910" width="14" style="70" customWidth="1"/>
    <col min="5911" max="5911" width="12.7109375" style="70" customWidth="1"/>
    <col min="5912" max="5912" width="14.140625" style="70" customWidth="1"/>
    <col min="5913" max="5913" width="16" style="70" customWidth="1"/>
    <col min="5914" max="5914" width="16.42578125" style="70" customWidth="1"/>
    <col min="5915" max="5918" width="8.28515625" style="70" customWidth="1"/>
    <col min="5919" max="6144" width="9.140625" style="70"/>
    <col min="6145" max="6145" width="5.7109375" style="70" customWidth="1"/>
    <col min="6146" max="6146" width="19" style="70" customWidth="1"/>
    <col min="6147" max="6147" width="18" style="70" customWidth="1"/>
    <col min="6148" max="6149" width="16.7109375" style="70" customWidth="1"/>
    <col min="6150" max="6150" width="13.140625" style="70" customWidth="1"/>
    <col min="6151" max="6151" width="18.28515625" style="70" customWidth="1"/>
    <col min="6152" max="6152" width="16.140625" style="70" customWidth="1"/>
    <col min="6153" max="6153" width="14" style="70" customWidth="1"/>
    <col min="6154" max="6154" width="15.28515625" style="70" customWidth="1"/>
    <col min="6155" max="6155" width="16.5703125" style="70" customWidth="1"/>
    <col min="6156" max="6156" width="15" style="70" customWidth="1"/>
    <col min="6157" max="6157" width="15.7109375" style="70" customWidth="1"/>
    <col min="6158" max="6158" width="13.85546875" style="70" customWidth="1"/>
    <col min="6159" max="6159" width="13" style="70" customWidth="1"/>
    <col min="6160" max="6160" width="13.42578125" style="70" customWidth="1"/>
    <col min="6161" max="6162" width="11.7109375" style="70" customWidth="1"/>
    <col min="6163" max="6165" width="8.28515625" style="70" customWidth="1"/>
    <col min="6166" max="6166" width="14" style="70" customWidth="1"/>
    <col min="6167" max="6167" width="12.7109375" style="70" customWidth="1"/>
    <col min="6168" max="6168" width="14.140625" style="70" customWidth="1"/>
    <col min="6169" max="6169" width="16" style="70" customWidth="1"/>
    <col min="6170" max="6170" width="16.42578125" style="70" customWidth="1"/>
    <col min="6171" max="6174" width="8.28515625" style="70" customWidth="1"/>
    <col min="6175" max="6400" width="9.140625" style="70"/>
    <col min="6401" max="6401" width="5.7109375" style="70" customWidth="1"/>
    <col min="6402" max="6402" width="19" style="70" customWidth="1"/>
    <col min="6403" max="6403" width="18" style="70" customWidth="1"/>
    <col min="6404" max="6405" width="16.7109375" style="70" customWidth="1"/>
    <col min="6406" max="6406" width="13.140625" style="70" customWidth="1"/>
    <col min="6407" max="6407" width="18.28515625" style="70" customWidth="1"/>
    <col min="6408" max="6408" width="16.140625" style="70" customWidth="1"/>
    <col min="6409" max="6409" width="14" style="70" customWidth="1"/>
    <col min="6410" max="6410" width="15.28515625" style="70" customWidth="1"/>
    <col min="6411" max="6411" width="16.5703125" style="70" customWidth="1"/>
    <col min="6412" max="6412" width="15" style="70" customWidth="1"/>
    <col min="6413" max="6413" width="15.7109375" style="70" customWidth="1"/>
    <col min="6414" max="6414" width="13.85546875" style="70" customWidth="1"/>
    <col min="6415" max="6415" width="13" style="70" customWidth="1"/>
    <col min="6416" max="6416" width="13.42578125" style="70" customWidth="1"/>
    <col min="6417" max="6418" width="11.7109375" style="70" customWidth="1"/>
    <col min="6419" max="6421" width="8.28515625" style="70" customWidth="1"/>
    <col min="6422" max="6422" width="14" style="70" customWidth="1"/>
    <col min="6423" max="6423" width="12.7109375" style="70" customWidth="1"/>
    <col min="6424" max="6424" width="14.140625" style="70" customWidth="1"/>
    <col min="6425" max="6425" width="16" style="70" customWidth="1"/>
    <col min="6426" max="6426" width="16.42578125" style="70" customWidth="1"/>
    <col min="6427" max="6430" width="8.28515625" style="70" customWidth="1"/>
    <col min="6431" max="6656" width="9.140625" style="70"/>
    <col min="6657" max="6657" width="5.7109375" style="70" customWidth="1"/>
    <col min="6658" max="6658" width="19" style="70" customWidth="1"/>
    <col min="6659" max="6659" width="18" style="70" customWidth="1"/>
    <col min="6660" max="6661" width="16.7109375" style="70" customWidth="1"/>
    <col min="6662" max="6662" width="13.140625" style="70" customWidth="1"/>
    <col min="6663" max="6663" width="18.28515625" style="70" customWidth="1"/>
    <col min="6664" max="6664" width="16.140625" style="70" customWidth="1"/>
    <col min="6665" max="6665" width="14" style="70" customWidth="1"/>
    <col min="6666" max="6666" width="15.28515625" style="70" customWidth="1"/>
    <col min="6667" max="6667" width="16.5703125" style="70" customWidth="1"/>
    <col min="6668" max="6668" width="15" style="70" customWidth="1"/>
    <col min="6669" max="6669" width="15.7109375" style="70" customWidth="1"/>
    <col min="6670" max="6670" width="13.85546875" style="70" customWidth="1"/>
    <col min="6671" max="6671" width="13" style="70" customWidth="1"/>
    <col min="6672" max="6672" width="13.42578125" style="70" customWidth="1"/>
    <col min="6673" max="6674" width="11.7109375" style="70" customWidth="1"/>
    <col min="6675" max="6677" width="8.28515625" style="70" customWidth="1"/>
    <col min="6678" max="6678" width="14" style="70" customWidth="1"/>
    <col min="6679" max="6679" width="12.7109375" style="70" customWidth="1"/>
    <col min="6680" max="6680" width="14.140625" style="70" customWidth="1"/>
    <col min="6681" max="6681" width="16" style="70" customWidth="1"/>
    <col min="6682" max="6682" width="16.42578125" style="70" customWidth="1"/>
    <col min="6683" max="6686" width="8.28515625" style="70" customWidth="1"/>
    <col min="6687" max="6912" width="9.140625" style="70"/>
    <col min="6913" max="6913" width="5.7109375" style="70" customWidth="1"/>
    <col min="6914" max="6914" width="19" style="70" customWidth="1"/>
    <col min="6915" max="6915" width="18" style="70" customWidth="1"/>
    <col min="6916" max="6917" width="16.7109375" style="70" customWidth="1"/>
    <col min="6918" max="6918" width="13.140625" style="70" customWidth="1"/>
    <col min="6919" max="6919" width="18.28515625" style="70" customWidth="1"/>
    <col min="6920" max="6920" width="16.140625" style="70" customWidth="1"/>
    <col min="6921" max="6921" width="14" style="70" customWidth="1"/>
    <col min="6922" max="6922" width="15.28515625" style="70" customWidth="1"/>
    <col min="6923" max="6923" width="16.5703125" style="70" customWidth="1"/>
    <col min="6924" max="6924" width="15" style="70" customWidth="1"/>
    <col min="6925" max="6925" width="15.7109375" style="70" customWidth="1"/>
    <col min="6926" max="6926" width="13.85546875" style="70" customWidth="1"/>
    <col min="6927" max="6927" width="13" style="70" customWidth="1"/>
    <col min="6928" max="6928" width="13.42578125" style="70" customWidth="1"/>
    <col min="6929" max="6930" width="11.7109375" style="70" customWidth="1"/>
    <col min="6931" max="6933" width="8.28515625" style="70" customWidth="1"/>
    <col min="6934" max="6934" width="14" style="70" customWidth="1"/>
    <col min="6935" max="6935" width="12.7109375" style="70" customWidth="1"/>
    <col min="6936" max="6936" width="14.140625" style="70" customWidth="1"/>
    <col min="6937" max="6937" width="16" style="70" customWidth="1"/>
    <col min="6938" max="6938" width="16.42578125" style="70" customWidth="1"/>
    <col min="6939" max="6942" width="8.28515625" style="70" customWidth="1"/>
    <col min="6943" max="7168" width="9.140625" style="70"/>
    <col min="7169" max="7169" width="5.7109375" style="70" customWidth="1"/>
    <col min="7170" max="7170" width="19" style="70" customWidth="1"/>
    <col min="7171" max="7171" width="18" style="70" customWidth="1"/>
    <col min="7172" max="7173" width="16.7109375" style="70" customWidth="1"/>
    <col min="7174" max="7174" width="13.140625" style="70" customWidth="1"/>
    <col min="7175" max="7175" width="18.28515625" style="70" customWidth="1"/>
    <col min="7176" max="7176" width="16.140625" style="70" customWidth="1"/>
    <col min="7177" max="7177" width="14" style="70" customWidth="1"/>
    <col min="7178" max="7178" width="15.28515625" style="70" customWidth="1"/>
    <col min="7179" max="7179" width="16.5703125" style="70" customWidth="1"/>
    <col min="7180" max="7180" width="15" style="70" customWidth="1"/>
    <col min="7181" max="7181" width="15.7109375" style="70" customWidth="1"/>
    <col min="7182" max="7182" width="13.85546875" style="70" customWidth="1"/>
    <col min="7183" max="7183" width="13" style="70" customWidth="1"/>
    <col min="7184" max="7184" width="13.42578125" style="70" customWidth="1"/>
    <col min="7185" max="7186" width="11.7109375" style="70" customWidth="1"/>
    <col min="7187" max="7189" width="8.28515625" style="70" customWidth="1"/>
    <col min="7190" max="7190" width="14" style="70" customWidth="1"/>
    <col min="7191" max="7191" width="12.7109375" style="70" customWidth="1"/>
    <col min="7192" max="7192" width="14.140625" style="70" customWidth="1"/>
    <col min="7193" max="7193" width="16" style="70" customWidth="1"/>
    <col min="7194" max="7194" width="16.42578125" style="70" customWidth="1"/>
    <col min="7195" max="7198" width="8.28515625" style="70" customWidth="1"/>
    <col min="7199" max="7424" width="9.140625" style="70"/>
    <col min="7425" max="7425" width="5.7109375" style="70" customWidth="1"/>
    <col min="7426" max="7426" width="19" style="70" customWidth="1"/>
    <col min="7427" max="7427" width="18" style="70" customWidth="1"/>
    <col min="7428" max="7429" width="16.7109375" style="70" customWidth="1"/>
    <col min="7430" max="7430" width="13.140625" style="70" customWidth="1"/>
    <col min="7431" max="7431" width="18.28515625" style="70" customWidth="1"/>
    <col min="7432" max="7432" width="16.140625" style="70" customWidth="1"/>
    <col min="7433" max="7433" width="14" style="70" customWidth="1"/>
    <col min="7434" max="7434" width="15.28515625" style="70" customWidth="1"/>
    <col min="7435" max="7435" width="16.5703125" style="70" customWidth="1"/>
    <col min="7436" max="7436" width="15" style="70" customWidth="1"/>
    <col min="7437" max="7437" width="15.7109375" style="70" customWidth="1"/>
    <col min="7438" max="7438" width="13.85546875" style="70" customWidth="1"/>
    <col min="7439" max="7439" width="13" style="70" customWidth="1"/>
    <col min="7440" max="7440" width="13.42578125" style="70" customWidth="1"/>
    <col min="7441" max="7442" width="11.7109375" style="70" customWidth="1"/>
    <col min="7443" max="7445" width="8.28515625" style="70" customWidth="1"/>
    <col min="7446" max="7446" width="14" style="70" customWidth="1"/>
    <col min="7447" max="7447" width="12.7109375" style="70" customWidth="1"/>
    <col min="7448" max="7448" width="14.140625" style="70" customWidth="1"/>
    <col min="7449" max="7449" width="16" style="70" customWidth="1"/>
    <col min="7450" max="7450" width="16.42578125" style="70" customWidth="1"/>
    <col min="7451" max="7454" width="8.28515625" style="70" customWidth="1"/>
    <col min="7455" max="7680" width="9.140625" style="70"/>
    <col min="7681" max="7681" width="5.7109375" style="70" customWidth="1"/>
    <col min="7682" max="7682" width="19" style="70" customWidth="1"/>
    <col min="7683" max="7683" width="18" style="70" customWidth="1"/>
    <col min="7684" max="7685" width="16.7109375" style="70" customWidth="1"/>
    <col min="7686" max="7686" width="13.140625" style="70" customWidth="1"/>
    <col min="7687" max="7687" width="18.28515625" style="70" customWidth="1"/>
    <col min="7688" max="7688" width="16.140625" style="70" customWidth="1"/>
    <col min="7689" max="7689" width="14" style="70" customWidth="1"/>
    <col min="7690" max="7690" width="15.28515625" style="70" customWidth="1"/>
    <col min="7691" max="7691" width="16.5703125" style="70" customWidth="1"/>
    <col min="7692" max="7692" width="15" style="70" customWidth="1"/>
    <col min="7693" max="7693" width="15.7109375" style="70" customWidth="1"/>
    <col min="7694" max="7694" width="13.85546875" style="70" customWidth="1"/>
    <col min="7695" max="7695" width="13" style="70" customWidth="1"/>
    <col min="7696" max="7696" width="13.42578125" style="70" customWidth="1"/>
    <col min="7697" max="7698" width="11.7109375" style="70" customWidth="1"/>
    <col min="7699" max="7701" width="8.28515625" style="70" customWidth="1"/>
    <col min="7702" max="7702" width="14" style="70" customWidth="1"/>
    <col min="7703" max="7703" width="12.7109375" style="70" customWidth="1"/>
    <col min="7704" max="7704" width="14.140625" style="70" customWidth="1"/>
    <col min="7705" max="7705" width="16" style="70" customWidth="1"/>
    <col min="7706" max="7706" width="16.42578125" style="70" customWidth="1"/>
    <col min="7707" max="7710" width="8.28515625" style="70" customWidth="1"/>
    <col min="7711" max="7936" width="9.140625" style="70"/>
    <col min="7937" max="7937" width="5.7109375" style="70" customWidth="1"/>
    <col min="7938" max="7938" width="19" style="70" customWidth="1"/>
    <col min="7939" max="7939" width="18" style="70" customWidth="1"/>
    <col min="7940" max="7941" width="16.7109375" style="70" customWidth="1"/>
    <col min="7942" max="7942" width="13.140625" style="70" customWidth="1"/>
    <col min="7943" max="7943" width="18.28515625" style="70" customWidth="1"/>
    <col min="7944" max="7944" width="16.140625" style="70" customWidth="1"/>
    <col min="7945" max="7945" width="14" style="70" customWidth="1"/>
    <col min="7946" max="7946" width="15.28515625" style="70" customWidth="1"/>
    <col min="7947" max="7947" width="16.5703125" style="70" customWidth="1"/>
    <col min="7948" max="7948" width="15" style="70" customWidth="1"/>
    <col min="7949" max="7949" width="15.7109375" style="70" customWidth="1"/>
    <col min="7950" max="7950" width="13.85546875" style="70" customWidth="1"/>
    <col min="7951" max="7951" width="13" style="70" customWidth="1"/>
    <col min="7952" max="7952" width="13.42578125" style="70" customWidth="1"/>
    <col min="7953" max="7954" width="11.7109375" style="70" customWidth="1"/>
    <col min="7955" max="7957" width="8.28515625" style="70" customWidth="1"/>
    <col min="7958" max="7958" width="14" style="70" customWidth="1"/>
    <col min="7959" max="7959" width="12.7109375" style="70" customWidth="1"/>
    <col min="7960" max="7960" width="14.140625" style="70" customWidth="1"/>
    <col min="7961" max="7961" width="16" style="70" customWidth="1"/>
    <col min="7962" max="7962" width="16.42578125" style="70" customWidth="1"/>
    <col min="7963" max="7966" width="8.28515625" style="70" customWidth="1"/>
    <col min="7967" max="8192" width="9.140625" style="70"/>
    <col min="8193" max="8193" width="5.7109375" style="70" customWidth="1"/>
    <col min="8194" max="8194" width="19" style="70" customWidth="1"/>
    <col min="8195" max="8195" width="18" style="70" customWidth="1"/>
    <col min="8196" max="8197" width="16.7109375" style="70" customWidth="1"/>
    <col min="8198" max="8198" width="13.140625" style="70" customWidth="1"/>
    <col min="8199" max="8199" width="18.28515625" style="70" customWidth="1"/>
    <col min="8200" max="8200" width="16.140625" style="70" customWidth="1"/>
    <col min="8201" max="8201" width="14" style="70" customWidth="1"/>
    <col min="8202" max="8202" width="15.28515625" style="70" customWidth="1"/>
    <col min="8203" max="8203" width="16.5703125" style="70" customWidth="1"/>
    <col min="8204" max="8204" width="15" style="70" customWidth="1"/>
    <col min="8205" max="8205" width="15.7109375" style="70" customWidth="1"/>
    <col min="8206" max="8206" width="13.85546875" style="70" customWidth="1"/>
    <col min="8207" max="8207" width="13" style="70" customWidth="1"/>
    <col min="8208" max="8208" width="13.42578125" style="70" customWidth="1"/>
    <col min="8209" max="8210" width="11.7109375" style="70" customWidth="1"/>
    <col min="8211" max="8213" width="8.28515625" style="70" customWidth="1"/>
    <col min="8214" max="8214" width="14" style="70" customWidth="1"/>
    <col min="8215" max="8215" width="12.7109375" style="70" customWidth="1"/>
    <col min="8216" max="8216" width="14.140625" style="70" customWidth="1"/>
    <col min="8217" max="8217" width="16" style="70" customWidth="1"/>
    <col min="8218" max="8218" width="16.42578125" style="70" customWidth="1"/>
    <col min="8219" max="8222" width="8.28515625" style="70" customWidth="1"/>
    <col min="8223" max="8448" width="9.140625" style="70"/>
    <col min="8449" max="8449" width="5.7109375" style="70" customWidth="1"/>
    <col min="8450" max="8450" width="19" style="70" customWidth="1"/>
    <col min="8451" max="8451" width="18" style="70" customWidth="1"/>
    <col min="8452" max="8453" width="16.7109375" style="70" customWidth="1"/>
    <col min="8454" max="8454" width="13.140625" style="70" customWidth="1"/>
    <col min="8455" max="8455" width="18.28515625" style="70" customWidth="1"/>
    <col min="8456" max="8456" width="16.140625" style="70" customWidth="1"/>
    <col min="8457" max="8457" width="14" style="70" customWidth="1"/>
    <col min="8458" max="8458" width="15.28515625" style="70" customWidth="1"/>
    <col min="8459" max="8459" width="16.5703125" style="70" customWidth="1"/>
    <col min="8460" max="8460" width="15" style="70" customWidth="1"/>
    <col min="8461" max="8461" width="15.7109375" style="70" customWidth="1"/>
    <col min="8462" max="8462" width="13.85546875" style="70" customWidth="1"/>
    <col min="8463" max="8463" width="13" style="70" customWidth="1"/>
    <col min="8464" max="8464" width="13.42578125" style="70" customWidth="1"/>
    <col min="8465" max="8466" width="11.7109375" style="70" customWidth="1"/>
    <col min="8467" max="8469" width="8.28515625" style="70" customWidth="1"/>
    <col min="8470" max="8470" width="14" style="70" customWidth="1"/>
    <col min="8471" max="8471" width="12.7109375" style="70" customWidth="1"/>
    <col min="8472" max="8472" width="14.140625" style="70" customWidth="1"/>
    <col min="8473" max="8473" width="16" style="70" customWidth="1"/>
    <col min="8474" max="8474" width="16.42578125" style="70" customWidth="1"/>
    <col min="8475" max="8478" width="8.28515625" style="70" customWidth="1"/>
    <col min="8479" max="8704" width="9.140625" style="70"/>
    <col min="8705" max="8705" width="5.7109375" style="70" customWidth="1"/>
    <col min="8706" max="8706" width="19" style="70" customWidth="1"/>
    <col min="8707" max="8707" width="18" style="70" customWidth="1"/>
    <col min="8708" max="8709" width="16.7109375" style="70" customWidth="1"/>
    <col min="8710" max="8710" width="13.140625" style="70" customWidth="1"/>
    <col min="8711" max="8711" width="18.28515625" style="70" customWidth="1"/>
    <col min="8712" max="8712" width="16.140625" style="70" customWidth="1"/>
    <col min="8713" max="8713" width="14" style="70" customWidth="1"/>
    <col min="8714" max="8714" width="15.28515625" style="70" customWidth="1"/>
    <col min="8715" max="8715" width="16.5703125" style="70" customWidth="1"/>
    <col min="8716" max="8716" width="15" style="70" customWidth="1"/>
    <col min="8717" max="8717" width="15.7109375" style="70" customWidth="1"/>
    <col min="8718" max="8718" width="13.85546875" style="70" customWidth="1"/>
    <col min="8719" max="8719" width="13" style="70" customWidth="1"/>
    <col min="8720" max="8720" width="13.42578125" style="70" customWidth="1"/>
    <col min="8721" max="8722" width="11.7109375" style="70" customWidth="1"/>
    <col min="8723" max="8725" width="8.28515625" style="70" customWidth="1"/>
    <col min="8726" max="8726" width="14" style="70" customWidth="1"/>
    <col min="8727" max="8727" width="12.7109375" style="70" customWidth="1"/>
    <col min="8728" max="8728" width="14.140625" style="70" customWidth="1"/>
    <col min="8729" max="8729" width="16" style="70" customWidth="1"/>
    <col min="8730" max="8730" width="16.42578125" style="70" customWidth="1"/>
    <col min="8731" max="8734" width="8.28515625" style="70" customWidth="1"/>
    <col min="8735" max="8960" width="9.140625" style="70"/>
    <col min="8961" max="8961" width="5.7109375" style="70" customWidth="1"/>
    <col min="8962" max="8962" width="19" style="70" customWidth="1"/>
    <col min="8963" max="8963" width="18" style="70" customWidth="1"/>
    <col min="8964" max="8965" width="16.7109375" style="70" customWidth="1"/>
    <col min="8966" max="8966" width="13.140625" style="70" customWidth="1"/>
    <col min="8967" max="8967" width="18.28515625" style="70" customWidth="1"/>
    <col min="8968" max="8968" width="16.140625" style="70" customWidth="1"/>
    <col min="8969" max="8969" width="14" style="70" customWidth="1"/>
    <col min="8970" max="8970" width="15.28515625" style="70" customWidth="1"/>
    <col min="8971" max="8971" width="16.5703125" style="70" customWidth="1"/>
    <col min="8972" max="8972" width="15" style="70" customWidth="1"/>
    <col min="8973" max="8973" width="15.7109375" style="70" customWidth="1"/>
    <col min="8974" max="8974" width="13.85546875" style="70" customWidth="1"/>
    <col min="8975" max="8975" width="13" style="70" customWidth="1"/>
    <col min="8976" max="8976" width="13.42578125" style="70" customWidth="1"/>
    <col min="8977" max="8978" width="11.7109375" style="70" customWidth="1"/>
    <col min="8979" max="8981" width="8.28515625" style="70" customWidth="1"/>
    <col min="8982" max="8982" width="14" style="70" customWidth="1"/>
    <col min="8983" max="8983" width="12.7109375" style="70" customWidth="1"/>
    <col min="8984" max="8984" width="14.140625" style="70" customWidth="1"/>
    <col min="8985" max="8985" width="16" style="70" customWidth="1"/>
    <col min="8986" max="8986" width="16.42578125" style="70" customWidth="1"/>
    <col min="8987" max="8990" width="8.28515625" style="70" customWidth="1"/>
    <col min="8991" max="9216" width="9.140625" style="70"/>
    <col min="9217" max="9217" width="5.7109375" style="70" customWidth="1"/>
    <col min="9218" max="9218" width="19" style="70" customWidth="1"/>
    <col min="9219" max="9219" width="18" style="70" customWidth="1"/>
    <col min="9220" max="9221" width="16.7109375" style="70" customWidth="1"/>
    <col min="9222" max="9222" width="13.140625" style="70" customWidth="1"/>
    <col min="9223" max="9223" width="18.28515625" style="70" customWidth="1"/>
    <col min="9224" max="9224" width="16.140625" style="70" customWidth="1"/>
    <col min="9225" max="9225" width="14" style="70" customWidth="1"/>
    <col min="9226" max="9226" width="15.28515625" style="70" customWidth="1"/>
    <col min="9227" max="9227" width="16.5703125" style="70" customWidth="1"/>
    <col min="9228" max="9228" width="15" style="70" customWidth="1"/>
    <col min="9229" max="9229" width="15.7109375" style="70" customWidth="1"/>
    <col min="9230" max="9230" width="13.85546875" style="70" customWidth="1"/>
    <col min="9231" max="9231" width="13" style="70" customWidth="1"/>
    <col min="9232" max="9232" width="13.42578125" style="70" customWidth="1"/>
    <col min="9233" max="9234" width="11.7109375" style="70" customWidth="1"/>
    <col min="9235" max="9237" width="8.28515625" style="70" customWidth="1"/>
    <col min="9238" max="9238" width="14" style="70" customWidth="1"/>
    <col min="9239" max="9239" width="12.7109375" style="70" customWidth="1"/>
    <col min="9240" max="9240" width="14.140625" style="70" customWidth="1"/>
    <col min="9241" max="9241" width="16" style="70" customWidth="1"/>
    <col min="9242" max="9242" width="16.42578125" style="70" customWidth="1"/>
    <col min="9243" max="9246" width="8.28515625" style="70" customWidth="1"/>
    <col min="9247" max="9472" width="9.140625" style="70"/>
    <col min="9473" max="9473" width="5.7109375" style="70" customWidth="1"/>
    <col min="9474" max="9474" width="19" style="70" customWidth="1"/>
    <col min="9475" max="9475" width="18" style="70" customWidth="1"/>
    <col min="9476" max="9477" width="16.7109375" style="70" customWidth="1"/>
    <col min="9478" max="9478" width="13.140625" style="70" customWidth="1"/>
    <col min="9479" max="9479" width="18.28515625" style="70" customWidth="1"/>
    <col min="9480" max="9480" width="16.140625" style="70" customWidth="1"/>
    <col min="9481" max="9481" width="14" style="70" customWidth="1"/>
    <col min="9482" max="9482" width="15.28515625" style="70" customWidth="1"/>
    <col min="9483" max="9483" width="16.5703125" style="70" customWidth="1"/>
    <col min="9484" max="9484" width="15" style="70" customWidth="1"/>
    <col min="9485" max="9485" width="15.7109375" style="70" customWidth="1"/>
    <col min="9486" max="9486" width="13.85546875" style="70" customWidth="1"/>
    <col min="9487" max="9487" width="13" style="70" customWidth="1"/>
    <col min="9488" max="9488" width="13.42578125" style="70" customWidth="1"/>
    <col min="9489" max="9490" width="11.7109375" style="70" customWidth="1"/>
    <col min="9491" max="9493" width="8.28515625" style="70" customWidth="1"/>
    <col min="9494" max="9494" width="14" style="70" customWidth="1"/>
    <col min="9495" max="9495" width="12.7109375" style="70" customWidth="1"/>
    <col min="9496" max="9496" width="14.140625" style="70" customWidth="1"/>
    <col min="9497" max="9497" width="16" style="70" customWidth="1"/>
    <col min="9498" max="9498" width="16.42578125" style="70" customWidth="1"/>
    <col min="9499" max="9502" width="8.28515625" style="70" customWidth="1"/>
    <col min="9503" max="9728" width="9.140625" style="70"/>
    <col min="9729" max="9729" width="5.7109375" style="70" customWidth="1"/>
    <col min="9730" max="9730" width="19" style="70" customWidth="1"/>
    <col min="9731" max="9731" width="18" style="70" customWidth="1"/>
    <col min="9732" max="9733" width="16.7109375" style="70" customWidth="1"/>
    <col min="9734" max="9734" width="13.140625" style="70" customWidth="1"/>
    <col min="9735" max="9735" width="18.28515625" style="70" customWidth="1"/>
    <col min="9736" max="9736" width="16.140625" style="70" customWidth="1"/>
    <col min="9737" max="9737" width="14" style="70" customWidth="1"/>
    <col min="9738" max="9738" width="15.28515625" style="70" customWidth="1"/>
    <col min="9739" max="9739" width="16.5703125" style="70" customWidth="1"/>
    <col min="9740" max="9740" width="15" style="70" customWidth="1"/>
    <col min="9741" max="9741" width="15.7109375" style="70" customWidth="1"/>
    <col min="9742" max="9742" width="13.85546875" style="70" customWidth="1"/>
    <col min="9743" max="9743" width="13" style="70" customWidth="1"/>
    <col min="9744" max="9744" width="13.42578125" style="70" customWidth="1"/>
    <col min="9745" max="9746" width="11.7109375" style="70" customWidth="1"/>
    <col min="9747" max="9749" width="8.28515625" style="70" customWidth="1"/>
    <col min="9750" max="9750" width="14" style="70" customWidth="1"/>
    <col min="9751" max="9751" width="12.7109375" style="70" customWidth="1"/>
    <col min="9752" max="9752" width="14.140625" style="70" customWidth="1"/>
    <col min="9753" max="9753" width="16" style="70" customWidth="1"/>
    <col min="9754" max="9754" width="16.42578125" style="70" customWidth="1"/>
    <col min="9755" max="9758" width="8.28515625" style="70" customWidth="1"/>
    <col min="9759" max="9984" width="9.140625" style="70"/>
    <col min="9985" max="9985" width="5.7109375" style="70" customWidth="1"/>
    <col min="9986" max="9986" width="19" style="70" customWidth="1"/>
    <col min="9987" max="9987" width="18" style="70" customWidth="1"/>
    <col min="9988" max="9989" width="16.7109375" style="70" customWidth="1"/>
    <col min="9990" max="9990" width="13.140625" style="70" customWidth="1"/>
    <col min="9991" max="9991" width="18.28515625" style="70" customWidth="1"/>
    <col min="9992" max="9992" width="16.140625" style="70" customWidth="1"/>
    <col min="9993" max="9993" width="14" style="70" customWidth="1"/>
    <col min="9994" max="9994" width="15.28515625" style="70" customWidth="1"/>
    <col min="9995" max="9995" width="16.5703125" style="70" customWidth="1"/>
    <col min="9996" max="9996" width="15" style="70" customWidth="1"/>
    <col min="9997" max="9997" width="15.7109375" style="70" customWidth="1"/>
    <col min="9998" max="9998" width="13.85546875" style="70" customWidth="1"/>
    <col min="9999" max="9999" width="13" style="70" customWidth="1"/>
    <col min="10000" max="10000" width="13.42578125" style="70" customWidth="1"/>
    <col min="10001" max="10002" width="11.7109375" style="70" customWidth="1"/>
    <col min="10003" max="10005" width="8.28515625" style="70" customWidth="1"/>
    <col min="10006" max="10006" width="14" style="70" customWidth="1"/>
    <col min="10007" max="10007" width="12.7109375" style="70" customWidth="1"/>
    <col min="10008" max="10008" width="14.140625" style="70" customWidth="1"/>
    <col min="10009" max="10009" width="16" style="70" customWidth="1"/>
    <col min="10010" max="10010" width="16.42578125" style="70" customWidth="1"/>
    <col min="10011" max="10014" width="8.28515625" style="70" customWidth="1"/>
    <col min="10015" max="10240" width="9.140625" style="70"/>
    <col min="10241" max="10241" width="5.7109375" style="70" customWidth="1"/>
    <col min="10242" max="10242" width="19" style="70" customWidth="1"/>
    <col min="10243" max="10243" width="18" style="70" customWidth="1"/>
    <col min="10244" max="10245" width="16.7109375" style="70" customWidth="1"/>
    <col min="10246" max="10246" width="13.140625" style="70" customWidth="1"/>
    <col min="10247" max="10247" width="18.28515625" style="70" customWidth="1"/>
    <col min="10248" max="10248" width="16.140625" style="70" customWidth="1"/>
    <col min="10249" max="10249" width="14" style="70" customWidth="1"/>
    <col min="10250" max="10250" width="15.28515625" style="70" customWidth="1"/>
    <col min="10251" max="10251" width="16.5703125" style="70" customWidth="1"/>
    <col min="10252" max="10252" width="15" style="70" customWidth="1"/>
    <col min="10253" max="10253" width="15.7109375" style="70" customWidth="1"/>
    <col min="10254" max="10254" width="13.85546875" style="70" customWidth="1"/>
    <col min="10255" max="10255" width="13" style="70" customWidth="1"/>
    <col min="10256" max="10256" width="13.42578125" style="70" customWidth="1"/>
    <col min="10257" max="10258" width="11.7109375" style="70" customWidth="1"/>
    <col min="10259" max="10261" width="8.28515625" style="70" customWidth="1"/>
    <col min="10262" max="10262" width="14" style="70" customWidth="1"/>
    <col min="10263" max="10263" width="12.7109375" style="70" customWidth="1"/>
    <col min="10264" max="10264" width="14.140625" style="70" customWidth="1"/>
    <col min="10265" max="10265" width="16" style="70" customWidth="1"/>
    <col min="10266" max="10266" width="16.42578125" style="70" customWidth="1"/>
    <col min="10267" max="10270" width="8.28515625" style="70" customWidth="1"/>
    <col min="10271" max="10496" width="9.140625" style="70"/>
    <col min="10497" max="10497" width="5.7109375" style="70" customWidth="1"/>
    <col min="10498" max="10498" width="19" style="70" customWidth="1"/>
    <col min="10499" max="10499" width="18" style="70" customWidth="1"/>
    <col min="10500" max="10501" width="16.7109375" style="70" customWidth="1"/>
    <col min="10502" max="10502" width="13.140625" style="70" customWidth="1"/>
    <col min="10503" max="10503" width="18.28515625" style="70" customWidth="1"/>
    <col min="10504" max="10504" width="16.140625" style="70" customWidth="1"/>
    <col min="10505" max="10505" width="14" style="70" customWidth="1"/>
    <col min="10506" max="10506" width="15.28515625" style="70" customWidth="1"/>
    <col min="10507" max="10507" width="16.5703125" style="70" customWidth="1"/>
    <col min="10508" max="10508" width="15" style="70" customWidth="1"/>
    <col min="10509" max="10509" width="15.7109375" style="70" customWidth="1"/>
    <col min="10510" max="10510" width="13.85546875" style="70" customWidth="1"/>
    <col min="10511" max="10511" width="13" style="70" customWidth="1"/>
    <col min="10512" max="10512" width="13.42578125" style="70" customWidth="1"/>
    <col min="10513" max="10514" width="11.7109375" style="70" customWidth="1"/>
    <col min="10515" max="10517" width="8.28515625" style="70" customWidth="1"/>
    <col min="10518" max="10518" width="14" style="70" customWidth="1"/>
    <col min="10519" max="10519" width="12.7109375" style="70" customWidth="1"/>
    <col min="10520" max="10520" width="14.140625" style="70" customWidth="1"/>
    <col min="10521" max="10521" width="16" style="70" customWidth="1"/>
    <col min="10522" max="10522" width="16.42578125" style="70" customWidth="1"/>
    <col min="10523" max="10526" width="8.28515625" style="70" customWidth="1"/>
    <col min="10527" max="10752" width="9.140625" style="70"/>
    <col min="10753" max="10753" width="5.7109375" style="70" customWidth="1"/>
    <col min="10754" max="10754" width="19" style="70" customWidth="1"/>
    <col min="10755" max="10755" width="18" style="70" customWidth="1"/>
    <col min="10756" max="10757" width="16.7109375" style="70" customWidth="1"/>
    <col min="10758" max="10758" width="13.140625" style="70" customWidth="1"/>
    <col min="10759" max="10759" width="18.28515625" style="70" customWidth="1"/>
    <col min="10760" max="10760" width="16.140625" style="70" customWidth="1"/>
    <col min="10761" max="10761" width="14" style="70" customWidth="1"/>
    <col min="10762" max="10762" width="15.28515625" style="70" customWidth="1"/>
    <col min="10763" max="10763" width="16.5703125" style="70" customWidth="1"/>
    <col min="10764" max="10764" width="15" style="70" customWidth="1"/>
    <col min="10765" max="10765" width="15.7109375" style="70" customWidth="1"/>
    <col min="10766" max="10766" width="13.85546875" style="70" customWidth="1"/>
    <col min="10767" max="10767" width="13" style="70" customWidth="1"/>
    <col min="10768" max="10768" width="13.42578125" style="70" customWidth="1"/>
    <col min="10769" max="10770" width="11.7109375" style="70" customWidth="1"/>
    <col min="10771" max="10773" width="8.28515625" style="70" customWidth="1"/>
    <col min="10774" max="10774" width="14" style="70" customWidth="1"/>
    <col min="10775" max="10775" width="12.7109375" style="70" customWidth="1"/>
    <col min="10776" max="10776" width="14.140625" style="70" customWidth="1"/>
    <col min="10777" max="10777" width="16" style="70" customWidth="1"/>
    <col min="10778" max="10778" width="16.42578125" style="70" customWidth="1"/>
    <col min="10779" max="10782" width="8.28515625" style="70" customWidth="1"/>
    <col min="10783" max="11008" width="9.140625" style="70"/>
    <col min="11009" max="11009" width="5.7109375" style="70" customWidth="1"/>
    <col min="11010" max="11010" width="19" style="70" customWidth="1"/>
    <col min="11011" max="11011" width="18" style="70" customWidth="1"/>
    <col min="11012" max="11013" width="16.7109375" style="70" customWidth="1"/>
    <col min="11014" max="11014" width="13.140625" style="70" customWidth="1"/>
    <col min="11015" max="11015" width="18.28515625" style="70" customWidth="1"/>
    <col min="11016" max="11016" width="16.140625" style="70" customWidth="1"/>
    <col min="11017" max="11017" width="14" style="70" customWidth="1"/>
    <col min="11018" max="11018" width="15.28515625" style="70" customWidth="1"/>
    <col min="11019" max="11019" width="16.5703125" style="70" customWidth="1"/>
    <col min="11020" max="11020" width="15" style="70" customWidth="1"/>
    <col min="11021" max="11021" width="15.7109375" style="70" customWidth="1"/>
    <col min="11022" max="11022" width="13.85546875" style="70" customWidth="1"/>
    <col min="11023" max="11023" width="13" style="70" customWidth="1"/>
    <col min="11024" max="11024" width="13.42578125" style="70" customWidth="1"/>
    <col min="11025" max="11026" width="11.7109375" style="70" customWidth="1"/>
    <col min="11027" max="11029" width="8.28515625" style="70" customWidth="1"/>
    <col min="11030" max="11030" width="14" style="70" customWidth="1"/>
    <col min="11031" max="11031" width="12.7109375" style="70" customWidth="1"/>
    <col min="11032" max="11032" width="14.140625" style="70" customWidth="1"/>
    <col min="11033" max="11033" width="16" style="70" customWidth="1"/>
    <col min="11034" max="11034" width="16.42578125" style="70" customWidth="1"/>
    <col min="11035" max="11038" width="8.28515625" style="70" customWidth="1"/>
    <col min="11039" max="11264" width="9.140625" style="70"/>
    <col min="11265" max="11265" width="5.7109375" style="70" customWidth="1"/>
    <col min="11266" max="11266" width="19" style="70" customWidth="1"/>
    <col min="11267" max="11267" width="18" style="70" customWidth="1"/>
    <col min="11268" max="11269" width="16.7109375" style="70" customWidth="1"/>
    <col min="11270" max="11270" width="13.140625" style="70" customWidth="1"/>
    <col min="11271" max="11271" width="18.28515625" style="70" customWidth="1"/>
    <col min="11272" max="11272" width="16.140625" style="70" customWidth="1"/>
    <col min="11273" max="11273" width="14" style="70" customWidth="1"/>
    <col min="11274" max="11274" width="15.28515625" style="70" customWidth="1"/>
    <col min="11275" max="11275" width="16.5703125" style="70" customWidth="1"/>
    <col min="11276" max="11276" width="15" style="70" customWidth="1"/>
    <col min="11277" max="11277" width="15.7109375" style="70" customWidth="1"/>
    <col min="11278" max="11278" width="13.85546875" style="70" customWidth="1"/>
    <col min="11279" max="11279" width="13" style="70" customWidth="1"/>
    <col min="11280" max="11280" width="13.42578125" style="70" customWidth="1"/>
    <col min="11281" max="11282" width="11.7109375" style="70" customWidth="1"/>
    <col min="11283" max="11285" width="8.28515625" style="70" customWidth="1"/>
    <col min="11286" max="11286" width="14" style="70" customWidth="1"/>
    <col min="11287" max="11287" width="12.7109375" style="70" customWidth="1"/>
    <col min="11288" max="11288" width="14.140625" style="70" customWidth="1"/>
    <col min="11289" max="11289" width="16" style="70" customWidth="1"/>
    <col min="11290" max="11290" width="16.42578125" style="70" customWidth="1"/>
    <col min="11291" max="11294" width="8.28515625" style="70" customWidth="1"/>
    <col min="11295" max="11520" width="9.140625" style="70"/>
    <col min="11521" max="11521" width="5.7109375" style="70" customWidth="1"/>
    <col min="11522" max="11522" width="19" style="70" customWidth="1"/>
    <col min="11523" max="11523" width="18" style="70" customWidth="1"/>
    <col min="11524" max="11525" width="16.7109375" style="70" customWidth="1"/>
    <col min="11526" max="11526" width="13.140625" style="70" customWidth="1"/>
    <col min="11527" max="11527" width="18.28515625" style="70" customWidth="1"/>
    <col min="11528" max="11528" width="16.140625" style="70" customWidth="1"/>
    <col min="11529" max="11529" width="14" style="70" customWidth="1"/>
    <col min="11530" max="11530" width="15.28515625" style="70" customWidth="1"/>
    <col min="11531" max="11531" width="16.5703125" style="70" customWidth="1"/>
    <col min="11532" max="11532" width="15" style="70" customWidth="1"/>
    <col min="11533" max="11533" width="15.7109375" style="70" customWidth="1"/>
    <col min="11534" max="11534" width="13.85546875" style="70" customWidth="1"/>
    <col min="11535" max="11535" width="13" style="70" customWidth="1"/>
    <col min="11536" max="11536" width="13.42578125" style="70" customWidth="1"/>
    <col min="11537" max="11538" width="11.7109375" style="70" customWidth="1"/>
    <col min="11539" max="11541" width="8.28515625" style="70" customWidth="1"/>
    <col min="11542" max="11542" width="14" style="70" customWidth="1"/>
    <col min="11543" max="11543" width="12.7109375" style="70" customWidth="1"/>
    <col min="11544" max="11544" width="14.140625" style="70" customWidth="1"/>
    <col min="11545" max="11545" width="16" style="70" customWidth="1"/>
    <col min="11546" max="11546" width="16.42578125" style="70" customWidth="1"/>
    <col min="11547" max="11550" width="8.28515625" style="70" customWidth="1"/>
    <col min="11551" max="11776" width="9.140625" style="70"/>
    <col min="11777" max="11777" width="5.7109375" style="70" customWidth="1"/>
    <col min="11778" max="11778" width="19" style="70" customWidth="1"/>
    <col min="11779" max="11779" width="18" style="70" customWidth="1"/>
    <col min="11780" max="11781" width="16.7109375" style="70" customWidth="1"/>
    <col min="11782" max="11782" width="13.140625" style="70" customWidth="1"/>
    <col min="11783" max="11783" width="18.28515625" style="70" customWidth="1"/>
    <col min="11784" max="11784" width="16.140625" style="70" customWidth="1"/>
    <col min="11785" max="11785" width="14" style="70" customWidth="1"/>
    <col min="11786" max="11786" width="15.28515625" style="70" customWidth="1"/>
    <col min="11787" max="11787" width="16.5703125" style="70" customWidth="1"/>
    <col min="11788" max="11788" width="15" style="70" customWidth="1"/>
    <col min="11789" max="11789" width="15.7109375" style="70" customWidth="1"/>
    <col min="11790" max="11790" width="13.85546875" style="70" customWidth="1"/>
    <col min="11791" max="11791" width="13" style="70" customWidth="1"/>
    <col min="11792" max="11792" width="13.42578125" style="70" customWidth="1"/>
    <col min="11793" max="11794" width="11.7109375" style="70" customWidth="1"/>
    <col min="11795" max="11797" width="8.28515625" style="70" customWidth="1"/>
    <col min="11798" max="11798" width="14" style="70" customWidth="1"/>
    <col min="11799" max="11799" width="12.7109375" style="70" customWidth="1"/>
    <col min="11800" max="11800" width="14.140625" style="70" customWidth="1"/>
    <col min="11801" max="11801" width="16" style="70" customWidth="1"/>
    <col min="11802" max="11802" width="16.42578125" style="70" customWidth="1"/>
    <col min="11803" max="11806" width="8.28515625" style="70" customWidth="1"/>
    <col min="11807" max="12032" width="9.140625" style="70"/>
    <col min="12033" max="12033" width="5.7109375" style="70" customWidth="1"/>
    <col min="12034" max="12034" width="19" style="70" customWidth="1"/>
    <col min="12035" max="12035" width="18" style="70" customWidth="1"/>
    <col min="12036" max="12037" width="16.7109375" style="70" customWidth="1"/>
    <col min="12038" max="12038" width="13.140625" style="70" customWidth="1"/>
    <col min="12039" max="12039" width="18.28515625" style="70" customWidth="1"/>
    <col min="12040" max="12040" width="16.140625" style="70" customWidth="1"/>
    <col min="12041" max="12041" width="14" style="70" customWidth="1"/>
    <col min="12042" max="12042" width="15.28515625" style="70" customWidth="1"/>
    <col min="12043" max="12043" width="16.5703125" style="70" customWidth="1"/>
    <col min="12044" max="12044" width="15" style="70" customWidth="1"/>
    <col min="12045" max="12045" width="15.7109375" style="70" customWidth="1"/>
    <col min="12046" max="12046" width="13.85546875" style="70" customWidth="1"/>
    <col min="12047" max="12047" width="13" style="70" customWidth="1"/>
    <col min="12048" max="12048" width="13.42578125" style="70" customWidth="1"/>
    <col min="12049" max="12050" width="11.7109375" style="70" customWidth="1"/>
    <col min="12051" max="12053" width="8.28515625" style="70" customWidth="1"/>
    <col min="12054" max="12054" width="14" style="70" customWidth="1"/>
    <col min="12055" max="12055" width="12.7109375" style="70" customWidth="1"/>
    <col min="12056" max="12056" width="14.140625" style="70" customWidth="1"/>
    <col min="12057" max="12057" width="16" style="70" customWidth="1"/>
    <col min="12058" max="12058" width="16.42578125" style="70" customWidth="1"/>
    <col min="12059" max="12062" width="8.28515625" style="70" customWidth="1"/>
    <col min="12063" max="12288" width="9.140625" style="70"/>
    <col min="12289" max="12289" width="5.7109375" style="70" customWidth="1"/>
    <col min="12290" max="12290" width="19" style="70" customWidth="1"/>
    <col min="12291" max="12291" width="18" style="70" customWidth="1"/>
    <col min="12292" max="12293" width="16.7109375" style="70" customWidth="1"/>
    <col min="12294" max="12294" width="13.140625" style="70" customWidth="1"/>
    <col min="12295" max="12295" width="18.28515625" style="70" customWidth="1"/>
    <col min="12296" max="12296" width="16.140625" style="70" customWidth="1"/>
    <col min="12297" max="12297" width="14" style="70" customWidth="1"/>
    <col min="12298" max="12298" width="15.28515625" style="70" customWidth="1"/>
    <col min="12299" max="12299" width="16.5703125" style="70" customWidth="1"/>
    <col min="12300" max="12300" width="15" style="70" customWidth="1"/>
    <col min="12301" max="12301" width="15.7109375" style="70" customWidth="1"/>
    <col min="12302" max="12302" width="13.85546875" style="70" customWidth="1"/>
    <col min="12303" max="12303" width="13" style="70" customWidth="1"/>
    <col min="12304" max="12304" width="13.42578125" style="70" customWidth="1"/>
    <col min="12305" max="12306" width="11.7109375" style="70" customWidth="1"/>
    <col min="12307" max="12309" width="8.28515625" style="70" customWidth="1"/>
    <col min="12310" max="12310" width="14" style="70" customWidth="1"/>
    <col min="12311" max="12311" width="12.7109375" style="70" customWidth="1"/>
    <col min="12312" max="12312" width="14.140625" style="70" customWidth="1"/>
    <col min="12313" max="12313" width="16" style="70" customWidth="1"/>
    <col min="12314" max="12314" width="16.42578125" style="70" customWidth="1"/>
    <col min="12315" max="12318" width="8.28515625" style="70" customWidth="1"/>
    <col min="12319" max="12544" width="9.140625" style="70"/>
    <col min="12545" max="12545" width="5.7109375" style="70" customWidth="1"/>
    <col min="12546" max="12546" width="19" style="70" customWidth="1"/>
    <col min="12547" max="12547" width="18" style="70" customWidth="1"/>
    <col min="12548" max="12549" width="16.7109375" style="70" customWidth="1"/>
    <col min="12550" max="12550" width="13.140625" style="70" customWidth="1"/>
    <col min="12551" max="12551" width="18.28515625" style="70" customWidth="1"/>
    <col min="12552" max="12552" width="16.140625" style="70" customWidth="1"/>
    <col min="12553" max="12553" width="14" style="70" customWidth="1"/>
    <col min="12554" max="12554" width="15.28515625" style="70" customWidth="1"/>
    <col min="12555" max="12555" width="16.5703125" style="70" customWidth="1"/>
    <col min="12556" max="12556" width="15" style="70" customWidth="1"/>
    <col min="12557" max="12557" width="15.7109375" style="70" customWidth="1"/>
    <col min="12558" max="12558" width="13.85546875" style="70" customWidth="1"/>
    <col min="12559" max="12559" width="13" style="70" customWidth="1"/>
    <col min="12560" max="12560" width="13.42578125" style="70" customWidth="1"/>
    <col min="12561" max="12562" width="11.7109375" style="70" customWidth="1"/>
    <col min="12563" max="12565" width="8.28515625" style="70" customWidth="1"/>
    <col min="12566" max="12566" width="14" style="70" customWidth="1"/>
    <col min="12567" max="12567" width="12.7109375" style="70" customWidth="1"/>
    <col min="12568" max="12568" width="14.140625" style="70" customWidth="1"/>
    <col min="12569" max="12569" width="16" style="70" customWidth="1"/>
    <col min="12570" max="12570" width="16.42578125" style="70" customWidth="1"/>
    <col min="12571" max="12574" width="8.28515625" style="70" customWidth="1"/>
    <col min="12575" max="12800" width="9.140625" style="70"/>
    <col min="12801" max="12801" width="5.7109375" style="70" customWidth="1"/>
    <col min="12802" max="12802" width="19" style="70" customWidth="1"/>
    <col min="12803" max="12803" width="18" style="70" customWidth="1"/>
    <col min="12804" max="12805" width="16.7109375" style="70" customWidth="1"/>
    <col min="12806" max="12806" width="13.140625" style="70" customWidth="1"/>
    <col min="12807" max="12807" width="18.28515625" style="70" customWidth="1"/>
    <col min="12808" max="12808" width="16.140625" style="70" customWidth="1"/>
    <col min="12809" max="12809" width="14" style="70" customWidth="1"/>
    <col min="12810" max="12810" width="15.28515625" style="70" customWidth="1"/>
    <col min="12811" max="12811" width="16.5703125" style="70" customWidth="1"/>
    <col min="12812" max="12812" width="15" style="70" customWidth="1"/>
    <col min="12813" max="12813" width="15.7109375" style="70" customWidth="1"/>
    <col min="12814" max="12814" width="13.85546875" style="70" customWidth="1"/>
    <col min="12815" max="12815" width="13" style="70" customWidth="1"/>
    <col min="12816" max="12816" width="13.42578125" style="70" customWidth="1"/>
    <col min="12817" max="12818" width="11.7109375" style="70" customWidth="1"/>
    <col min="12819" max="12821" width="8.28515625" style="70" customWidth="1"/>
    <col min="12822" max="12822" width="14" style="70" customWidth="1"/>
    <col min="12823" max="12823" width="12.7109375" style="70" customWidth="1"/>
    <col min="12824" max="12824" width="14.140625" style="70" customWidth="1"/>
    <col min="12825" max="12825" width="16" style="70" customWidth="1"/>
    <col min="12826" max="12826" width="16.42578125" style="70" customWidth="1"/>
    <col min="12827" max="12830" width="8.28515625" style="70" customWidth="1"/>
    <col min="12831" max="13056" width="9.140625" style="70"/>
    <col min="13057" max="13057" width="5.7109375" style="70" customWidth="1"/>
    <col min="13058" max="13058" width="19" style="70" customWidth="1"/>
    <col min="13059" max="13059" width="18" style="70" customWidth="1"/>
    <col min="13060" max="13061" width="16.7109375" style="70" customWidth="1"/>
    <col min="13062" max="13062" width="13.140625" style="70" customWidth="1"/>
    <col min="13063" max="13063" width="18.28515625" style="70" customWidth="1"/>
    <col min="13064" max="13064" width="16.140625" style="70" customWidth="1"/>
    <col min="13065" max="13065" width="14" style="70" customWidth="1"/>
    <col min="13066" max="13066" width="15.28515625" style="70" customWidth="1"/>
    <col min="13067" max="13067" width="16.5703125" style="70" customWidth="1"/>
    <col min="13068" max="13068" width="15" style="70" customWidth="1"/>
    <col min="13069" max="13069" width="15.7109375" style="70" customWidth="1"/>
    <col min="13070" max="13070" width="13.85546875" style="70" customWidth="1"/>
    <col min="13071" max="13071" width="13" style="70" customWidth="1"/>
    <col min="13072" max="13072" width="13.42578125" style="70" customWidth="1"/>
    <col min="13073" max="13074" width="11.7109375" style="70" customWidth="1"/>
    <col min="13075" max="13077" width="8.28515625" style="70" customWidth="1"/>
    <col min="13078" max="13078" width="14" style="70" customWidth="1"/>
    <col min="13079" max="13079" width="12.7109375" style="70" customWidth="1"/>
    <col min="13080" max="13080" width="14.140625" style="70" customWidth="1"/>
    <col min="13081" max="13081" width="16" style="70" customWidth="1"/>
    <col min="13082" max="13082" width="16.42578125" style="70" customWidth="1"/>
    <col min="13083" max="13086" width="8.28515625" style="70" customWidth="1"/>
    <col min="13087" max="13312" width="9.140625" style="70"/>
    <col min="13313" max="13313" width="5.7109375" style="70" customWidth="1"/>
    <col min="13314" max="13314" width="19" style="70" customWidth="1"/>
    <col min="13315" max="13315" width="18" style="70" customWidth="1"/>
    <col min="13316" max="13317" width="16.7109375" style="70" customWidth="1"/>
    <col min="13318" max="13318" width="13.140625" style="70" customWidth="1"/>
    <col min="13319" max="13319" width="18.28515625" style="70" customWidth="1"/>
    <col min="13320" max="13320" width="16.140625" style="70" customWidth="1"/>
    <col min="13321" max="13321" width="14" style="70" customWidth="1"/>
    <col min="13322" max="13322" width="15.28515625" style="70" customWidth="1"/>
    <col min="13323" max="13323" width="16.5703125" style="70" customWidth="1"/>
    <col min="13324" max="13324" width="15" style="70" customWidth="1"/>
    <col min="13325" max="13325" width="15.7109375" style="70" customWidth="1"/>
    <col min="13326" max="13326" width="13.85546875" style="70" customWidth="1"/>
    <col min="13327" max="13327" width="13" style="70" customWidth="1"/>
    <col min="13328" max="13328" width="13.42578125" style="70" customWidth="1"/>
    <col min="13329" max="13330" width="11.7109375" style="70" customWidth="1"/>
    <col min="13331" max="13333" width="8.28515625" style="70" customWidth="1"/>
    <col min="13334" max="13334" width="14" style="70" customWidth="1"/>
    <col min="13335" max="13335" width="12.7109375" style="70" customWidth="1"/>
    <col min="13336" max="13336" width="14.140625" style="70" customWidth="1"/>
    <col min="13337" max="13337" width="16" style="70" customWidth="1"/>
    <col min="13338" max="13338" width="16.42578125" style="70" customWidth="1"/>
    <col min="13339" max="13342" width="8.28515625" style="70" customWidth="1"/>
    <col min="13343" max="13568" width="9.140625" style="70"/>
    <col min="13569" max="13569" width="5.7109375" style="70" customWidth="1"/>
    <col min="13570" max="13570" width="19" style="70" customWidth="1"/>
    <col min="13571" max="13571" width="18" style="70" customWidth="1"/>
    <col min="13572" max="13573" width="16.7109375" style="70" customWidth="1"/>
    <col min="13574" max="13574" width="13.140625" style="70" customWidth="1"/>
    <col min="13575" max="13575" width="18.28515625" style="70" customWidth="1"/>
    <col min="13576" max="13576" width="16.140625" style="70" customWidth="1"/>
    <col min="13577" max="13577" width="14" style="70" customWidth="1"/>
    <col min="13578" max="13578" width="15.28515625" style="70" customWidth="1"/>
    <col min="13579" max="13579" width="16.5703125" style="70" customWidth="1"/>
    <col min="13580" max="13580" width="15" style="70" customWidth="1"/>
    <col min="13581" max="13581" width="15.7109375" style="70" customWidth="1"/>
    <col min="13582" max="13582" width="13.85546875" style="70" customWidth="1"/>
    <col min="13583" max="13583" width="13" style="70" customWidth="1"/>
    <col min="13584" max="13584" width="13.42578125" style="70" customWidth="1"/>
    <col min="13585" max="13586" width="11.7109375" style="70" customWidth="1"/>
    <col min="13587" max="13589" width="8.28515625" style="70" customWidth="1"/>
    <col min="13590" max="13590" width="14" style="70" customWidth="1"/>
    <col min="13591" max="13591" width="12.7109375" style="70" customWidth="1"/>
    <col min="13592" max="13592" width="14.140625" style="70" customWidth="1"/>
    <col min="13593" max="13593" width="16" style="70" customWidth="1"/>
    <col min="13594" max="13594" width="16.42578125" style="70" customWidth="1"/>
    <col min="13595" max="13598" width="8.28515625" style="70" customWidth="1"/>
    <col min="13599" max="13824" width="9.140625" style="70"/>
    <col min="13825" max="13825" width="5.7109375" style="70" customWidth="1"/>
    <col min="13826" max="13826" width="19" style="70" customWidth="1"/>
    <col min="13827" max="13827" width="18" style="70" customWidth="1"/>
    <col min="13828" max="13829" width="16.7109375" style="70" customWidth="1"/>
    <col min="13830" max="13830" width="13.140625" style="70" customWidth="1"/>
    <col min="13831" max="13831" width="18.28515625" style="70" customWidth="1"/>
    <col min="13832" max="13832" width="16.140625" style="70" customWidth="1"/>
    <col min="13833" max="13833" width="14" style="70" customWidth="1"/>
    <col min="13834" max="13834" width="15.28515625" style="70" customWidth="1"/>
    <col min="13835" max="13835" width="16.5703125" style="70" customWidth="1"/>
    <col min="13836" max="13836" width="15" style="70" customWidth="1"/>
    <col min="13837" max="13837" width="15.7109375" style="70" customWidth="1"/>
    <col min="13838" max="13838" width="13.85546875" style="70" customWidth="1"/>
    <col min="13839" max="13839" width="13" style="70" customWidth="1"/>
    <col min="13840" max="13840" width="13.42578125" style="70" customWidth="1"/>
    <col min="13841" max="13842" width="11.7109375" style="70" customWidth="1"/>
    <col min="13843" max="13845" width="8.28515625" style="70" customWidth="1"/>
    <col min="13846" max="13846" width="14" style="70" customWidth="1"/>
    <col min="13847" max="13847" width="12.7109375" style="70" customWidth="1"/>
    <col min="13848" max="13848" width="14.140625" style="70" customWidth="1"/>
    <col min="13849" max="13849" width="16" style="70" customWidth="1"/>
    <col min="13850" max="13850" width="16.42578125" style="70" customWidth="1"/>
    <col min="13851" max="13854" width="8.28515625" style="70" customWidth="1"/>
    <col min="13855" max="14080" width="9.140625" style="70"/>
    <col min="14081" max="14081" width="5.7109375" style="70" customWidth="1"/>
    <col min="14082" max="14082" width="19" style="70" customWidth="1"/>
    <col min="14083" max="14083" width="18" style="70" customWidth="1"/>
    <col min="14084" max="14085" width="16.7109375" style="70" customWidth="1"/>
    <col min="14086" max="14086" width="13.140625" style="70" customWidth="1"/>
    <col min="14087" max="14087" width="18.28515625" style="70" customWidth="1"/>
    <col min="14088" max="14088" width="16.140625" style="70" customWidth="1"/>
    <col min="14089" max="14089" width="14" style="70" customWidth="1"/>
    <col min="14090" max="14090" width="15.28515625" style="70" customWidth="1"/>
    <col min="14091" max="14091" width="16.5703125" style="70" customWidth="1"/>
    <col min="14092" max="14092" width="15" style="70" customWidth="1"/>
    <col min="14093" max="14093" width="15.7109375" style="70" customWidth="1"/>
    <col min="14094" max="14094" width="13.85546875" style="70" customWidth="1"/>
    <col min="14095" max="14095" width="13" style="70" customWidth="1"/>
    <col min="14096" max="14096" width="13.42578125" style="70" customWidth="1"/>
    <col min="14097" max="14098" width="11.7109375" style="70" customWidth="1"/>
    <col min="14099" max="14101" width="8.28515625" style="70" customWidth="1"/>
    <col min="14102" max="14102" width="14" style="70" customWidth="1"/>
    <col min="14103" max="14103" width="12.7109375" style="70" customWidth="1"/>
    <col min="14104" max="14104" width="14.140625" style="70" customWidth="1"/>
    <col min="14105" max="14105" width="16" style="70" customWidth="1"/>
    <col min="14106" max="14106" width="16.42578125" style="70" customWidth="1"/>
    <col min="14107" max="14110" width="8.28515625" style="70" customWidth="1"/>
    <col min="14111" max="14336" width="9.140625" style="70"/>
    <col min="14337" max="14337" width="5.7109375" style="70" customWidth="1"/>
    <col min="14338" max="14338" width="19" style="70" customWidth="1"/>
    <col min="14339" max="14339" width="18" style="70" customWidth="1"/>
    <col min="14340" max="14341" width="16.7109375" style="70" customWidth="1"/>
    <col min="14342" max="14342" width="13.140625" style="70" customWidth="1"/>
    <col min="14343" max="14343" width="18.28515625" style="70" customWidth="1"/>
    <col min="14344" max="14344" width="16.140625" style="70" customWidth="1"/>
    <col min="14345" max="14345" width="14" style="70" customWidth="1"/>
    <col min="14346" max="14346" width="15.28515625" style="70" customWidth="1"/>
    <col min="14347" max="14347" width="16.5703125" style="70" customWidth="1"/>
    <col min="14348" max="14348" width="15" style="70" customWidth="1"/>
    <col min="14349" max="14349" width="15.7109375" style="70" customWidth="1"/>
    <col min="14350" max="14350" width="13.85546875" style="70" customWidth="1"/>
    <col min="14351" max="14351" width="13" style="70" customWidth="1"/>
    <col min="14352" max="14352" width="13.42578125" style="70" customWidth="1"/>
    <col min="14353" max="14354" width="11.7109375" style="70" customWidth="1"/>
    <col min="14355" max="14357" width="8.28515625" style="70" customWidth="1"/>
    <col min="14358" max="14358" width="14" style="70" customWidth="1"/>
    <col min="14359" max="14359" width="12.7109375" style="70" customWidth="1"/>
    <col min="14360" max="14360" width="14.140625" style="70" customWidth="1"/>
    <col min="14361" max="14361" width="16" style="70" customWidth="1"/>
    <col min="14362" max="14362" width="16.42578125" style="70" customWidth="1"/>
    <col min="14363" max="14366" width="8.28515625" style="70" customWidth="1"/>
    <col min="14367" max="14592" width="9.140625" style="70"/>
    <col min="14593" max="14593" width="5.7109375" style="70" customWidth="1"/>
    <col min="14594" max="14594" width="19" style="70" customWidth="1"/>
    <col min="14595" max="14595" width="18" style="70" customWidth="1"/>
    <col min="14596" max="14597" width="16.7109375" style="70" customWidth="1"/>
    <col min="14598" max="14598" width="13.140625" style="70" customWidth="1"/>
    <col min="14599" max="14599" width="18.28515625" style="70" customWidth="1"/>
    <col min="14600" max="14600" width="16.140625" style="70" customWidth="1"/>
    <col min="14601" max="14601" width="14" style="70" customWidth="1"/>
    <col min="14602" max="14602" width="15.28515625" style="70" customWidth="1"/>
    <col min="14603" max="14603" width="16.5703125" style="70" customWidth="1"/>
    <col min="14604" max="14604" width="15" style="70" customWidth="1"/>
    <col min="14605" max="14605" width="15.7109375" style="70" customWidth="1"/>
    <col min="14606" max="14606" width="13.85546875" style="70" customWidth="1"/>
    <col min="14607" max="14607" width="13" style="70" customWidth="1"/>
    <col min="14608" max="14608" width="13.42578125" style="70" customWidth="1"/>
    <col min="14609" max="14610" width="11.7109375" style="70" customWidth="1"/>
    <col min="14611" max="14613" width="8.28515625" style="70" customWidth="1"/>
    <col min="14614" max="14614" width="14" style="70" customWidth="1"/>
    <col min="14615" max="14615" width="12.7109375" style="70" customWidth="1"/>
    <col min="14616" max="14616" width="14.140625" style="70" customWidth="1"/>
    <col min="14617" max="14617" width="16" style="70" customWidth="1"/>
    <col min="14618" max="14618" width="16.42578125" style="70" customWidth="1"/>
    <col min="14619" max="14622" width="8.28515625" style="70" customWidth="1"/>
    <col min="14623" max="14848" width="9.140625" style="70"/>
    <col min="14849" max="14849" width="5.7109375" style="70" customWidth="1"/>
    <col min="14850" max="14850" width="19" style="70" customWidth="1"/>
    <col min="14851" max="14851" width="18" style="70" customWidth="1"/>
    <col min="14852" max="14853" width="16.7109375" style="70" customWidth="1"/>
    <col min="14854" max="14854" width="13.140625" style="70" customWidth="1"/>
    <col min="14855" max="14855" width="18.28515625" style="70" customWidth="1"/>
    <col min="14856" max="14856" width="16.140625" style="70" customWidth="1"/>
    <col min="14857" max="14857" width="14" style="70" customWidth="1"/>
    <col min="14858" max="14858" width="15.28515625" style="70" customWidth="1"/>
    <col min="14859" max="14859" width="16.5703125" style="70" customWidth="1"/>
    <col min="14860" max="14860" width="15" style="70" customWidth="1"/>
    <col min="14861" max="14861" width="15.7109375" style="70" customWidth="1"/>
    <col min="14862" max="14862" width="13.85546875" style="70" customWidth="1"/>
    <col min="14863" max="14863" width="13" style="70" customWidth="1"/>
    <col min="14864" max="14864" width="13.42578125" style="70" customWidth="1"/>
    <col min="14865" max="14866" width="11.7109375" style="70" customWidth="1"/>
    <col min="14867" max="14869" width="8.28515625" style="70" customWidth="1"/>
    <col min="14870" max="14870" width="14" style="70" customWidth="1"/>
    <col min="14871" max="14871" width="12.7109375" style="70" customWidth="1"/>
    <col min="14872" max="14872" width="14.140625" style="70" customWidth="1"/>
    <col min="14873" max="14873" width="16" style="70" customWidth="1"/>
    <col min="14874" max="14874" width="16.42578125" style="70" customWidth="1"/>
    <col min="14875" max="14878" width="8.28515625" style="70" customWidth="1"/>
    <col min="14879" max="15104" width="9.140625" style="70"/>
    <col min="15105" max="15105" width="5.7109375" style="70" customWidth="1"/>
    <col min="15106" max="15106" width="19" style="70" customWidth="1"/>
    <col min="15107" max="15107" width="18" style="70" customWidth="1"/>
    <col min="15108" max="15109" width="16.7109375" style="70" customWidth="1"/>
    <col min="15110" max="15110" width="13.140625" style="70" customWidth="1"/>
    <col min="15111" max="15111" width="18.28515625" style="70" customWidth="1"/>
    <col min="15112" max="15112" width="16.140625" style="70" customWidth="1"/>
    <col min="15113" max="15113" width="14" style="70" customWidth="1"/>
    <col min="15114" max="15114" width="15.28515625" style="70" customWidth="1"/>
    <col min="15115" max="15115" width="16.5703125" style="70" customWidth="1"/>
    <col min="15116" max="15116" width="15" style="70" customWidth="1"/>
    <col min="15117" max="15117" width="15.7109375" style="70" customWidth="1"/>
    <col min="15118" max="15118" width="13.85546875" style="70" customWidth="1"/>
    <col min="15119" max="15119" width="13" style="70" customWidth="1"/>
    <col min="15120" max="15120" width="13.42578125" style="70" customWidth="1"/>
    <col min="15121" max="15122" width="11.7109375" style="70" customWidth="1"/>
    <col min="15123" max="15125" width="8.28515625" style="70" customWidth="1"/>
    <col min="15126" max="15126" width="14" style="70" customWidth="1"/>
    <col min="15127" max="15127" width="12.7109375" style="70" customWidth="1"/>
    <col min="15128" max="15128" width="14.140625" style="70" customWidth="1"/>
    <col min="15129" max="15129" width="16" style="70" customWidth="1"/>
    <col min="15130" max="15130" width="16.42578125" style="70" customWidth="1"/>
    <col min="15131" max="15134" width="8.28515625" style="70" customWidth="1"/>
    <col min="15135" max="15360" width="9.140625" style="70"/>
    <col min="15361" max="15361" width="5.7109375" style="70" customWidth="1"/>
    <col min="15362" max="15362" width="19" style="70" customWidth="1"/>
    <col min="15363" max="15363" width="18" style="70" customWidth="1"/>
    <col min="15364" max="15365" width="16.7109375" style="70" customWidth="1"/>
    <col min="15366" max="15366" width="13.140625" style="70" customWidth="1"/>
    <col min="15367" max="15367" width="18.28515625" style="70" customWidth="1"/>
    <col min="15368" max="15368" width="16.140625" style="70" customWidth="1"/>
    <col min="15369" max="15369" width="14" style="70" customWidth="1"/>
    <col min="15370" max="15370" width="15.28515625" style="70" customWidth="1"/>
    <col min="15371" max="15371" width="16.5703125" style="70" customWidth="1"/>
    <col min="15372" max="15372" width="15" style="70" customWidth="1"/>
    <col min="15373" max="15373" width="15.7109375" style="70" customWidth="1"/>
    <col min="15374" max="15374" width="13.85546875" style="70" customWidth="1"/>
    <col min="15375" max="15375" width="13" style="70" customWidth="1"/>
    <col min="15376" max="15376" width="13.42578125" style="70" customWidth="1"/>
    <col min="15377" max="15378" width="11.7109375" style="70" customWidth="1"/>
    <col min="15379" max="15381" width="8.28515625" style="70" customWidth="1"/>
    <col min="15382" max="15382" width="14" style="70" customWidth="1"/>
    <col min="15383" max="15383" width="12.7109375" style="70" customWidth="1"/>
    <col min="15384" max="15384" width="14.140625" style="70" customWidth="1"/>
    <col min="15385" max="15385" width="16" style="70" customWidth="1"/>
    <col min="15386" max="15386" width="16.42578125" style="70" customWidth="1"/>
    <col min="15387" max="15390" width="8.28515625" style="70" customWidth="1"/>
    <col min="15391" max="15616" width="9.140625" style="70"/>
    <col min="15617" max="15617" width="5.7109375" style="70" customWidth="1"/>
    <col min="15618" max="15618" width="19" style="70" customWidth="1"/>
    <col min="15619" max="15619" width="18" style="70" customWidth="1"/>
    <col min="15620" max="15621" width="16.7109375" style="70" customWidth="1"/>
    <col min="15622" max="15622" width="13.140625" style="70" customWidth="1"/>
    <col min="15623" max="15623" width="18.28515625" style="70" customWidth="1"/>
    <col min="15624" max="15624" width="16.140625" style="70" customWidth="1"/>
    <col min="15625" max="15625" width="14" style="70" customWidth="1"/>
    <col min="15626" max="15626" width="15.28515625" style="70" customWidth="1"/>
    <col min="15627" max="15627" width="16.5703125" style="70" customWidth="1"/>
    <col min="15628" max="15628" width="15" style="70" customWidth="1"/>
    <col min="15629" max="15629" width="15.7109375" style="70" customWidth="1"/>
    <col min="15630" max="15630" width="13.85546875" style="70" customWidth="1"/>
    <col min="15631" max="15631" width="13" style="70" customWidth="1"/>
    <col min="15632" max="15632" width="13.42578125" style="70" customWidth="1"/>
    <col min="15633" max="15634" width="11.7109375" style="70" customWidth="1"/>
    <col min="15635" max="15637" width="8.28515625" style="70" customWidth="1"/>
    <col min="15638" max="15638" width="14" style="70" customWidth="1"/>
    <col min="15639" max="15639" width="12.7109375" style="70" customWidth="1"/>
    <col min="15640" max="15640" width="14.140625" style="70" customWidth="1"/>
    <col min="15641" max="15641" width="16" style="70" customWidth="1"/>
    <col min="15642" max="15642" width="16.42578125" style="70" customWidth="1"/>
    <col min="15643" max="15646" width="8.28515625" style="70" customWidth="1"/>
    <col min="15647" max="15872" width="9.140625" style="70"/>
    <col min="15873" max="15873" width="5.7109375" style="70" customWidth="1"/>
    <col min="15874" max="15874" width="19" style="70" customWidth="1"/>
    <col min="15875" max="15875" width="18" style="70" customWidth="1"/>
    <col min="15876" max="15877" width="16.7109375" style="70" customWidth="1"/>
    <col min="15878" max="15878" width="13.140625" style="70" customWidth="1"/>
    <col min="15879" max="15879" width="18.28515625" style="70" customWidth="1"/>
    <col min="15880" max="15880" width="16.140625" style="70" customWidth="1"/>
    <col min="15881" max="15881" width="14" style="70" customWidth="1"/>
    <col min="15882" max="15882" width="15.28515625" style="70" customWidth="1"/>
    <col min="15883" max="15883" width="16.5703125" style="70" customWidth="1"/>
    <col min="15884" max="15884" width="15" style="70" customWidth="1"/>
    <col min="15885" max="15885" width="15.7109375" style="70" customWidth="1"/>
    <col min="15886" max="15886" width="13.85546875" style="70" customWidth="1"/>
    <col min="15887" max="15887" width="13" style="70" customWidth="1"/>
    <col min="15888" max="15888" width="13.42578125" style="70" customWidth="1"/>
    <col min="15889" max="15890" width="11.7109375" style="70" customWidth="1"/>
    <col min="15891" max="15893" width="8.28515625" style="70" customWidth="1"/>
    <col min="15894" max="15894" width="14" style="70" customWidth="1"/>
    <col min="15895" max="15895" width="12.7109375" style="70" customWidth="1"/>
    <col min="15896" max="15896" width="14.140625" style="70" customWidth="1"/>
    <col min="15897" max="15897" width="16" style="70" customWidth="1"/>
    <col min="15898" max="15898" width="16.42578125" style="70" customWidth="1"/>
    <col min="15899" max="15902" width="8.28515625" style="70" customWidth="1"/>
    <col min="15903" max="16128" width="9.140625" style="70"/>
    <col min="16129" max="16129" width="5.7109375" style="70" customWidth="1"/>
    <col min="16130" max="16130" width="19" style="70" customWidth="1"/>
    <col min="16131" max="16131" width="18" style="70" customWidth="1"/>
    <col min="16132" max="16133" width="16.7109375" style="70" customWidth="1"/>
    <col min="16134" max="16134" width="13.140625" style="70" customWidth="1"/>
    <col min="16135" max="16135" width="18.28515625" style="70" customWidth="1"/>
    <col min="16136" max="16136" width="16.140625" style="70" customWidth="1"/>
    <col min="16137" max="16137" width="14" style="70" customWidth="1"/>
    <col min="16138" max="16138" width="15.28515625" style="70" customWidth="1"/>
    <col min="16139" max="16139" width="16.5703125" style="70" customWidth="1"/>
    <col min="16140" max="16140" width="15" style="70" customWidth="1"/>
    <col min="16141" max="16141" width="15.7109375" style="70" customWidth="1"/>
    <col min="16142" max="16142" width="13.85546875" style="70" customWidth="1"/>
    <col min="16143" max="16143" width="13" style="70" customWidth="1"/>
    <col min="16144" max="16144" width="13.42578125" style="70" customWidth="1"/>
    <col min="16145" max="16146" width="11.7109375" style="70" customWidth="1"/>
    <col min="16147" max="16149" width="8.28515625" style="70" customWidth="1"/>
    <col min="16150" max="16150" width="14" style="70" customWidth="1"/>
    <col min="16151" max="16151" width="12.7109375" style="70" customWidth="1"/>
    <col min="16152" max="16152" width="14.140625" style="70" customWidth="1"/>
    <col min="16153" max="16153" width="16" style="70" customWidth="1"/>
    <col min="16154" max="16154" width="16.42578125" style="70" customWidth="1"/>
    <col min="16155" max="16158" width="8.28515625" style="70" customWidth="1"/>
    <col min="16159" max="16384" width="9.140625" style="70"/>
  </cols>
  <sheetData>
    <row r="1" spans="1:30" ht="15.75" x14ac:dyDescent="0.25">
      <c r="A1" s="290" t="s">
        <v>1096</v>
      </c>
    </row>
    <row r="3" spans="1:30" ht="15.75" x14ac:dyDescent="0.25">
      <c r="A3" s="1260" t="s">
        <v>708</v>
      </c>
      <c r="B3" s="1260"/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</row>
    <row r="4" spans="1:30" ht="15.75" x14ac:dyDescent="0.25">
      <c r="A4" s="217"/>
      <c r="B4" s="217"/>
      <c r="C4" s="217"/>
      <c r="D4" s="217"/>
      <c r="E4" s="217"/>
      <c r="F4" s="589" t="str">
        <f>'1'!$E$5</f>
        <v>KABUPATEN/KOTA</v>
      </c>
      <c r="G4" s="590">
        <f>'1'!$F$5</f>
        <v>2022</v>
      </c>
      <c r="H4" s="217"/>
      <c r="I4" s="217"/>
      <c r="J4" s="217"/>
      <c r="K4" s="217"/>
      <c r="L4" s="217"/>
      <c r="X4" s="125"/>
    </row>
    <row r="5" spans="1:30" ht="15.75" x14ac:dyDescent="0.25">
      <c r="A5" s="217"/>
      <c r="B5" s="217"/>
      <c r="C5" s="217"/>
      <c r="D5" s="217"/>
      <c r="E5" s="217"/>
      <c r="F5" s="589" t="str">
        <f>'1'!$E$6</f>
        <v>TAHUN</v>
      </c>
      <c r="G5" s="590" t="str">
        <f>'1'!$F$6</f>
        <v>BANYUMAS</v>
      </c>
      <c r="H5" s="217"/>
      <c r="I5" s="217"/>
      <c r="J5" s="217"/>
      <c r="K5" s="217"/>
      <c r="L5" s="217"/>
      <c r="P5" s="564"/>
      <c r="Q5" s="564"/>
      <c r="R5" s="564"/>
      <c r="S5" s="564"/>
      <c r="T5" s="564"/>
      <c r="U5" s="564"/>
      <c r="X5" s="125"/>
      <c r="Y5" s="564"/>
      <c r="Z5" s="564"/>
      <c r="AA5" s="564"/>
      <c r="AB5" s="564"/>
      <c r="AC5" s="564"/>
      <c r="AD5" s="564"/>
    </row>
    <row r="6" spans="1:30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30" ht="17.25" customHeight="1" x14ac:dyDescent="0.25">
      <c r="A7" s="1066" t="s">
        <v>2</v>
      </c>
      <c r="B7" s="1066" t="s">
        <v>254</v>
      </c>
      <c r="C7" s="1066" t="s">
        <v>409</v>
      </c>
      <c r="D7" s="1056" t="s">
        <v>709</v>
      </c>
      <c r="E7" s="1057"/>
      <c r="F7" s="1058"/>
      <c r="G7" s="1056" t="s">
        <v>710</v>
      </c>
      <c r="H7" s="1057"/>
      <c r="I7" s="1058"/>
      <c r="J7" s="1056" t="s">
        <v>711</v>
      </c>
      <c r="K7" s="1057"/>
      <c r="L7" s="1058"/>
      <c r="M7" s="345"/>
      <c r="N7" s="345"/>
      <c r="O7" s="105"/>
      <c r="S7" s="345"/>
      <c r="T7" s="345"/>
      <c r="U7" s="345"/>
      <c r="V7" s="345"/>
      <c r="W7" s="345"/>
      <c r="X7" s="105"/>
    </row>
    <row r="8" spans="1:30" ht="18.75" customHeight="1" x14ac:dyDescent="0.25">
      <c r="A8" s="1040"/>
      <c r="B8" s="1040"/>
      <c r="C8" s="1040"/>
      <c r="D8" s="1047" t="s">
        <v>686</v>
      </c>
      <c r="E8" s="1235" t="s">
        <v>712</v>
      </c>
      <c r="F8" s="1259"/>
      <c r="G8" s="1047" t="s">
        <v>615</v>
      </c>
      <c r="H8" s="1259" t="s">
        <v>712</v>
      </c>
      <c r="I8" s="1234"/>
      <c r="J8" s="1047" t="s">
        <v>615</v>
      </c>
      <c r="K8" s="1235" t="s">
        <v>712</v>
      </c>
      <c r="L8" s="1234"/>
      <c r="M8" s="118"/>
      <c r="N8" s="118"/>
      <c r="O8" s="118"/>
      <c r="P8" s="118"/>
    </row>
    <row r="9" spans="1:30" ht="16.5" customHeight="1" x14ac:dyDescent="0.25">
      <c r="A9" s="1041"/>
      <c r="B9" s="1041"/>
      <c r="C9" s="1041"/>
      <c r="D9" s="1041"/>
      <c r="E9" s="796" t="s">
        <v>645</v>
      </c>
      <c r="F9" s="758" t="s">
        <v>27</v>
      </c>
      <c r="G9" s="1041"/>
      <c r="H9" s="797" t="s">
        <v>645</v>
      </c>
      <c r="I9" s="758" t="s">
        <v>27</v>
      </c>
      <c r="J9" s="1041"/>
      <c r="K9" s="796" t="s">
        <v>645</v>
      </c>
      <c r="L9" s="758" t="s">
        <v>27</v>
      </c>
    </row>
    <row r="10" spans="1:30" s="911" customFormat="1" ht="15.75" customHeight="1" x14ac:dyDescent="0.25">
      <c r="A10" s="909">
        <v>1</v>
      </c>
      <c r="B10" s="930">
        <v>2</v>
      </c>
      <c r="C10" s="909">
        <v>3</v>
      </c>
      <c r="D10" s="909">
        <v>4</v>
      </c>
      <c r="E10" s="909">
        <v>5</v>
      </c>
      <c r="F10" s="930">
        <v>6</v>
      </c>
      <c r="G10" s="909">
        <v>7</v>
      </c>
      <c r="H10" s="930">
        <v>8</v>
      </c>
      <c r="I10" s="909">
        <v>9</v>
      </c>
      <c r="J10" s="930">
        <v>10</v>
      </c>
      <c r="K10" s="909">
        <v>11</v>
      </c>
      <c r="L10" s="930">
        <v>12</v>
      </c>
    </row>
    <row r="11" spans="1:30" x14ac:dyDescent="0.25">
      <c r="A11" s="561">
        <v>1</v>
      </c>
      <c r="B11" s="128" t="str">
        <f>'9'!B9</f>
        <v>Lumbir</v>
      </c>
      <c r="C11" s="128" t="str">
        <f>'9'!C9</f>
        <v>Lumbir</v>
      </c>
      <c r="D11" s="324"/>
      <c r="E11" s="324"/>
      <c r="F11" s="279" t="e">
        <f>E11/D11*100</f>
        <v>#DIV/0!</v>
      </c>
      <c r="G11" s="324"/>
      <c r="H11" s="324"/>
      <c r="I11" s="279" t="e">
        <f t="shared" ref="I11:I30" si="0">H11/G11*100</f>
        <v>#DIV/0!</v>
      </c>
      <c r="J11" s="324">
        <f>SUM(D11,G11)</f>
        <v>0</v>
      </c>
      <c r="K11" s="324">
        <f>SUM(E11,H11)</f>
        <v>0</v>
      </c>
      <c r="L11" s="279" t="e">
        <f t="shared" ref="L11:L30" si="1">K11/J11*100</f>
        <v>#DIV/0!</v>
      </c>
    </row>
    <row r="12" spans="1:30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324"/>
      <c r="E12" s="324"/>
      <c r="F12" s="279" t="e">
        <f t="shared" ref="F12:F30" si="2">E12/D12*100</f>
        <v>#DIV/0!</v>
      </c>
      <c r="G12" s="324"/>
      <c r="H12" s="324"/>
      <c r="I12" s="279" t="e">
        <f t="shared" si="0"/>
        <v>#DIV/0!</v>
      </c>
      <c r="J12" s="324">
        <f>SUM(D12,G12)</f>
        <v>0</v>
      </c>
      <c r="K12" s="324">
        <f>SUM(E12,H12)</f>
        <v>0</v>
      </c>
      <c r="L12" s="279" t="e">
        <f>K12/J12*100</f>
        <v>#DIV/0!</v>
      </c>
    </row>
    <row r="13" spans="1:30" x14ac:dyDescent="0.25">
      <c r="A13" s="557"/>
      <c r="B13" s="128"/>
      <c r="C13" s="128" t="str">
        <f>'9'!C11</f>
        <v>Wangon II</v>
      </c>
      <c r="D13" s="324"/>
      <c r="E13" s="324"/>
      <c r="F13" s="279" t="e">
        <f t="shared" si="2"/>
        <v>#DIV/0!</v>
      </c>
      <c r="G13" s="324"/>
      <c r="H13" s="324"/>
      <c r="I13" s="279" t="e">
        <f t="shared" si="0"/>
        <v>#DIV/0!</v>
      </c>
      <c r="J13" s="324">
        <f t="shared" ref="J13:K30" si="3">SUM(D13,G13)</f>
        <v>0</v>
      </c>
      <c r="K13" s="324">
        <f t="shared" si="3"/>
        <v>0</v>
      </c>
      <c r="L13" s="279" t="e">
        <f t="shared" si="1"/>
        <v>#DIV/0!</v>
      </c>
    </row>
    <row r="14" spans="1:30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324"/>
      <c r="E14" s="324"/>
      <c r="F14" s="279" t="e">
        <f>E14/D14*100</f>
        <v>#DIV/0!</v>
      </c>
      <c r="G14" s="324"/>
      <c r="H14" s="324"/>
      <c r="I14" s="279" t="e">
        <f>H14/G14*100</f>
        <v>#DIV/0!</v>
      </c>
      <c r="J14" s="324">
        <f t="shared" si="3"/>
        <v>0</v>
      </c>
      <c r="K14" s="324">
        <f t="shared" si="3"/>
        <v>0</v>
      </c>
      <c r="L14" s="279" t="e">
        <f t="shared" si="1"/>
        <v>#DIV/0!</v>
      </c>
    </row>
    <row r="15" spans="1:30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324"/>
      <c r="E15" s="324"/>
      <c r="F15" s="279" t="e">
        <f t="shared" si="2"/>
        <v>#DIV/0!</v>
      </c>
      <c r="G15" s="324"/>
      <c r="H15" s="324"/>
      <c r="I15" s="279" t="e">
        <f>H15/G15*100</f>
        <v>#DIV/0!</v>
      </c>
      <c r="J15" s="324">
        <f t="shared" si="3"/>
        <v>0</v>
      </c>
      <c r="K15" s="324">
        <f t="shared" si="3"/>
        <v>0</v>
      </c>
      <c r="L15" s="279" t="e">
        <f t="shared" si="1"/>
        <v>#DIV/0!</v>
      </c>
    </row>
    <row r="16" spans="1:30" ht="15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324"/>
      <c r="E16" s="324"/>
      <c r="F16" s="279" t="e">
        <f t="shared" si="2"/>
        <v>#DIV/0!</v>
      </c>
      <c r="G16" s="324"/>
      <c r="H16" s="324"/>
      <c r="I16" s="279" t="e">
        <f t="shared" si="0"/>
        <v>#DIV/0!</v>
      </c>
      <c r="J16" s="324">
        <f t="shared" si="3"/>
        <v>0</v>
      </c>
      <c r="K16" s="324">
        <f t="shared" si="3"/>
        <v>0</v>
      </c>
      <c r="L16" s="279" t="e">
        <f t="shared" si="1"/>
        <v>#DIV/0!</v>
      </c>
    </row>
    <row r="17" spans="1:12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324"/>
      <c r="E17" s="324"/>
      <c r="F17" s="279" t="e">
        <f t="shared" si="2"/>
        <v>#DIV/0!</v>
      </c>
      <c r="G17" s="324"/>
      <c r="H17" s="324"/>
      <c r="I17" s="279" t="e">
        <f t="shared" si="0"/>
        <v>#DIV/0!</v>
      </c>
      <c r="J17" s="324">
        <f t="shared" si="3"/>
        <v>0</v>
      </c>
      <c r="K17" s="324">
        <f t="shared" si="3"/>
        <v>0</v>
      </c>
      <c r="L17" s="279" t="e">
        <f t="shared" si="1"/>
        <v>#DIV/0!</v>
      </c>
    </row>
    <row r="18" spans="1:12" x14ac:dyDescent="0.25">
      <c r="A18" s="557"/>
      <c r="B18" s="128"/>
      <c r="C18" s="128" t="str">
        <f>'9'!C16</f>
        <v>Kemranjen II</v>
      </c>
      <c r="D18" s="324"/>
      <c r="E18" s="324"/>
      <c r="F18" s="279" t="e">
        <f t="shared" si="2"/>
        <v>#DIV/0!</v>
      </c>
      <c r="G18" s="324"/>
      <c r="H18" s="324"/>
      <c r="I18" s="279" t="e">
        <f t="shared" si="0"/>
        <v>#DIV/0!</v>
      </c>
      <c r="J18" s="324">
        <f t="shared" si="3"/>
        <v>0</v>
      </c>
      <c r="K18" s="324">
        <f t="shared" si="3"/>
        <v>0</v>
      </c>
      <c r="L18" s="279" t="e">
        <f t="shared" si="1"/>
        <v>#DIV/0!</v>
      </c>
    </row>
    <row r="19" spans="1:12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324"/>
      <c r="E19" s="324"/>
      <c r="F19" s="279" t="e">
        <f t="shared" si="2"/>
        <v>#DIV/0!</v>
      </c>
      <c r="G19" s="324"/>
      <c r="H19" s="324"/>
      <c r="I19" s="279" t="e">
        <f t="shared" si="0"/>
        <v>#DIV/0!</v>
      </c>
      <c r="J19" s="324">
        <f t="shared" si="3"/>
        <v>0</v>
      </c>
      <c r="K19" s="324">
        <f t="shared" si="3"/>
        <v>0</v>
      </c>
      <c r="L19" s="279" t="e">
        <f t="shared" si="1"/>
        <v>#DIV/0!</v>
      </c>
    </row>
    <row r="20" spans="1:12" x14ac:dyDescent="0.25">
      <c r="A20" s="557"/>
      <c r="B20" s="128"/>
      <c r="C20" s="128" t="str">
        <f>'9'!C18</f>
        <v>Sumpiuh II</v>
      </c>
      <c r="D20" s="324"/>
      <c r="E20" s="324"/>
      <c r="F20" s="279" t="e">
        <f t="shared" si="2"/>
        <v>#DIV/0!</v>
      </c>
      <c r="G20" s="324"/>
      <c r="H20" s="324"/>
      <c r="I20" s="279" t="e">
        <f t="shared" si="0"/>
        <v>#DIV/0!</v>
      </c>
      <c r="J20" s="324">
        <f t="shared" si="3"/>
        <v>0</v>
      </c>
      <c r="K20" s="324">
        <f t="shared" si="3"/>
        <v>0</v>
      </c>
      <c r="L20" s="279" t="e">
        <f t="shared" si="1"/>
        <v>#DIV/0!</v>
      </c>
    </row>
    <row r="21" spans="1:12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324"/>
      <c r="E21" s="324"/>
      <c r="F21" s="279" t="e">
        <f t="shared" si="2"/>
        <v>#DIV/0!</v>
      </c>
      <c r="G21" s="324"/>
      <c r="H21" s="324"/>
      <c r="I21" s="279" t="e">
        <f t="shared" si="0"/>
        <v>#DIV/0!</v>
      </c>
      <c r="J21" s="324">
        <f t="shared" si="3"/>
        <v>0</v>
      </c>
      <c r="K21" s="324">
        <f t="shared" si="3"/>
        <v>0</v>
      </c>
      <c r="L21" s="279" t="e">
        <f t="shared" si="1"/>
        <v>#DIV/0!</v>
      </c>
    </row>
    <row r="22" spans="1:12" x14ac:dyDescent="0.25">
      <c r="A22" s="557"/>
      <c r="B22" s="128"/>
      <c r="C22" s="128" t="str">
        <f>'9'!C20</f>
        <v>Tambak II</v>
      </c>
      <c r="D22" s="324"/>
      <c r="E22" s="324"/>
      <c r="F22" s="279" t="e">
        <f t="shared" si="2"/>
        <v>#DIV/0!</v>
      </c>
      <c r="G22" s="324"/>
      <c r="H22" s="324"/>
      <c r="I22" s="279" t="e">
        <f t="shared" si="0"/>
        <v>#DIV/0!</v>
      </c>
      <c r="J22" s="324">
        <f t="shared" si="3"/>
        <v>0</v>
      </c>
      <c r="K22" s="324">
        <f t="shared" si="3"/>
        <v>0</v>
      </c>
      <c r="L22" s="279" t="e">
        <f t="shared" si="1"/>
        <v>#DIV/0!</v>
      </c>
    </row>
    <row r="23" spans="1:12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324"/>
      <c r="E23" s="324"/>
      <c r="F23" s="279" t="e">
        <f t="shared" si="2"/>
        <v>#DIV/0!</v>
      </c>
      <c r="G23" s="324"/>
      <c r="H23" s="324"/>
      <c r="I23" s="279" t="e">
        <f t="shared" si="0"/>
        <v>#DIV/0!</v>
      </c>
      <c r="J23" s="324">
        <f t="shared" si="3"/>
        <v>0</v>
      </c>
      <c r="K23" s="324">
        <f t="shared" si="3"/>
        <v>0</v>
      </c>
      <c r="L23" s="279" t="e">
        <f t="shared" si="1"/>
        <v>#DIV/0!</v>
      </c>
    </row>
    <row r="24" spans="1:12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324"/>
      <c r="E24" s="324"/>
      <c r="F24" s="279" t="e">
        <f t="shared" si="2"/>
        <v>#DIV/0!</v>
      </c>
      <c r="G24" s="324"/>
      <c r="H24" s="324"/>
      <c r="I24" s="279" t="e">
        <f t="shared" si="0"/>
        <v>#DIV/0!</v>
      </c>
      <c r="J24" s="324">
        <f t="shared" si="3"/>
        <v>0</v>
      </c>
      <c r="K24" s="324">
        <f t="shared" si="3"/>
        <v>0</v>
      </c>
      <c r="L24" s="279" t="e">
        <f t="shared" si="1"/>
        <v>#DIV/0!</v>
      </c>
    </row>
    <row r="25" spans="1:12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324"/>
      <c r="E25" s="324"/>
      <c r="F25" s="279" t="e">
        <f t="shared" si="2"/>
        <v>#DIV/0!</v>
      </c>
      <c r="G25" s="324"/>
      <c r="H25" s="324"/>
      <c r="I25" s="279" t="e">
        <f t="shared" si="0"/>
        <v>#DIV/0!</v>
      </c>
      <c r="J25" s="324">
        <f t="shared" si="3"/>
        <v>0</v>
      </c>
      <c r="K25" s="324">
        <f t="shared" si="3"/>
        <v>0</v>
      </c>
      <c r="L25" s="279" t="e">
        <f>K25/J25*100</f>
        <v>#DIV/0!</v>
      </c>
    </row>
    <row r="26" spans="1:12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324"/>
      <c r="E26" s="324"/>
      <c r="F26" s="279" t="e">
        <f t="shared" si="2"/>
        <v>#DIV/0!</v>
      </c>
      <c r="G26" s="324"/>
      <c r="H26" s="324"/>
      <c r="I26" s="279" t="e">
        <f t="shared" si="0"/>
        <v>#DIV/0!</v>
      </c>
      <c r="J26" s="324">
        <f t="shared" si="3"/>
        <v>0</v>
      </c>
      <c r="K26" s="324">
        <f t="shared" si="3"/>
        <v>0</v>
      </c>
      <c r="L26" s="279" t="e">
        <f t="shared" si="1"/>
        <v>#DIV/0!</v>
      </c>
    </row>
    <row r="27" spans="1:12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324"/>
      <c r="E27" s="324"/>
      <c r="F27" s="279" t="e">
        <f t="shared" si="2"/>
        <v>#DIV/0!</v>
      </c>
      <c r="G27" s="324"/>
      <c r="H27" s="324"/>
      <c r="I27" s="279" t="e">
        <f t="shared" si="0"/>
        <v>#DIV/0!</v>
      </c>
      <c r="J27" s="324">
        <f t="shared" si="3"/>
        <v>0</v>
      </c>
      <c r="K27" s="324">
        <f t="shared" si="3"/>
        <v>0</v>
      </c>
      <c r="L27" s="279" t="e">
        <f t="shared" si="1"/>
        <v>#DIV/0!</v>
      </c>
    </row>
    <row r="28" spans="1:12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324"/>
      <c r="E28" s="324"/>
      <c r="F28" s="279" t="e">
        <f t="shared" si="2"/>
        <v>#DIV/0!</v>
      </c>
      <c r="G28" s="324"/>
      <c r="H28" s="324"/>
      <c r="I28" s="279" t="e">
        <f t="shared" si="0"/>
        <v>#DIV/0!</v>
      </c>
      <c r="J28" s="324">
        <f t="shared" si="3"/>
        <v>0</v>
      </c>
      <c r="K28" s="324">
        <f t="shared" si="3"/>
        <v>0</v>
      </c>
      <c r="L28" s="279" t="e">
        <f t="shared" si="1"/>
        <v>#DIV/0!</v>
      </c>
    </row>
    <row r="29" spans="1:12" x14ac:dyDescent="0.25">
      <c r="A29" s="557"/>
      <c r="B29" s="128"/>
      <c r="C29" s="128" t="str">
        <f>'9'!C27</f>
        <v>Ajibarang II</v>
      </c>
      <c r="D29" s="324"/>
      <c r="E29" s="324"/>
      <c r="F29" s="279" t="e">
        <f t="shared" si="2"/>
        <v>#DIV/0!</v>
      </c>
      <c r="G29" s="324"/>
      <c r="H29" s="324"/>
      <c r="I29" s="279" t="e">
        <f t="shared" si="0"/>
        <v>#DIV/0!</v>
      </c>
      <c r="J29" s="324">
        <f t="shared" si="3"/>
        <v>0</v>
      </c>
      <c r="K29" s="324">
        <f t="shared" si="3"/>
        <v>0</v>
      </c>
      <c r="L29" s="279" t="e">
        <f t="shared" si="1"/>
        <v>#DIV/0!</v>
      </c>
    </row>
    <row r="30" spans="1:12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324"/>
      <c r="E30" s="324"/>
      <c r="F30" s="279" t="e">
        <f t="shared" si="2"/>
        <v>#DIV/0!</v>
      </c>
      <c r="G30" s="324"/>
      <c r="H30" s="324"/>
      <c r="I30" s="279" t="e">
        <f t="shared" si="0"/>
        <v>#DIV/0!</v>
      </c>
      <c r="J30" s="324">
        <f t="shared" si="3"/>
        <v>0</v>
      </c>
      <c r="K30" s="324">
        <f t="shared" si="3"/>
        <v>0</v>
      </c>
      <c r="L30" s="279" t="e">
        <f t="shared" si="1"/>
        <v>#DIV/0!</v>
      </c>
    </row>
    <row r="31" spans="1:12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324"/>
      <c r="E31" s="324"/>
      <c r="F31" s="279" t="e">
        <f t="shared" ref="F31:F50" si="4">E31/D31*100</f>
        <v>#DIV/0!</v>
      </c>
      <c r="G31" s="324"/>
      <c r="H31" s="324"/>
      <c r="I31" s="279" t="e">
        <f t="shared" ref="I31:I50" si="5">H31/G31*100</f>
        <v>#DIV/0!</v>
      </c>
      <c r="J31" s="324">
        <f t="shared" ref="J31:J50" si="6">SUM(D31,G31)</f>
        <v>0</v>
      </c>
      <c r="K31" s="324">
        <f t="shared" ref="K31:K50" si="7">SUM(E31,H31)</f>
        <v>0</v>
      </c>
      <c r="L31" s="279" t="e">
        <f t="shared" ref="L31:L50" si="8">K31/J31*100</f>
        <v>#DIV/0!</v>
      </c>
    </row>
    <row r="32" spans="1:12" x14ac:dyDescent="0.25">
      <c r="A32" s="557"/>
      <c r="B32" s="128"/>
      <c r="C32" s="128" t="str">
        <f>'9'!C30</f>
        <v>Pekuncen II</v>
      </c>
      <c r="D32" s="324"/>
      <c r="E32" s="324"/>
      <c r="F32" s="279" t="e">
        <f t="shared" si="4"/>
        <v>#DIV/0!</v>
      </c>
      <c r="G32" s="324"/>
      <c r="H32" s="324"/>
      <c r="I32" s="279" t="e">
        <f t="shared" si="5"/>
        <v>#DIV/0!</v>
      </c>
      <c r="J32" s="324">
        <f t="shared" si="6"/>
        <v>0</v>
      </c>
      <c r="K32" s="324">
        <f t="shared" si="7"/>
        <v>0</v>
      </c>
      <c r="L32" s="279" t="e">
        <f t="shared" si="8"/>
        <v>#DIV/0!</v>
      </c>
    </row>
    <row r="33" spans="1:12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324"/>
      <c r="E33" s="324"/>
      <c r="F33" s="279" t="e">
        <f t="shared" si="4"/>
        <v>#DIV/0!</v>
      </c>
      <c r="G33" s="324"/>
      <c r="H33" s="324"/>
      <c r="I33" s="279" t="e">
        <f t="shared" si="5"/>
        <v>#DIV/0!</v>
      </c>
      <c r="J33" s="324">
        <f t="shared" si="6"/>
        <v>0</v>
      </c>
      <c r="K33" s="324">
        <f t="shared" si="7"/>
        <v>0</v>
      </c>
      <c r="L33" s="279" t="e">
        <f t="shared" si="8"/>
        <v>#DIV/0!</v>
      </c>
    </row>
    <row r="34" spans="1:12" x14ac:dyDescent="0.25">
      <c r="A34" s="557"/>
      <c r="B34" s="128"/>
      <c r="C34" s="128" t="str">
        <f>'9'!C32</f>
        <v>Cilongok II</v>
      </c>
      <c r="D34" s="324"/>
      <c r="E34" s="324"/>
      <c r="F34" s="279" t="e">
        <f t="shared" si="4"/>
        <v>#DIV/0!</v>
      </c>
      <c r="G34" s="324"/>
      <c r="H34" s="324"/>
      <c r="I34" s="279" t="e">
        <f t="shared" si="5"/>
        <v>#DIV/0!</v>
      </c>
      <c r="J34" s="324">
        <f t="shared" si="6"/>
        <v>0</v>
      </c>
      <c r="K34" s="324">
        <f t="shared" si="7"/>
        <v>0</v>
      </c>
      <c r="L34" s="279" t="e">
        <f t="shared" si="8"/>
        <v>#DIV/0!</v>
      </c>
    </row>
    <row r="35" spans="1:12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324"/>
      <c r="E35" s="324"/>
      <c r="F35" s="279" t="e">
        <f t="shared" si="4"/>
        <v>#DIV/0!</v>
      </c>
      <c r="G35" s="324"/>
      <c r="H35" s="324"/>
      <c r="I35" s="279" t="e">
        <f t="shared" si="5"/>
        <v>#DIV/0!</v>
      </c>
      <c r="J35" s="324">
        <f t="shared" si="6"/>
        <v>0</v>
      </c>
      <c r="K35" s="324">
        <f t="shared" si="7"/>
        <v>0</v>
      </c>
      <c r="L35" s="279" t="e">
        <f t="shared" si="8"/>
        <v>#DIV/0!</v>
      </c>
    </row>
    <row r="36" spans="1:12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324"/>
      <c r="E36" s="324"/>
      <c r="F36" s="279" t="e">
        <f t="shared" si="4"/>
        <v>#DIV/0!</v>
      </c>
      <c r="G36" s="324"/>
      <c r="H36" s="324"/>
      <c r="I36" s="279" t="e">
        <f t="shared" si="5"/>
        <v>#DIV/0!</v>
      </c>
      <c r="J36" s="324">
        <f t="shared" si="6"/>
        <v>0</v>
      </c>
      <c r="K36" s="324">
        <f t="shared" si="7"/>
        <v>0</v>
      </c>
      <c r="L36" s="279" t="e">
        <f t="shared" si="8"/>
        <v>#DIV/0!</v>
      </c>
    </row>
    <row r="37" spans="1:12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324"/>
      <c r="E37" s="324"/>
      <c r="F37" s="279" t="e">
        <f t="shared" si="4"/>
        <v>#DIV/0!</v>
      </c>
      <c r="G37" s="324"/>
      <c r="H37" s="324"/>
      <c r="I37" s="279" t="e">
        <f t="shared" si="5"/>
        <v>#DIV/0!</v>
      </c>
      <c r="J37" s="324">
        <f t="shared" si="6"/>
        <v>0</v>
      </c>
      <c r="K37" s="324">
        <f t="shared" si="7"/>
        <v>0</v>
      </c>
      <c r="L37" s="279" t="e">
        <f t="shared" si="8"/>
        <v>#DIV/0!</v>
      </c>
    </row>
    <row r="38" spans="1:12" x14ac:dyDescent="0.25">
      <c r="A38" s="557"/>
      <c r="B38" s="128"/>
      <c r="C38" s="128" t="str">
        <f>'9'!C36</f>
        <v>Purwokerto Timur II</v>
      </c>
      <c r="D38" s="324"/>
      <c r="E38" s="324"/>
      <c r="F38" s="279" t="e">
        <f t="shared" si="4"/>
        <v>#DIV/0!</v>
      </c>
      <c r="G38" s="324"/>
      <c r="H38" s="324"/>
      <c r="I38" s="279" t="e">
        <f t="shared" si="5"/>
        <v>#DIV/0!</v>
      </c>
      <c r="J38" s="324">
        <f t="shared" si="6"/>
        <v>0</v>
      </c>
      <c r="K38" s="324">
        <f t="shared" si="7"/>
        <v>0</v>
      </c>
      <c r="L38" s="279" t="e">
        <f t="shared" si="8"/>
        <v>#DIV/0!</v>
      </c>
    </row>
    <row r="39" spans="1:12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324"/>
      <c r="E39" s="324"/>
      <c r="F39" s="279" t="e">
        <f t="shared" si="4"/>
        <v>#DIV/0!</v>
      </c>
      <c r="G39" s="324"/>
      <c r="H39" s="324"/>
      <c r="I39" s="279" t="e">
        <f t="shared" si="5"/>
        <v>#DIV/0!</v>
      </c>
      <c r="J39" s="324">
        <f t="shared" si="6"/>
        <v>0</v>
      </c>
      <c r="K39" s="324">
        <f t="shared" si="7"/>
        <v>0</v>
      </c>
      <c r="L39" s="279" t="e">
        <f t="shared" si="8"/>
        <v>#DIV/0!</v>
      </c>
    </row>
    <row r="40" spans="1:12" x14ac:dyDescent="0.25">
      <c r="A40" s="557"/>
      <c r="B40" s="128"/>
      <c r="C40" s="128" t="str">
        <f>'9'!C38</f>
        <v>Purwokerto Utara II</v>
      </c>
      <c r="D40" s="324"/>
      <c r="E40" s="324"/>
      <c r="F40" s="279" t="e">
        <f t="shared" si="4"/>
        <v>#DIV/0!</v>
      </c>
      <c r="G40" s="324"/>
      <c r="H40" s="324"/>
      <c r="I40" s="279" t="e">
        <f t="shared" si="5"/>
        <v>#DIV/0!</v>
      </c>
      <c r="J40" s="324">
        <f t="shared" si="6"/>
        <v>0</v>
      </c>
      <c r="K40" s="324">
        <f t="shared" si="7"/>
        <v>0</v>
      </c>
      <c r="L40" s="279" t="e">
        <f t="shared" si="8"/>
        <v>#DIV/0!</v>
      </c>
    </row>
    <row r="41" spans="1:12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324"/>
      <c r="E41" s="324"/>
      <c r="F41" s="279" t="e">
        <f t="shared" si="4"/>
        <v>#DIV/0!</v>
      </c>
      <c r="G41" s="324"/>
      <c r="H41" s="324"/>
      <c r="I41" s="279" t="e">
        <f t="shared" si="5"/>
        <v>#DIV/0!</v>
      </c>
      <c r="J41" s="324">
        <f t="shared" si="6"/>
        <v>0</v>
      </c>
      <c r="K41" s="324">
        <f t="shared" si="7"/>
        <v>0</v>
      </c>
      <c r="L41" s="279" t="e">
        <f t="shared" si="8"/>
        <v>#DIV/0!</v>
      </c>
    </row>
    <row r="42" spans="1:12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324"/>
      <c r="E42" s="324"/>
      <c r="F42" s="279" t="e">
        <f t="shared" si="4"/>
        <v>#DIV/0!</v>
      </c>
      <c r="G42" s="324"/>
      <c r="H42" s="324"/>
      <c r="I42" s="279" t="e">
        <f t="shared" si="5"/>
        <v>#DIV/0!</v>
      </c>
      <c r="J42" s="324">
        <f t="shared" si="6"/>
        <v>0</v>
      </c>
      <c r="K42" s="324">
        <f t="shared" si="7"/>
        <v>0</v>
      </c>
      <c r="L42" s="279" t="e">
        <f t="shared" si="8"/>
        <v>#DIV/0!</v>
      </c>
    </row>
    <row r="43" spans="1:12" x14ac:dyDescent="0.25">
      <c r="A43" s="557"/>
      <c r="B43" s="128"/>
      <c r="C43" s="128" t="str">
        <f>'9'!C41</f>
        <v>Sokaraja II</v>
      </c>
      <c r="D43" s="324"/>
      <c r="E43" s="324"/>
      <c r="F43" s="279" t="e">
        <f t="shared" si="4"/>
        <v>#DIV/0!</v>
      </c>
      <c r="G43" s="324"/>
      <c r="H43" s="324"/>
      <c r="I43" s="279" t="e">
        <f t="shared" si="5"/>
        <v>#DIV/0!</v>
      </c>
      <c r="J43" s="324">
        <f t="shared" si="6"/>
        <v>0</v>
      </c>
      <c r="K43" s="324">
        <f t="shared" si="7"/>
        <v>0</v>
      </c>
      <c r="L43" s="279" t="e">
        <f t="shared" si="8"/>
        <v>#DIV/0!</v>
      </c>
    </row>
    <row r="44" spans="1:12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324"/>
      <c r="E44" s="324"/>
      <c r="F44" s="279" t="e">
        <f t="shared" si="4"/>
        <v>#DIV/0!</v>
      </c>
      <c r="G44" s="324"/>
      <c r="H44" s="324"/>
      <c r="I44" s="279" t="e">
        <f t="shared" si="5"/>
        <v>#DIV/0!</v>
      </c>
      <c r="J44" s="324">
        <f t="shared" si="6"/>
        <v>0</v>
      </c>
      <c r="K44" s="324">
        <f t="shared" si="7"/>
        <v>0</v>
      </c>
      <c r="L44" s="279" t="e">
        <f t="shared" si="8"/>
        <v>#DIV/0!</v>
      </c>
    </row>
    <row r="45" spans="1:12" x14ac:dyDescent="0.25">
      <c r="A45" s="557"/>
      <c r="B45" s="128"/>
      <c r="C45" s="128" t="str">
        <f>'9'!C43</f>
        <v>Kembaran II</v>
      </c>
      <c r="D45" s="324"/>
      <c r="E45" s="324"/>
      <c r="F45" s="279" t="e">
        <f t="shared" si="4"/>
        <v>#DIV/0!</v>
      </c>
      <c r="G45" s="324"/>
      <c r="H45" s="324"/>
      <c r="I45" s="279" t="e">
        <f t="shared" si="5"/>
        <v>#DIV/0!</v>
      </c>
      <c r="J45" s="324">
        <f t="shared" si="6"/>
        <v>0</v>
      </c>
      <c r="K45" s="324">
        <f t="shared" si="7"/>
        <v>0</v>
      </c>
      <c r="L45" s="279" t="e">
        <f t="shared" si="8"/>
        <v>#DIV/0!</v>
      </c>
    </row>
    <row r="46" spans="1:12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324"/>
      <c r="E46" s="324"/>
      <c r="F46" s="279" t="e">
        <f t="shared" si="4"/>
        <v>#DIV/0!</v>
      </c>
      <c r="G46" s="324"/>
      <c r="H46" s="324"/>
      <c r="I46" s="279" t="e">
        <f t="shared" si="5"/>
        <v>#DIV/0!</v>
      </c>
      <c r="J46" s="324">
        <f t="shared" si="6"/>
        <v>0</v>
      </c>
      <c r="K46" s="324">
        <f t="shared" si="7"/>
        <v>0</v>
      </c>
      <c r="L46" s="279" t="e">
        <f t="shared" si="8"/>
        <v>#DIV/0!</v>
      </c>
    </row>
    <row r="47" spans="1:12" x14ac:dyDescent="0.25">
      <c r="A47" s="557"/>
      <c r="B47" s="128"/>
      <c r="C47" s="128" t="str">
        <f>'9'!C45</f>
        <v>Sumbang II</v>
      </c>
      <c r="D47" s="324"/>
      <c r="E47" s="324"/>
      <c r="F47" s="279" t="e">
        <f t="shared" si="4"/>
        <v>#DIV/0!</v>
      </c>
      <c r="G47" s="324"/>
      <c r="H47" s="324"/>
      <c r="I47" s="279" t="e">
        <f t="shared" si="5"/>
        <v>#DIV/0!</v>
      </c>
      <c r="J47" s="324">
        <f t="shared" si="6"/>
        <v>0</v>
      </c>
      <c r="K47" s="324">
        <f t="shared" si="7"/>
        <v>0</v>
      </c>
      <c r="L47" s="279" t="e">
        <f t="shared" si="8"/>
        <v>#DIV/0!</v>
      </c>
    </row>
    <row r="48" spans="1:12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324"/>
      <c r="E48" s="324"/>
      <c r="F48" s="279" t="e">
        <f t="shared" si="4"/>
        <v>#DIV/0!</v>
      </c>
      <c r="G48" s="324"/>
      <c r="H48" s="324"/>
      <c r="I48" s="279" t="e">
        <f t="shared" si="5"/>
        <v>#DIV/0!</v>
      </c>
      <c r="J48" s="324">
        <f t="shared" si="6"/>
        <v>0</v>
      </c>
      <c r="K48" s="324">
        <f t="shared" si="7"/>
        <v>0</v>
      </c>
      <c r="L48" s="279" t="e">
        <f t="shared" si="8"/>
        <v>#DIV/0!</v>
      </c>
    </row>
    <row r="49" spans="1:12" x14ac:dyDescent="0.25">
      <c r="A49" s="557"/>
      <c r="B49" s="128"/>
      <c r="C49" s="128" t="str">
        <f>'9'!C47</f>
        <v>Baturraden II</v>
      </c>
      <c r="D49" s="324"/>
      <c r="E49" s="324"/>
      <c r="F49" s="279" t="e">
        <f t="shared" si="4"/>
        <v>#DIV/0!</v>
      </c>
      <c r="G49" s="324"/>
      <c r="H49" s="324"/>
      <c r="I49" s="279" t="e">
        <f t="shared" si="5"/>
        <v>#DIV/0!</v>
      </c>
      <c r="J49" s="324">
        <f t="shared" si="6"/>
        <v>0</v>
      </c>
      <c r="K49" s="324">
        <f t="shared" si="7"/>
        <v>0</v>
      </c>
      <c r="L49" s="279" t="e">
        <f t="shared" si="8"/>
        <v>#DIV/0!</v>
      </c>
    </row>
    <row r="50" spans="1:12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324"/>
      <c r="E50" s="324"/>
      <c r="F50" s="279" t="e">
        <f t="shared" si="4"/>
        <v>#DIV/0!</v>
      </c>
      <c r="G50" s="324"/>
      <c r="H50" s="324"/>
      <c r="I50" s="279" t="e">
        <f t="shared" si="5"/>
        <v>#DIV/0!</v>
      </c>
      <c r="J50" s="324">
        <f t="shared" si="6"/>
        <v>0</v>
      </c>
      <c r="K50" s="324">
        <f t="shared" si="7"/>
        <v>0</v>
      </c>
      <c r="L50" s="279" t="e">
        <f t="shared" si="8"/>
        <v>#DIV/0!</v>
      </c>
    </row>
    <row r="51" spans="1:12" x14ac:dyDescent="0.25">
      <c r="A51" s="557"/>
      <c r="B51" s="139"/>
      <c r="C51" s="139"/>
      <c r="D51" s="324"/>
      <c r="E51" s="324"/>
      <c r="F51" s="279"/>
      <c r="G51" s="324"/>
      <c r="H51" s="324"/>
      <c r="I51" s="279"/>
      <c r="J51" s="324"/>
      <c r="K51" s="324"/>
      <c r="L51" s="279"/>
    </row>
    <row r="52" spans="1:12" x14ac:dyDescent="0.25">
      <c r="A52" s="557"/>
      <c r="B52" s="139"/>
      <c r="C52" s="139"/>
      <c r="D52" s="324"/>
      <c r="E52" s="324"/>
      <c r="F52" s="279"/>
      <c r="G52" s="324"/>
      <c r="H52" s="324"/>
      <c r="I52" s="279"/>
      <c r="J52" s="324"/>
      <c r="K52" s="324"/>
      <c r="L52" s="279"/>
    </row>
    <row r="53" spans="1:12" x14ac:dyDescent="0.25">
      <c r="A53" s="557"/>
      <c r="B53" s="139"/>
      <c r="C53" s="139"/>
      <c r="D53" s="324"/>
      <c r="E53" s="324"/>
      <c r="F53" s="279"/>
      <c r="G53" s="324"/>
      <c r="H53" s="324"/>
      <c r="I53" s="279"/>
      <c r="J53" s="324"/>
      <c r="K53" s="324"/>
      <c r="L53" s="279"/>
    </row>
    <row r="54" spans="1:12" x14ac:dyDescent="0.25">
      <c r="A54" s="557"/>
      <c r="B54" s="139"/>
      <c r="C54" s="139"/>
      <c r="D54" s="324"/>
      <c r="E54" s="324"/>
      <c r="F54" s="279"/>
      <c r="G54" s="324"/>
      <c r="H54" s="324"/>
      <c r="I54" s="279"/>
      <c r="J54" s="324"/>
      <c r="K54" s="324"/>
      <c r="L54" s="279"/>
    </row>
    <row r="55" spans="1:12" x14ac:dyDescent="0.25">
      <c r="A55" s="557"/>
      <c r="B55" s="139"/>
      <c r="C55" s="139"/>
      <c r="D55" s="324"/>
      <c r="E55" s="324"/>
      <c r="F55" s="279"/>
      <c r="G55" s="324"/>
      <c r="H55" s="324"/>
      <c r="I55" s="279"/>
      <c r="J55" s="324"/>
      <c r="K55" s="324"/>
      <c r="L55" s="279"/>
    </row>
    <row r="56" spans="1:12" x14ac:dyDescent="0.25">
      <c r="A56" s="557"/>
      <c r="B56" s="139"/>
      <c r="C56" s="139"/>
      <c r="D56" s="324"/>
      <c r="E56" s="324"/>
      <c r="F56" s="279"/>
      <c r="G56" s="324"/>
      <c r="H56" s="324"/>
      <c r="I56" s="279"/>
      <c r="J56" s="324"/>
      <c r="K56" s="324"/>
      <c r="L56" s="279"/>
    </row>
    <row r="57" spans="1:12" x14ac:dyDescent="0.25">
      <c r="A57" s="557"/>
      <c r="B57" s="139"/>
      <c r="C57" s="139"/>
      <c r="D57" s="324"/>
      <c r="E57" s="324"/>
      <c r="F57" s="279"/>
      <c r="G57" s="324"/>
      <c r="H57" s="324"/>
      <c r="I57" s="279"/>
      <c r="J57" s="324"/>
      <c r="K57" s="324"/>
      <c r="L57" s="279"/>
    </row>
    <row r="58" spans="1:12" x14ac:dyDescent="0.25">
      <c r="A58" s="72"/>
      <c r="B58" s="80"/>
      <c r="C58" s="80"/>
      <c r="D58" s="324"/>
      <c r="E58" s="324"/>
      <c r="F58" s="279"/>
      <c r="G58" s="324"/>
      <c r="H58" s="324"/>
      <c r="I58" s="279"/>
      <c r="J58" s="324"/>
      <c r="K58" s="324"/>
      <c r="L58" s="279"/>
    </row>
    <row r="59" spans="1:12" x14ac:dyDescent="0.25">
      <c r="A59" s="72"/>
      <c r="B59" s="80"/>
      <c r="C59" s="80"/>
      <c r="D59" s="324"/>
      <c r="E59" s="324"/>
      <c r="F59" s="279"/>
      <c r="G59" s="324"/>
      <c r="H59" s="324"/>
      <c r="I59" s="279"/>
      <c r="J59" s="324"/>
      <c r="K59" s="324"/>
      <c r="L59" s="279"/>
    </row>
    <row r="60" spans="1:12" x14ac:dyDescent="0.25">
      <c r="A60" s="72"/>
      <c r="B60" s="80"/>
      <c r="C60" s="80"/>
      <c r="D60" s="324"/>
      <c r="E60" s="324"/>
      <c r="F60" s="279"/>
      <c r="G60" s="324"/>
      <c r="H60" s="324"/>
      <c r="I60" s="279"/>
      <c r="J60" s="324"/>
      <c r="K60" s="324"/>
      <c r="L60" s="279"/>
    </row>
    <row r="61" spans="1:12" x14ac:dyDescent="0.25">
      <c r="A61" s="72"/>
      <c r="B61" s="80"/>
      <c r="C61" s="80"/>
      <c r="D61" s="324"/>
      <c r="E61" s="324"/>
      <c r="F61" s="279"/>
      <c r="G61" s="324"/>
      <c r="H61" s="324"/>
      <c r="I61" s="279"/>
      <c r="J61" s="324"/>
      <c r="K61" s="324"/>
      <c r="L61" s="279"/>
    </row>
    <row r="62" spans="1:12" ht="16.5" thickBot="1" x14ac:dyDescent="0.3">
      <c r="A62" s="81" t="s">
        <v>488</v>
      </c>
      <c r="B62" s="568"/>
      <c r="C62" s="570"/>
      <c r="D62" s="329">
        <f>SUM(D11:D61)</f>
        <v>0</v>
      </c>
      <c r="E62" s="329">
        <f>SUM(E11:E61)</f>
        <v>0</v>
      </c>
      <c r="F62" s="216" t="e">
        <f>E62/D62*100</f>
        <v>#DIV/0!</v>
      </c>
      <c r="G62" s="329">
        <f>SUM(G11:G61)</f>
        <v>0</v>
      </c>
      <c r="H62" s="329">
        <f>SUM(H11:H61)</f>
        <v>0</v>
      </c>
      <c r="I62" s="216" t="e">
        <f>H62/G62*100</f>
        <v>#DIV/0!</v>
      </c>
      <c r="J62" s="329">
        <f>SUM(J11:J61)</f>
        <v>0</v>
      </c>
      <c r="K62" s="329">
        <f>SUM(K11:K61)</f>
        <v>0</v>
      </c>
      <c r="L62" s="216" t="e">
        <f>K62/J62*100</f>
        <v>#DIV/0!</v>
      </c>
    </row>
    <row r="63" spans="1:12" ht="20.100000000000001" customHeight="1" x14ac:dyDescent="0.25"/>
    <row r="64" spans="1:12" x14ac:dyDescent="0.25">
      <c r="A64" s="730" t="s">
        <v>388</v>
      </c>
      <c r="B64" s="730"/>
      <c r="C64" s="730"/>
      <c r="D64" s="730"/>
      <c r="E64" s="730"/>
      <c r="F64" s="730"/>
      <c r="G64" s="730"/>
      <c r="H64" s="724"/>
      <c r="I64" s="724"/>
      <c r="J64" s="724"/>
    </row>
    <row r="65" spans="1:10" x14ac:dyDescent="0.2">
      <c r="A65" s="1007" t="s">
        <v>713</v>
      </c>
      <c r="B65" s="730"/>
      <c r="C65" s="730"/>
      <c r="D65" s="730"/>
      <c r="E65" s="730"/>
      <c r="F65" s="730"/>
      <c r="G65" s="730"/>
      <c r="H65" s="724"/>
      <c r="I65" s="724"/>
      <c r="J65" s="724"/>
    </row>
    <row r="66" spans="1:10" x14ac:dyDescent="0.25">
      <c r="A66" s="730"/>
      <c r="B66" s="730" t="s">
        <v>714</v>
      </c>
      <c r="C66" s="730"/>
      <c r="D66" s="730"/>
      <c r="E66" s="730"/>
      <c r="F66" s="730"/>
      <c r="G66" s="730"/>
      <c r="H66" s="724"/>
      <c r="I66" s="724"/>
      <c r="J66" s="724"/>
    </row>
    <row r="67" spans="1:10" x14ac:dyDescent="0.25">
      <c r="A67" s="730"/>
      <c r="B67" s="730" t="s">
        <v>715</v>
      </c>
      <c r="C67" s="730"/>
      <c r="D67" s="730"/>
      <c r="E67" s="730"/>
      <c r="F67" s="730"/>
      <c r="G67" s="730"/>
      <c r="H67" s="724"/>
      <c r="I67" s="724"/>
      <c r="J67" s="724"/>
    </row>
  </sheetData>
  <mergeCells count="13">
    <mergeCell ref="H8:I8"/>
    <mergeCell ref="J8:J9"/>
    <mergeCell ref="K8:L8"/>
    <mergeCell ref="A3:L3"/>
    <mergeCell ref="A7:A9"/>
    <mergeCell ref="B7:B9"/>
    <mergeCell ref="C7:C9"/>
    <mergeCell ref="D7:F7"/>
    <mergeCell ref="G7:I7"/>
    <mergeCell ref="J7:L7"/>
    <mergeCell ref="D8:D9"/>
    <mergeCell ref="E8:F8"/>
    <mergeCell ref="G8:G9"/>
  </mergeCells>
  <printOptions horizontalCentered="1"/>
  <pageMargins left="0.55000000000000004" right="0.48" top="1.14173228346457" bottom="0.90551181102362199" header="0" footer="0"/>
  <pageSetup paperSize="9" scale="72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F388E-9F82-43C0-8249-C2AFAC26EE2D}">
  <sheetPr codeName="Sheet45">
    <tabColor rgb="FF002060"/>
    <pageSetUpPr fitToPage="1"/>
  </sheetPr>
  <dimension ref="A1:X59"/>
  <sheetViews>
    <sheetView zoomScale="60" zoomScaleNormal="60" workbookViewId="0">
      <pane xSplit="3" ySplit="9" topLeftCell="D16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21.7109375" defaultRowHeight="15" x14ac:dyDescent="0.25"/>
  <cols>
    <col min="1" max="1" width="5.7109375" style="698" customWidth="1"/>
    <col min="2" max="2" width="24" style="698" customWidth="1"/>
    <col min="3" max="3" width="24.28515625" style="698" customWidth="1"/>
    <col min="4" max="5" width="25.7109375" style="698" customWidth="1"/>
    <col min="6" max="13" width="20.28515625" style="698" customWidth="1"/>
    <col min="14" max="14" width="9.28515625" style="146" customWidth="1"/>
    <col min="15" max="18" width="8.28515625" style="146" customWidth="1"/>
    <col min="19" max="19" width="9.28515625" style="146" customWidth="1"/>
    <col min="20" max="20" width="8.28515625" style="146" customWidth="1"/>
    <col min="21" max="21" width="9.28515625" style="146" customWidth="1"/>
    <col min="22" max="22" width="8.28515625" style="146" customWidth="1"/>
    <col min="23" max="23" width="9.28515625" style="146" customWidth="1"/>
    <col min="24" max="24" width="8.28515625" style="146" customWidth="1"/>
    <col min="25" max="240" width="9.28515625" style="146" customWidth="1"/>
    <col min="241" max="241" width="5.7109375" style="146" customWidth="1"/>
    <col min="242" max="257" width="21.7109375" style="146"/>
    <col min="258" max="258" width="5.7109375" style="146" customWidth="1"/>
    <col min="259" max="261" width="25.7109375" style="146" customWidth="1"/>
    <col min="262" max="265" width="20.28515625" style="146" customWidth="1"/>
    <col min="266" max="266" width="9.7109375" style="146" bestFit="1" customWidth="1"/>
    <col min="267" max="267" width="8.28515625" style="146" customWidth="1"/>
    <col min="268" max="268" width="9.28515625" style="146" customWidth="1"/>
    <col min="269" max="269" width="8.28515625" style="146" customWidth="1"/>
    <col min="270" max="270" width="9.28515625" style="146" customWidth="1"/>
    <col min="271" max="274" width="8.28515625" style="146" customWidth="1"/>
    <col min="275" max="275" width="9.28515625" style="146" customWidth="1"/>
    <col min="276" max="276" width="8.28515625" style="146" customWidth="1"/>
    <col min="277" max="277" width="9.28515625" style="146" customWidth="1"/>
    <col min="278" max="278" width="8.28515625" style="146" customWidth="1"/>
    <col min="279" max="279" width="9.28515625" style="146" customWidth="1"/>
    <col min="280" max="280" width="8.28515625" style="146" customWidth="1"/>
    <col min="281" max="496" width="9.28515625" style="146" customWidth="1"/>
    <col min="497" max="497" width="5.7109375" style="146" customWidth="1"/>
    <col min="498" max="513" width="21.7109375" style="146"/>
    <col min="514" max="514" width="5.7109375" style="146" customWidth="1"/>
    <col min="515" max="517" width="25.7109375" style="146" customWidth="1"/>
    <col min="518" max="521" width="20.28515625" style="146" customWidth="1"/>
    <col min="522" max="522" width="9.7109375" style="146" bestFit="1" customWidth="1"/>
    <col min="523" max="523" width="8.28515625" style="146" customWidth="1"/>
    <col min="524" max="524" width="9.28515625" style="146" customWidth="1"/>
    <col min="525" max="525" width="8.28515625" style="146" customWidth="1"/>
    <col min="526" max="526" width="9.28515625" style="146" customWidth="1"/>
    <col min="527" max="530" width="8.28515625" style="146" customWidth="1"/>
    <col min="531" max="531" width="9.28515625" style="146" customWidth="1"/>
    <col min="532" max="532" width="8.28515625" style="146" customWidth="1"/>
    <col min="533" max="533" width="9.28515625" style="146" customWidth="1"/>
    <col min="534" max="534" width="8.28515625" style="146" customWidth="1"/>
    <col min="535" max="535" width="9.28515625" style="146" customWidth="1"/>
    <col min="536" max="536" width="8.28515625" style="146" customWidth="1"/>
    <col min="537" max="752" width="9.28515625" style="146" customWidth="1"/>
    <col min="753" max="753" width="5.7109375" style="146" customWidth="1"/>
    <col min="754" max="769" width="21.7109375" style="146"/>
    <col min="770" max="770" width="5.7109375" style="146" customWidth="1"/>
    <col min="771" max="773" width="25.7109375" style="146" customWidth="1"/>
    <col min="774" max="777" width="20.28515625" style="146" customWidth="1"/>
    <col min="778" max="778" width="9.7109375" style="146" bestFit="1" customWidth="1"/>
    <col min="779" max="779" width="8.28515625" style="146" customWidth="1"/>
    <col min="780" max="780" width="9.28515625" style="146" customWidth="1"/>
    <col min="781" max="781" width="8.28515625" style="146" customWidth="1"/>
    <col min="782" max="782" width="9.28515625" style="146" customWidth="1"/>
    <col min="783" max="786" width="8.28515625" style="146" customWidth="1"/>
    <col min="787" max="787" width="9.28515625" style="146" customWidth="1"/>
    <col min="788" max="788" width="8.28515625" style="146" customWidth="1"/>
    <col min="789" max="789" width="9.28515625" style="146" customWidth="1"/>
    <col min="790" max="790" width="8.28515625" style="146" customWidth="1"/>
    <col min="791" max="791" width="9.28515625" style="146" customWidth="1"/>
    <col min="792" max="792" width="8.28515625" style="146" customWidth="1"/>
    <col min="793" max="1008" width="9.28515625" style="146" customWidth="1"/>
    <col min="1009" max="1009" width="5.7109375" style="146" customWidth="1"/>
    <col min="1010" max="1025" width="21.7109375" style="146"/>
    <col min="1026" max="1026" width="5.7109375" style="146" customWidth="1"/>
    <col min="1027" max="1029" width="25.7109375" style="146" customWidth="1"/>
    <col min="1030" max="1033" width="20.28515625" style="146" customWidth="1"/>
    <col min="1034" max="1034" width="9.7109375" style="146" bestFit="1" customWidth="1"/>
    <col min="1035" max="1035" width="8.28515625" style="146" customWidth="1"/>
    <col min="1036" max="1036" width="9.28515625" style="146" customWidth="1"/>
    <col min="1037" max="1037" width="8.28515625" style="146" customWidth="1"/>
    <col min="1038" max="1038" width="9.28515625" style="146" customWidth="1"/>
    <col min="1039" max="1042" width="8.28515625" style="146" customWidth="1"/>
    <col min="1043" max="1043" width="9.28515625" style="146" customWidth="1"/>
    <col min="1044" max="1044" width="8.28515625" style="146" customWidth="1"/>
    <col min="1045" max="1045" width="9.28515625" style="146" customWidth="1"/>
    <col min="1046" max="1046" width="8.28515625" style="146" customWidth="1"/>
    <col min="1047" max="1047" width="9.28515625" style="146" customWidth="1"/>
    <col min="1048" max="1048" width="8.28515625" style="146" customWidth="1"/>
    <col min="1049" max="1264" width="9.28515625" style="146" customWidth="1"/>
    <col min="1265" max="1265" width="5.7109375" style="146" customWidth="1"/>
    <col min="1266" max="1281" width="21.7109375" style="146"/>
    <col min="1282" max="1282" width="5.7109375" style="146" customWidth="1"/>
    <col min="1283" max="1285" width="25.7109375" style="146" customWidth="1"/>
    <col min="1286" max="1289" width="20.28515625" style="146" customWidth="1"/>
    <col min="1290" max="1290" width="9.7109375" style="146" bestFit="1" customWidth="1"/>
    <col min="1291" max="1291" width="8.28515625" style="146" customWidth="1"/>
    <col min="1292" max="1292" width="9.28515625" style="146" customWidth="1"/>
    <col min="1293" max="1293" width="8.28515625" style="146" customWidth="1"/>
    <col min="1294" max="1294" width="9.28515625" style="146" customWidth="1"/>
    <col min="1295" max="1298" width="8.28515625" style="146" customWidth="1"/>
    <col min="1299" max="1299" width="9.28515625" style="146" customWidth="1"/>
    <col min="1300" max="1300" width="8.28515625" style="146" customWidth="1"/>
    <col min="1301" max="1301" width="9.28515625" style="146" customWidth="1"/>
    <col min="1302" max="1302" width="8.28515625" style="146" customWidth="1"/>
    <col min="1303" max="1303" width="9.28515625" style="146" customWidth="1"/>
    <col min="1304" max="1304" width="8.28515625" style="146" customWidth="1"/>
    <col min="1305" max="1520" width="9.28515625" style="146" customWidth="1"/>
    <col min="1521" max="1521" width="5.7109375" style="146" customWidth="1"/>
    <col min="1522" max="1537" width="21.7109375" style="146"/>
    <col min="1538" max="1538" width="5.7109375" style="146" customWidth="1"/>
    <col min="1539" max="1541" width="25.7109375" style="146" customWidth="1"/>
    <col min="1542" max="1545" width="20.28515625" style="146" customWidth="1"/>
    <col min="1546" max="1546" width="9.7109375" style="146" bestFit="1" customWidth="1"/>
    <col min="1547" max="1547" width="8.28515625" style="146" customWidth="1"/>
    <col min="1548" max="1548" width="9.28515625" style="146" customWidth="1"/>
    <col min="1549" max="1549" width="8.28515625" style="146" customWidth="1"/>
    <col min="1550" max="1550" width="9.28515625" style="146" customWidth="1"/>
    <col min="1551" max="1554" width="8.28515625" style="146" customWidth="1"/>
    <col min="1555" max="1555" width="9.28515625" style="146" customWidth="1"/>
    <col min="1556" max="1556" width="8.28515625" style="146" customWidth="1"/>
    <col min="1557" max="1557" width="9.28515625" style="146" customWidth="1"/>
    <col min="1558" max="1558" width="8.28515625" style="146" customWidth="1"/>
    <col min="1559" max="1559" width="9.28515625" style="146" customWidth="1"/>
    <col min="1560" max="1560" width="8.28515625" style="146" customWidth="1"/>
    <col min="1561" max="1776" width="9.28515625" style="146" customWidth="1"/>
    <col min="1777" max="1777" width="5.7109375" style="146" customWidth="1"/>
    <col min="1778" max="1793" width="21.7109375" style="146"/>
    <col min="1794" max="1794" width="5.7109375" style="146" customWidth="1"/>
    <col min="1795" max="1797" width="25.7109375" style="146" customWidth="1"/>
    <col min="1798" max="1801" width="20.28515625" style="146" customWidth="1"/>
    <col min="1802" max="1802" width="9.7109375" style="146" bestFit="1" customWidth="1"/>
    <col min="1803" max="1803" width="8.28515625" style="146" customWidth="1"/>
    <col min="1804" max="1804" width="9.28515625" style="146" customWidth="1"/>
    <col min="1805" max="1805" width="8.28515625" style="146" customWidth="1"/>
    <col min="1806" max="1806" width="9.28515625" style="146" customWidth="1"/>
    <col min="1807" max="1810" width="8.28515625" style="146" customWidth="1"/>
    <col min="1811" max="1811" width="9.28515625" style="146" customWidth="1"/>
    <col min="1812" max="1812" width="8.28515625" style="146" customWidth="1"/>
    <col min="1813" max="1813" width="9.28515625" style="146" customWidth="1"/>
    <col min="1814" max="1814" width="8.28515625" style="146" customWidth="1"/>
    <col min="1815" max="1815" width="9.28515625" style="146" customWidth="1"/>
    <col min="1816" max="1816" width="8.28515625" style="146" customWidth="1"/>
    <col min="1817" max="2032" width="9.28515625" style="146" customWidth="1"/>
    <col min="2033" max="2033" width="5.7109375" style="146" customWidth="1"/>
    <col min="2034" max="2049" width="21.7109375" style="146"/>
    <col min="2050" max="2050" width="5.7109375" style="146" customWidth="1"/>
    <col min="2051" max="2053" width="25.7109375" style="146" customWidth="1"/>
    <col min="2054" max="2057" width="20.28515625" style="146" customWidth="1"/>
    <col min="2058" max="2058" width="9.7109375" style="146" bestFit="1" customWidth="1"/>
    <col min="2059" max="2059" width="8.28515625" style="146" customWidth="1"/>
    <col min="2060" max="2060" width="9.28515625" style="146" customWidth="1"/>
    <col min="2061" max="2061" width="8.28515625" style="146" customWidth="1"/>
    <col min="2062" max="2062" width="9.28515625" style="146" customWidth="1"/>
    <col min="2063" max="2066" width="8.28515625" style="146" customWidth="1"/>
    <col min="2067" max="2067" width="9.28515625" style="146" customWidth="1"/>
    <col min="2068" max="2068" width="8.28515625" style="146" customWidth="1"/>
    <col min="2069" max="2069" width="9.28515625" style="146" customWidth="1"/>
    <col min="2070" max="2070" width="8.28515625" style="146" customWidth="1"/>
    <col min="2071" max="2071" width="9.28515625" style="146" customWidth="1"/>
    <col min="2072" max="2072" width="8.28515625" style="146" customWidth="1"/>
    <col min="2073" max="2288" width="9.28515625" style="146" customWidth="1"/>
    <col min="2289" max="2289" width="5.7109375" style="146" customWidth="1"/>
    <col min="2290" max="2305" width="21.7109375" style="146"/>
    <col min="2306" max="2306" width="5.7109375" style="146" customWidth="1"/>
    <col min="2307" max="2309" width="25.7109375" style="146" customWidth="1"/>
    <col min="2310" max="2313" width="20.28515625" style="146" customWidth="1"/>
    <col min="2314" max="2314" width="9.7109375" style="146" bestFit="1" customWidth="1"/>
    <col min="2315" max="2315" width="8.28515625" style="146" customWidth="1"/>
    <col min="2316" max="2316" width="9.28515625" style="146" customWidth="1"/>
    <col min="2317" max="2317" width="8.28515625" style="146" customWidth="1"/>
    <col min="2318" max="2318" width="9.28515625" style="146" customWidth="1"/>
    <col min="2319" max="2322" width="8.28515625" style="146" customWidth="1"/>
    <col min="2323" max="2323" width="9.28515625" style="146" customWidth="1"/>
    <col min="2324" max="2324" width="8.28515625" style="146" customWidth="1"/>
    <col min="2325" max="2325" width="9.28515625" style="146" customWidth="1"/>
    <col min="2326" max="2326" width="8.28515625" style="146" customWidth="1"/>
    <col min="2327" max="2327" width="9.28515625" style="146" customWidth="1"/>
    <col min="2328" max="2328" width="8.28515625" style="146" customWidth="1"/>
    <col min="2329" max="2544" width="9.28515625" style="146" customWidth="1"/>
    <col min="2545" max="2545" width="5.7109375" style="146" customWidth="1"/>
    <col min="2546" max="2561" width="21.7109375" style="146"/>
    <col min="2562" max="2562" width="5.7109375" style="146" customWidth="1"/>
    <col min="2563" max="2565" width="25.7109375" style="146" customWidth="1"/>
    <col min="2566" max="2569" width="20.28515625" style="146" customWidth="1"/>
    <col min="2570" max="2570" width="9.7109375" style="146" bestFit="1" customWidth="1"/>
    <col min="2571" max="2571" width="8.28515625" style="146" customWidth="1"/>
    <col min="2572" max="2572" width="9.28515625" style="146" customWidth="1"/>
    <col min="2573" max="2573" width="8.28515625" style="146" customWidth="1"/>
    <col min="2574" max="2574" width="9.28515625" style="146" customWidth="1"/>
    <col min="2575" max="2578" width="8.28515625" style="146" customWidth="1"/>
    <col min="2579" max="2579" width="9.28515625" style="146" customWidth="1"/>
    <col min="2580" max="2580" width="8.28515625" style="146" customWidth="1"/>
    <col min="2581" max="2581" width="9.28515625" style="146" customWidth="1"/>
    <col min="2582" max="2582" width="8.28515625" style="146" customWidth="1"/>
    <col min="2583" max="2583" width="9.28515625" style="146" customWidth="1"/>
    <col min="2584" max="2584" width="8.28515625" style="146" customWidth="1"/>
    <col min="2585" max="2800" width="9.28515625" style="146" customWidth="1"/>
    <col min="2801" max="2801" width="5.7109375" style="146" customWidth="1"/>
    <col min="2802" max="2817" width="21.7109375" style="146"/>
    <col min="2818" max="2818" width="5.7109375" style="146" customWidth="1"/>
    <col min="2819" max="2821" width="25.7109375" style="146" customWidth="1"/>
    <col min="2822" max="2825" width="20.28515625" style="146" customWidth="1"/>
    <col min="2826" max="2826" width="9.7109375" style="146" bestFit="1" customWidth="1"/>
    <col min="2827" max="2827" width="8.28515625" style="146" customWidth="1"/>
    <col min="2828" max="2828" width="9.28515625" style="146" customWidth="1"/>
    <col min="2829" max="2829" width="8.28515625" style="146" customWidth="1"/>
    <col min="2830" max="2830" width="9.28515625" style="146" customWidth="1"/>
    <col min="2831" max="2834" width="8.28515625" style="146" customWidth="1"/>
    <col min="2835" max="2835" width="9.28515625" style="146" customWidth="1"/>
    <col min="2836" max="2836" width="8.28515625" style="146" customWidth="1"/>
    <col min="2837" max="2837" width="9.28515625" style="146" customWidth="1"/>
    <col min="2838" max="2838" width="8.28515625" style="146" customWidth="1"/>
    <col min="2839" max="2839" width="9.28515625" style="146" customWidth="1"/>
    <col min="2840" max="2840" width="8.28515625" style="146" customWidth="1"/>
    <col min="2841" max="3056" width="9.28515625" style="146" customWidth="1"/>
    <col min="3057" max="3057" width="5.7109375" style="146" customWidth="1"/>
    <col min="3058" max="3073" width="21.7109375" style="146"/>
    <col min="3074" max="3074" width="5.7109375" style="146" customWidth="1"/>
    <col min="3075" max="3077" width="25.7109375" style="146" customWidth="1"/>
    <col min="3078" max="3081" width="20.28515625" style="146" customWidth="1"/>
    <col min="3082" max="3082" width="9.7109375" style="146" bestFit="1" customWidth="1"/>
    <col min="3083" max="3083" width="8.28515625" style="146" customWidth="1"/>
    <col min="3084" max="3084" width="9.28515625" style="146" customWidth="1"/>
    <col min="3085" max="3085" width="8.28515625" style="146" customWidth="1"/>
    <col min="3086" max="3086" width="9.28515625" style="146" customWidth="1"/>
    <col min="3087" max="3090" width="8.28515625" style="146" customWidth="1"/>
    <col min="3091" max="3091" width="9.28515625" style="146" customWidth="1"/>
    <col min="3092" max="3092" width="8.28515625" style="146" customWidth="1"/>
    <col min="3093" max="3093" width="9.28515625" style="146" customWidth="1"/>
    <col min="3094" max="3094" width="8.28515625" style="146" customWidth="1"/>
    <col min="3095" max="3095" width="9.28515625" style="146" customWidth="1"/>
    <col min="3096" max="3096" width="8.28515625" style="146" customWidth="1"/>
    <col min="3097" max="3312" width="9.28515625" style="146" customWidth="1"/>
    <col min="3313" max="3313" width="5.7109375" style="146" customWidth="1"/>
    <col min="3314" max="3329" width="21.7109375" style="146"/>
    <col min="3330" max="3330" width="5.7109375" style="146" customWidth="1"/>
    <col min="3331" max="3333" width="25.7109375" style="146" customWidth="1"/>
    <col min="3334" max="3337" width="20.28515625" style="146" customWidth="1"/>
    <col min="3338" max="3338" width="9.7109375" style="146" bestFit="1" customWidth="1"/>
    <col min="3339" max="3339" width="8.28515625" style="146" customWidth="1"/>
    <col min="3340" max="3340" width="9.28515625" style="146" customWidth="1"/>
    <col min="3341" max="3341" width="8.28515625" style="146" customWidth="1"/>
    <col min="3342" max="3342" width="9.28515625" style="146" customWidth="1"/>
    <col min="3343" max="3346" width="8.28515625" style="146" customWidth="1"/>
    <col min="3347" max="3347" width="9.28515625" style="146" customWidth="1"/>
    <col min="3348" max="3348" width="8.28515625" style="146" customWidth="1"/>
    <col min="3349" max="3349" width="9.28515625" style="146" customWidth="1"/>
    <col min="3350" max="3350" width="8.28515625" style="146" customWidth="1"/>
    <col min="3351" max="3351" width="9.28515625" style="146" customWidth="1"/>
    <col min="3352" max="3352" width="8.28515625" style="146" customWidth="1"/>
    <col min="3353" max="3568" width="9.28515625" style="146" customWidth="1"/>
    <col min="3569" max="3569" width="5.7109375" style="146" customWidth="1"/>
    <col min="3570" max="3585" width="21.7109375" style="146"/>
    <col min="3586" max="3586" width="5.7109375" style="146" customWidth="1"/>
    <col min="3587" max="3589" width="25.7109375" style="146" customWidth="1"/>
    <col min="3590" max="3593" width="20.28515625" style="146" customWidth="1"/>
    <col min="3594" max="3594" width="9.7109375" style="146" bestFit="1" customWidth="1"/>
    <col min="3595" max="3595" width="8.28515625" style="146" customWidth="1"/>
    <col min="3596" max="3596" width="9.28515625" style="146" customWidth="1"/>
    <col min="3597" max="3597" width="8.28515625" style="146" customWidth="1"/>
    <col min="3598" max="3598" width="9.28515625" style="146" customWidth="1"/>
    <col min="3599" max="3602" width="8.28515625" style="146" customWidth="1"/>
    <col min="3603" max="3603" width="9.28515625" style="146" customWidth="1"/>
    <col min="3604" max="3604" width="8.28515625" style="146" customWidth="1"/>
    <col min="3605" max="3605" width="9.28515625" style="146" customWidth="1"/>
    <col min="3606" max="3606" width="8.28515625" style="146" customWidth="1"/>
    <col min="3607" max="3607" width="9.28515625" style="146" customWidth="1"/>
    <col min="3608" max="3608" width="8.28515625" style="146" customWidth="1"/>
    <col min="3609" max="3824" width="9.28515625" style="146" customWidth="1"/>
    <col min="3825" max="3825" width="5.7109375" style="146" customWidth="1"/>
    <col min="3826" max="3841" width="21.7109375" style="146"/>
    <col min="3842" max="3842" width="5.7109375" style="146" customWidth="1"/>
    <col min="3843" max="3845" width="25.7109375" style="146" customWidth="1"/>
    <col min="3846" max="3849" width="20.28515625" style="146" customWidth="1"/>
    <col min="3850" max="3850" width="9.7109375" style="146" bestFit="1" customWidth="1"/>
    <col min="3851" max="3851" width="8.28515625" style="146" customWidth="1"/>
    <col min="3852" max="3852" width="9.28515625" style="146" customWidth="1"/>
    <col min="3853" max="3853" width="8.28515625" style="146" customWidth="1"/>
    <col min="3854" max="3854" width="9.28515625" style="146" customWidth="1"/>
    <col min="3855" max="3858" width="8.28515625" style="146" customWidth="1"/>
    <col min="3859" max="3859" width="9.28515625" style="146" customWidth="1"/>
    <col min="3860" max="3860" width="8.28515625" style="146" customWidth="1"/>
    <col min="3861" max="3861" width="9.28515625" style="146" customWidth="1"/>
    <col min="3862" max="3862" width="8.28515625" style="146" customWidth="1"/>
    <col min="3863" max="3863" width="9.28515625" style="146" customWidth="1"/>
    <col min="3864" max="3864" width="8.28515625" style="146" customWidth="1"/>
    <col min="3865" max="4080" width="9.28515625" style="146" customWidth="1"/>
    <col min="4081" max="4081" width="5.7109375" style="146" customWidth="1"/>
    <col min="4082" max="4097" width="21.7109375" style="146"/>
    <col min="4098" max="4098" width="5.7109375" style="146" customWidth="1"/>
    <col min="4099" max="4101" width="25.7109375" style="146" customWidth="1"/>
    <col min="4102" max="4105" width="20.28515625" style="146" customWidth="1"/>
    <col min="4106" max="4106" width="9.7109375" style="146" bestFit="1" customWidth="1"/>
    <col min="4107" max="4107" width="8.28515625" style="146" customWidth="1"/>
    <col min="4108" max="4108" width="9.28515625" style="146" customWidth="1"/>
    <col min="4109" max="4109" width="8.28515625" style="146" customWidth="1"/>
    <col min="4110" max="4110" width="9.28515625" style="146" customWidth="1"/>
    <col min="4111" max="4114" width="8.28515625" style="146" customWidth="1"/>
    <col min="4115" max="4115" width="9.28515625" style="146" customWidth="1"/>
    <col min="4116" max="4116" width="8.28515625" style="146" customWidth="1"/>
    <col min="4117" max="4117" width="9.28515625" style="146" customWidth="1"/>
    <col min="4118" max="4118" width="8.28515625" style="146" customWidth="1"/>
    <col min="4119" max="4119" width="9.28515625" style="146" customWidth="1"/>
    <col min="4120" max="4120" width="8.28515625" style="146" customWidth="1"/>
    <col min="4121" max="4336" width="9.28515625" style="146" customWidth="1"/>
    <col min="4337" max="4337" width="5.7109375" style="146" customWidth="1"/>
    <col min="4338" max="4353" width="21.7109375" style="146"/>
    <col min="4354" max="4354" width="5.7109375" style="146" customWidth="1"/>
    <col min="4355" max="4357" width="25.7109375" style="146" customWidth="1"/>
    <col min="4358" max="4361" width="20.28515625" style="146" customWidth="1"/>
    <col min="4362" max="4362" width="9.7109375" style="146" bestFit="1" customWidth="1"/>
    <col min="4363" max="4363" width="8.28515625" style="146" customWidth="1"/>
    <col min="4364" max="4364" width="9.28515625" style="146" customWidth="1"/>
    <col min="4365" max="4365" width="8.28515625" style="146" customWidth="1"/>
    <col min="4366" max="4366" width="9.28515625" style="146" customWidth="1"/>
    <col min="4367" max="4370" width="8.28515625" style="146" customWidth="1"/>
    <col min="4371" max="4371" width="9.28515625" style="146" customWidth="1"/>
    <col min="4372" max="4372" width="8.28515625" style="146" customWidth="1"/>
    <col min="4373" max="4373" width="9.28515625" style="146" customWidth="1"/>
    <col min="4374" max="4374" width="8.28515625" style="146" customWidth="1"/>
    <col min="4375" max="4375" width="9.28515625" style="146" customWidth="1"/>
    <col min="4376" max="4376" width="8.28515625" style="146" customWidth="1"/>
    <col min="4377" max="4592" width="9.28515625" style="146" customWidth="1"/>
    <col min="4593" max="4593" width="5.7109375" style="146" customWidth="1"/>
    <col min="4594" max="4609" width="21.7109375" style="146"/>
    <col min="4610" max="4610" width="5.7109375" style="146" customWidth="1"/>
    <col min="4611" max="4613" width="25.7109375" style="146" customWidth="1"/>
    <col min="4614" max="4617" width="20.28515625" style="146" customWidth="1"/>
    <col min="4618" max="4618" width="9.7109375" style="146" bestFit="1" customWidth="1"/>
    <col min="4619" max="4619" width="8.28515625" style="146" customWidth="1"/>
    <col min="4620" max="4620" width="9.28515625" style="146" customWidth="1"/>
    <col min="4621" max="4621" width="8.28515625" style="146" customWidth="1"/>
    <col min="4622" max="4622" width="9.28515625" style="146" customWidth="1"/>
    <col min="4623" max="4626" width="8.28515625" style="146" customWidth="1"/>
    <col min="4627" max="4627" width="9.28515625" style="146" customWidth="1"/>
    <col min="4628" max="4628" width="8.28515625" style="146" customWidth="1"/>
    <col min="4629" max="4629" width="9.28515625" style="146" customWidth="1"/>
    <col min="4630" max="4630" width="8.28515625" style="146" customWidth="1"/>
    <col min="4631" max="4631" width="9.28515625" style="146" customWidth="1"/>
    <col min="4632" max="4632" width="8.28515625" style="146" customWidth="1"/>
    <col min="4633" max="4848" width="9.28515625" style="146" customWidth="1"/>
    <col min="4849" max="4849" width="5.7109375" style="146" customWidth="1"/>
    <col min="4850" max="4865" width="21.7109375" style="146"/>
    <col min="4866" max="4866" width="5.7109375" style="146" customWidth="1"/>
    <col min="4867" max="4869" width="25.7109375" style="146" customWidth="1"/>
    <col min="4870" max="4873" width="20.28515625" style="146" customWidth="1"/>
    <col min="4874" max="4874" width="9.7109375" style="146" bestFit="1" customWidth="1"/>
    <col min="4875" max="4875" width="8.28515625" style="146" customWidth="1"/>
    <col min="4876" max="4876" width="9.28515625" style="146" customWidth="1"/>
    <col min="4877" max="4877" width="8.28515625" style="146" customWidth="1"/>
    <col min="4878" max="4878" width="9.28515625" style="146" customWidth="1"/>
    <col min="4879" max="4882" width="8.28515625" style="146" customWidth="1"/>
    <col min="4883" max="4883" width="9.28515625" style="146" customWidth="1"/>
    <col min="4884" max="4884" width="8.28515625" style="146" customWidth="1"/>
    <col min="4885" max="4885" width="9.28515625" style="146" customWidth="1"/>
    <col min="4886" max="4886" width="8.28515625" style="146" customWidth="1"/>
    <col min="4887" max="4887" width="9.28515625" style="146" customWidth="1"/>
    <col min="4888" max="4888" width="8.28515625" style="146" customWidth="1"/>
    <col min="4889" max="5104" width="9.28515625" style="146" customWidth="1"/>
    <col min="5105" max="5105" width="5.7109375" style="146" customWidth="1"/>
    <col min="5106" max="5121" width="21.7109375" style="146"/>
    <col min="5122" max="5122" width="5.7109375" style="146" customWidth="1"/>
    <col min="5123" max="5125" width="25.7109375" style="146" customWidth="1"/>
    <col min="5126" max="5129" width="20.28515625" style="146" customWidth="1"/>
    <col min="5130" max="5130" width="9.7109375" style="146" bestFit="1" customWidth="1"/>
    <col min="5131" max="5131" width="8.28515625" style="146" customWidth="1"/>
    <col min="5132" max="5132" width="9.28515625" style="146" customWidth="1"/>
    <col min="5133" max="5133" width="8.28515625" style="146" customWidth="1"/>
    <col min="5134" max="5134" width="9.28515625" style="146" customWidth="1"/>
    <col min="5135" max="5138" width="8.28515625" style="146" customWidth="1"/>
    <col min="5139" max="5139" width="9.28515625" style="146" customWidth="1"/>
    <col min="5140" max="5140" width="8.28515625" style="146" customWidth="1"/>
    <col min="5141" max="5141" width="9.28515625" style="146" customWidth="1"/>
    <col min="5142" max="5142" width="8.28515625" style="146" customWidth="1"/>
    <col min="5143" max="5143" width="9.28515625" style="146" customWidth="1"/>
    <col min="5144" max="5144" width="8.28515625" style="146" customWidth="1"/>
    <col min="5145" max="5360" width="9.28515625" style="146" customWidth="1"/>
    <col min="5361" max="5361" width="5.7109375" style="146" customWidth="1"/>
    <col min="5362" max="5377" width="21.7109375" style="146"/>
    <col min="5378" max="5378" width="5.7109375" style="146" customWidth="1"/>
    <col min="5379" max="5381" width="25.7109375" style="146" customWidth="1"/>
    <col min="5382" max="5385" width="20.28515625" style="146" customWidth="1"/>
    <col min="5386" max="5386" width="9.7109375" style="146" bestFit="1" customWidth="1"/>
    <col min="5387" max="5387" width="8.28515625" style="146" customWidth="1"/>
    <col min="5388" max="5388" width="9.28515625" style="146" customWidth="1"/>
    <col min="5389" max="5389" width="8.28515625" style="146" customWidth="1"/>
    <col min="5390" max="5390" width="9.28515625" style="146" customWidth="1"/>
    <col min="5391" max="5394" width="8.28515625" style="146" customWidth="1"/>
    <col min="5395" max="5395" width="9.28515625" style="146" customWidth="1"/>
    <col min="5396" max="5396" width="8.28515625" style="146" customWidth="1"/>
    <col min="5397" max="5397" width="9.28515625" style="146" customWidth="1"/>
    <col min="5398" max="5398" width="8.28515625" style="146" customWidth="1"/>
    <col min="5399" max="5399" width="9.28515625" style="146" customWidth="1"/>
    <col min="5400" max="5400" width="8.28515625" style="146" customWidth="1"/>
    <col min="5401" max="5616" width="9.28515625" style="146" customWidth="1"/>
    <col min="5617" max="5617" width="5.7109375" style="146" customWidth="1"/>
    <col min="5618" max="5633" width="21.7109375" style="146"/>
    <col min="5634" max="5634" width="5.7109375" style="146" customWidth="1"/>
    <col min="5635" max="5637" width="25.7109375" style="146" customWidth="1"/>
    <col min="5638" max="5641" width="20.28515625" style="146" customWidth="1"/>
    <col min="5642" max="5642" width="9.7109375" style="146" bestFit="1" customWidth="1"/>
    <col min="5643" max="5643" width="8.28515625" style="146" customWidth="1"/>
    <col min="5644" max="5644" width="9.28515625" style="146" customWidth="1"/>
    <col min="5645" max="5645" width="8.28515625" style="146" customWidth="1"/>
    <col min="5646" max="5646" width="9.28515625" style="146" customWidth="1"/>
    <col min="5647" max="5650" width="8.28515625" style="146" customWidth="1"/>
    <col min="5651" max="5651" width="9.28515625" style="146" customWidth="1"/>
    <col min="5652" max="5652" width="8.28515625" style="146" customWidth="1"/>
    <col min="5653" max="5653" width="9.28515625" style="146" customWidth="1"/>
    <col min="5654" max="5654" width="8.28515625" style="146" customWidth="1"/>
    <col min="5655" max="5655" width="9.28515625" style="146" customWidth="1"/>
    <col min="5656" max="5656" width="8.28515625" style="146" customWidth="1"/>
    <col min="5657" max="5872" width="9.28515625" style="146" customWidth="1"/>
    <col min="5873" max="5873" width="5.7109375" style="146" customWidth="1"/>
    <col min="5874" max="5889" width="21.7109375" style="146"/>
    <col min="5890" max="5890" width="5.7109375" style="146" customWidth="1"/>
    <col min="5891" max="5893" width="25.7109375" style="146" customWidth="1"/>
    <col min="5894" max="5897" width="20.28515625" style="146" customWidth="1"/>
    <col min="5898" max="5898" width="9.7109375" style="146" bestFit="1" customWidth="1"/>
    <col min="5899" max="5899" width="8.28515625" style="146" customWidth="1"/>
    <col min="5900" max="5900" width="9.28515625" style="146" customWidth="1"/>
    <col min="5901" max="5901" width="8.28515625" style="146" customWidth="1"/>
    <col min="5902" max="5902" width="9.28515625" style="146" customWidth="1"/>
    <col min="5903" max="5906" width="8.28515625" style="146" customWidth="1"/>
    <col min="5907" max="5907" width="9.28515625" style="146" customWidth="1"/>
    <col min="5908" max="5908" width="8.28515625" style="146" customWidth="1"/>
    <col min="5909" max="5909" width="9.28515625" style="146" customWidth="1"/>
    <col min="5910" max="5910" width="8.28515625" style="146" customWidth="1"/>
    <col min="5911" max="5911" width="9.28515625" style="146" customWidth="1"/>
    <col min="5912" max="5912" width="8.28515625" style="146" customWidth="1"/>
    <col min="5913" max="6128" width="9.28515625" style="146" customWidth="1"/>
    <col min="6129" max="6129" width="5.7109375" style="146" customWidth="1"/>
    <col min="6130" max="6145" width="21.7109375" style="146"/>
    <col min="6146" max="6146" width="5.7109375" style="146" customWidth="1"/>
    <col min="6147" max="6149" width="25.7109375" style="146" customWidth="1"/>
    <col min="6150" max="6153" width="20.28515625" style="146" customWidth="1"/>
    <col min="6154" max="6154" width="9.7109375" style="146" bestFit="1" customWidth="1"/>
    <col min="6155" max="6155" width="8.28515625" style="146" customWidth="1"/>
    <col min="6156" max="6156" width="9.28515625" style="146" customWidth="1"/>
    <col min="6157" max="6157" width="8.28515625" style="146" customWidth="1"/>
    <col min="6158" max="6158" width="9.28515625" style="146" customWidth="1"/>
    <col min="6159" max="6162" width="8.28515625" style="146" customWidth="1"/>
    <col min="6163" max="6163" width="9.28515625" style="146" customWidth="1"/>
    <col min="6164" max="6164" width="8.28515625" style="146" customWidth="1"/>
    <col min="6165" max="6165" width="9.28515625" style="146" customWidth="1"/>
    <col min="6166" max="6166" width="8.28515625" style="146" customWidth="1"/>
    <col min="6167" max="6167" width="9.28515625" style="146" customWidth="1"/>
    <col min="6168" max="6168" width="8.28515625" style="146" customWidth="1"/>
    <col min="6169" max="6384" width="9.28515625" style="146" customWidth="1"/>
    <col min="6385" max="6385" width="5.7109375" style="146" customWidth="1"/>
    <col min="6386" max="6401" width="21.7109375" style="146"/>
    <col min="6402" max="6402" width="5.7109375" style="146" customWidth="1"/>
    <col min="6403" max="6405" width="25.7109375" style="146" customWidth="1"/>
    <col min="6406" max="6409" width="20.28515625" style="146" customWidth="1"/>
    <col min="6410" max="6410" width="9.7109375" style="146" bestFit="1" customWidth="1"/>
    <col min="6411" max="6411" width="8.28515625" style="146" customWidth="1"/>
    <col min="6412" max="6412" width="9.28515625" style="146" customWidth="1"/>
    <col min="6413" max="6413" width="8.28515625" style="146" customWidth="1"/>
    <col min="6414" max="6414" width="9.28515625" style="146" customWidth="1"/>
    <col min="6415" max="6418" width="8.28515625" style="146" customWidth="1"/>
    <col min="6419" max="6419" width="9.28515625" style="146" customWidth="1"/>
    <col min="6420" max="6420" width="8.28515625" style="146" customWidth="1"/>
    <col min="6421" max="6421" width="9.28515625" style="146" customWidth="1"/>
    <col min="6422" max="6422" width="8.28515625" style="146" customWidth="1"/>
    <col min="6423" max="6423" width="9.28515625" style="146" customWidth="1"/>
    <col min="6424" max="6424" width="8.28515625" style="146" customWidth="1"/>
    <col min="6425" max="6640" width="9.28515625" style="146" customWidth="1"/>
    <col min="6641" max="6641" width="5.7109375" style="146" customWidth="1"/>
    <col min="6642" max="6657" width="21.7109375" style="146"/>
    <col min="6658" max="6658" width="5.7109375" style="146" customWidth="1"/>
    <col min="6659" max="6661" width="25.7109375" style="146" customWidth="1"/>
    <col min="6662" max="6665" width="20.28515625" style="146" customWidth="1"/>
    <col min="6666" max="6666" width="9.7109375" style="146" bestFit="1" customWidth="1"/>
    <col min="6667" max="6667" width="8.28515625" style="146" customWidth="1"/>
    <col min="6668" max="6668" width="9.28515625" style="146" customWidth="1"/>
    <col min="6669" max="6669" width="8.28515625" style="146" customWidth="1"/>
    <col min="6670" max="6670" width="9.28515625" style="146" customWidth="1"/>
    <col min="6671" max="6674" width="8.28515625" style="146" customWidth="1"/>
    <col min="6675" max="6675" width="9.28515625" style="146" customWidth="1"/>
    <col min="6676" max="6676" width="8.28515625" style="146" customWidth="1"/>
    <col min="6677" max="6677" width="9.28515625" style="146" customWidth="1"/>
    <col min="6678" max="6678" width="8.28515625" style="146" customWidth="1"/>
    <col min="6679" max="6679" width="9.28515625" style="146" customWidth="1"/>
    <col min="6680" max="6680" width="8.28515625" style="146" customWidth="1"/>
    <col min="6681" max="6896" width="9.28515625" style="146" customWidth="1"/>
    <col min="6897" max="6897" width="5.7109375" style="146" customWidth="1"/>
    <col min="6898" max="6913" width="21.7109375" style="146"/>
    <col min="6914" max="6914" width="5.7109375" style="146" customWidth="1"/>
    <col min="6915" max="6917" width="25.7109375" style="146" customWidth="1"/>
    <col min="6918" max="6921" width="20.28515625" style="146" customWidth="1"/>
    <col min="6922" max="6922" width="9.7109375" style="146" bestFit="1" customWidth="1"/>
    <col min="6923" max="6923" width="8.28515625" style="146" customWidth="1"/>
    <col min="6924" max="6924" width="9.28515625" style="146" customWidth="1"/>
    <col min="6925" max="6925" width="8.28515625" style="146" customWidth="1"/>
    <col min="6926" max="6926" width="9.28515625" style="146" customWidth="1"/>
    <col min="6927" max="6930" width="8.28515625" style="146" customWidth="1"/>
    <col min="6931" max="6931" width="9.28515625" style="146" customWidth="1"/>
    <col min="6932" max="6932" width="8.28515625" style="146" customWidth="1"/>
    <col min="6933" max="6933" width="9.28515625" style="146" customWidth="1"/>
    <col min="6934" max="6934" width="8.28515625" style="146" customWidth="1"/>
    <col min="6935" max="6935" width="9.28515625" style="146" customWidth="1"/>
    <col min="6936" max="6936" width="8.28515625" style="146" customWidth="1"/>
    <col min="6937" max="7152" width="9.28515625" style="146" customWidth="1"/>
    <col min="7153" max="7153" width="5.7109375" style="146" customWidth="1"/>
    <col min="7154" max="7169" width="21.7109375" style="146"/>
    <col min="7170" max="7170" width="5.7109375" style="146" customWidth="1"/>
    <col min="7171" max="7173" width="25.7109375" style="146" customWidth="1"/>
    <col min="7174" max="7177" width="20.28515625" style="146" customWidth="1"/>
    <col min="7178" max="7178" width="9.7109375" style="146" bestFit="1" customWidth="1"/>
    <col min="7179" max="7179" width="8.28515625" style="146" customWidth="1"/>
    <col min="7180" max="7180" width="9.28515625" style="146" customWidth="1"/>
    <col min="7181" max="7181" width="8.28515625" style="146" customWidth="1"/>
    <col min="7182" max="7182" width="9.28515625" style="146" customWidth="1"/>
    <col min="7183" max="7186" width="8.28515625" style="146" customWidth="1"/>
    <col min="7187" max="7187" width="9.28515625" style="146" customWidth="1"/>
    <col min="7188" max="7188" width="8.28515625" style="146" customWidth="1"/>
    <col min="7189" max="7189" width="9.28515625" style="146" customWidth="1"/>
    <col min="7190" max="7190" width="8.28515625" style="146" customWidth="1"/>
    <col min="7191" max="7191" width="9.28515625" style="146" customWidth="1"/>
    <col min="7192" max="7192" width="8.28515625" style="146" customWidth="1"/>
    <col min="7193" max="7408" width="9.28515625" style="146" customWidth="1"/>
    <col min="7409" max="7409" width="5.7109375" style="146" customWidth="1"/>
    <col min="7410" max="7425" width="21.7109375" style="146"/>
    <col min="7426" max="7426" width="5.7109375" style="146" customWidth="1"/>
    <col min="7427" max="7429" width="25.7109375" style="146" customWidth="1"/>
    <col min="7430" max="7433" width="20.28515625" style="146" customWidth="1"/>
    <col min="7434" max="7434" width="9.7109375" style="146" bestFit="1" customWidth="1"/>
    <col min="7435" max="7435" width="8.28515625" style="146" customWidth="1"/>
    <col min="7436" max="7436" width="9.28515625" style="146" customWidth="1"/>
    <col min="7437" max="7437" width="8.28515625" style="146" customWidth="1"/>
    <col min="7438" max="7438" width="9.28515625" style="146" customWidth="1"/>
    <col min="7439" max="7442" width="8.28515625" style="146" customWidth="1"/>
    <col min="7443" max="7443" width="9.28515625" style="146" customWidth="1"/>
    <col min="7444" max="7444" width="8.28515625" style="146" customWidth="1"/>
    <col min="7445" max="7445" width="9.28515625" style="146" customWidth="1"/>
    <col min="7446" max="7446" width="8.28515625" style="146" customWidth="1"/>
    <col min="7447" max="7447" width="9.28515625" style="146" customWidth="1"/>
    <col min="7448" max="7448" width="8.28515625" style="146" customWidth="1"/>
    <col min="7449" max="7664" width="9.28515625" style="146" customWidth="1"/>
    <col min="7665" max="7665" width="5.7109375" style="146" customWidth="1"/>
    <col min="7666" max="7681" width="21.7109375" style="146"/>
    <col min="7682" max="7682" width="5.7109375" style="146" customWidth="1"/>
    <col min="7683" max="7685" width="25.7109375" style="146" customWidth="1"/>
    <col min="7686" max="7689" width="20.28515625" style="146" customWidth="1"/>
    <col min="7690" max="7690" width="9.7109375" style="146" bestFit="1" customWidth="1"/>
    <col min="7691" max="7691" width="8.28515625" style="146" customWidth="1"/>
    <col min="7692" max="7692" width="9.28515625" style="146" customWidth="1"/>
    <col min="7693" max="7693" width="8.28515625" style="146" customWidth="1"/>
    <col min="7694" max="7694" width="9.28515625" style="146" customWidth="1"/>
    <col min="7695" max="7698" width="8.28515625" style="146" customWidth="1"/>
    <col min="7699" max="7699" width="9.28515625" style="146" customWidth="1"/>
    <col min="7700" max="7700" width="8.28515625" style="146" customWidth="1"/>
    <col min="7701" max="7701" width="9.28515625" style="146" customWidth="1"/>
    <col min="7702" max="7702" width="8.28515625" style="146" customWidth="1"/>
    <col min="7703" max="7703" width="9.28515625" style="146" customWidth="1"/>
    <col min="7704" max="7704" width="8.28515625" style="146" customWidth="1"/>
    <col min="7705" max="7920" width="9.28515625" style="146" customWidth="1"/>
    <col min="7921" max="7921" width="5.7109375" style="146" customWidth="1"/>
    <col min="7922" max="7937" width="21.7109375" style="146"/>
    <col min="7938" max="7938" width="5.7109375" style="146" customWidth="1"/>
    <col min="7939" max="7941" width="25.7109375" style="146" customWidth="1"/>
    <col min="7942" max="7945" width="20.28515625" style="146" customWidth="1"/>
    <col min="7946" max="7946" width="9.7109375" style="146" bestFit="1" customWidth="1"/>
    <col min="7947" max="7947" width="8.28515625" style="146" customWidth="1"/>
    <col min="7948" max="7948" width="9.28515625" style="146" customWidth="1"/>
    <col min="7949" max="7949" width="8.28515625" style="146" customWidth="1"/>
    <col min="7950" max="7950" width="9.28515625" style="146" customWidth="1"/>
    <col min="7951" max="7954" width="8.28515625" style="146" customWidth="1"/>
    <col min="7955" max="7955" width="9.28515625" style="146" customWidth="1"/>
    <col min="7956" max="7956" width="8.28515625" style="146" customWidth="1"/>
    <col min="7957" max="7957" width="9.28515625" style="146" customWidth="1"/>
    <col min="7958" max="7958" width="8.28515625" style="146" customWidth="1"/>
    <col min="7959" max="7959" width="9.28515625" style="146" customWidth="1"/>
    <col min="7960" max="7960" width="8.28515625" style="146" customWidth="1"/>
    <col min="7961" max="8176" width="9.28515625" style="146" customWidth="1"/>
    <col min="8177" max="8177" width="5.7109375" style="146" customWidth="1"/>
    <col min="8178" max="8193" width="21.7109375" style="146"/>
    <col min="8194" max="8194" width="5.7109375" style="146" customWidth="1"/>
    <col min="8195" max="8197" width="25.7109375" style="146" customWidth="1"/>
    <col min="8198" max="8201" width="20.28515625" style="146" customWidth="1"/>
    <col min="8202" max="8202" width="9.7109375" style="146" bestFit="1" customWidth="1"/>
    <col min="8203" max="8203" width="8.28515625" style="146" customWidth="1"/>
    <col min="8204" max="8204" width="9.28515625" style="146" customWidth="1"/>
    <col min="8205" max="8205" width="8.28515625" style="146" customWidth="1"/>
    <col min="8206" max="8206" width="9.28515625" style="146" customWidth="1"/>
    <col min="8207" max="8210" width="8.28515625" style="146" customWidth="1"/>
    <col min="8211" max="8211" width="9.28515625" style="146" customWidth="1"/>
    <col min="8212" max="8212" width="8.28515625" style="146" customWidth="1"/>
    <col min="8213" max="8213" width="9.28515625" style="146" customWidth="1"/>
    <col min="8214" max="8214" width="8.28515625" style="146" customWidth="1"/>
    <col min="8215" max="8215" width="9.28515625" style="146" customWidth="1"/>
    <col min="8216" max="8216" width="8.28515625" style="146" customWidth="1"/>
    <col min="8217" max="8432" width="9.28515625" style="146" customWidth="1"/>
    <col min="8433" max="8433" width="5.7109375" style="146" customWidth="1"/>
    <col min="8434" max="8449" width="21.7109375" style="146"/>
    <col min="8450" max="8450" width="5.7109375" style="146" customWidth="1"/>
    <col min="8451" max="8453" width="25.7109375" style="146" customWidth="1"/>
    <col min="8454" max="8457" width="20.28515625" style="146" customWidth="1"/>
    <col min="8458" max="8458" width="9.7109375" style="146" bestFit="1" customWidth="1"/>
    <col min="8459" max="8459" width="8.28515625" style="146" customWidth="1"/>
    <col min="8460" max="8460" width="9.28515625" style="146" customWidth="1"/>
    <col min="8461" max="8461" width="8.28515625" style="146" customWidth="1"/>
    <col min="8462" max="8462" width="9.28515625" style="146" customWidth="1"/>
    <col min="8463" max="8466" width="8.28515625" style="146" customWidth="1"/>
    <col min="8467" max="8467" width="9.28515625" style="146" customWidth="1"/>
    <col min="8468" max="8468" width="8.28515625" style="146" customWidth="1"/>
    <col min="8469" max="8469" width="9.28515625" style="146" customWidth="1"/>
    <col min="8470" max="8470" width="8.28515625" style="146" customWidth="1"/>
    <col min="8471" max="8471" width="9.28515625" style="146" customWidth="1"/>
    <col min="8472" max="8472" width="8.28515625" style="146" customWidth="1"/>
    <col min="8473" max="8688" width="9.28515625" style="146" customWidth="1"/>
    <col min="8689" max="8689" width="5.7109375" style="146" customWidth="1"/>
    <col min="8690" max="8705" width="21.7109375" style="146"/>
    <col min="8706" max="8706" width="5.7109375" style="146" customWidth="1"/>
    <col min="8707" max="8709" width="25.7109375" style="146" customWidth="1"/>
    <col min="8710" max="8713" width="20.28515625" style="146" customWidth="1"/>
    <col min="8714" max="8714" width="9.7109375" style="146" bestFit="1" customWidth="1"/>
    <col min="8715" max="8715" width="8.28515625" style="146" customWidth="1"/>
    <col min="8716" max="8716" width="9.28515625" style="146" customWidth="1"/>
    <col min="8717" max="8717" width="8.28515625" style="146" customWidth="1"/>
    <col min="8718" max="8718" width="9.28515625" style="146" customWidth="1"/>
    <col min="8719" max="8722" width="8.28515625" style="146" customWidth="1"/>
    <col min="8723" max="8723" width="9.28515625" style="146" customWidth="1"/>
    <col min="8724" max="8724" width="8.28515625" style="146" customWidth="1"/>
    <col min="8725" max="8725" width="9.28515625" style="146" customWidth="1"/>
    <col min="8726" max="8726" width="8.28515625" style="146" customWidth="1"/>
    <col min="8727" max="8727" width="9.28515625" style="146" customWidth="1"/>
    <col min="8728" max="8728" width="8.28515625" style="146" customWidth="1"/>
    <col min="8729" max="8944" width="9.28515625" style="146" customWidth="1"/>
    <col min="8945" max="8945" width="5.7109375" style="146" customWidth="1"/>
    <col min="8946" max="8961" width="21.7109375" style="146"/>
    <col min="8962" max="8962" width="5.7109375" style="146" customWidth="1"/>
    <col min="8963" max="8965" width="25.7109375" style="146" customWidth="1"/>
    <col min="8966" max="8969" width="20.28515625" style="146" customWidth="1"/>
    <col min="8970" max="8970" width="9.7109375" style="146" bestFit="1" customWidth="1"/>
    <col min="8971" max="8971" width="8.28515625" style="146" customWidth="1"/>
    <col min="8972" max="8972" width="9.28515625" style="146" customWidth="1"/>
    <col min="8973" max="8973" width="8.28515625" style="146" customWidth="1"/>
    <col min="8974" max="8974" width="9.28515625" style="146" customWidth="1"/>
    <col min="8975" max="8978" width="8.28515625" style="146" customWidth="1"/>
    <col min="8979" max="8979" width="9.28515625" style="146" customWidth="1"/>
    <col min="8980" max="8980" width="8.28515625" style="146" customWidth="1"/>
    <col min="8981" max="8981" width="9.28515625" style="146" customWidth="1"/>
    <col min="8982" max="8982" width="8.28515625" style="146" customWidth="1"/>
    <col min="8983" max="8983" width="9.28515625" style="146" customWidth="1"/>
    <col min="8984" max="8984" width="8.28515625" style="146" customWidth="1"/>
    <col min="8985" max="9200" width="9.28515625" style="146" customWidth="1"/>
    <col min="9201" max="9201" width="5.7109375" style="146" customWidth="1"/>
    <col min="9202" max="9217" width="21.7109375" style="146"/>
    <col min="9218" max="9218" width="5.7109375" style="146" customWidth="1"/>
    <col min="9219" max="9221" width="25.7109375" style="146" customWidth="1"/>
    <col min="9222" max="9225" width="20.28515625" style="146" customWidth="1"/>
    <col min="9226" max="9226" width="9.7109375" style="146" bestFit="1" customWidth="1"/>
    <col min="9227" max="9227" width="8.28515625" style="146" customWidth="1"/>
    <col min="9228" max="9228" width="9.28515625" style="146" customWidth="1"/>
    <col min="9229" max="9229" width="8.28515625" style="146" customWidth="1"/>
    <col min="9230" max="9230" width="9.28515625" style="146" customWidth="1"/>
    <col min="9231" max="9234" width="8.28515625" style="146" customWidth="1"/>
    <col min="9235" max="9235" width="9.28515625" style="146" customWidth="1"/>
    <col min="9236" max="9236" width="8.28515625" style="146" customWidth="1"/>
    <col min="9237" max="9237" width="9.28515625" style="146" customWidth="1"/>
    <col min="9238" max="9238" width="8.28515625" style="146" customWidth="1"/>
    <col min="9239" max="9239" width="9.28515625" style="146" customWidth="1"/>
    <col min="9240" max="9240" width="8.28515625" style="146" customWidth="1"/>
    <col min="9241" max="9456" width="9.28515625" style="146" customWidth="1"/>
    <col min="9457" max="9457" width="5.7109375" style="146" customWidth="1"/>
    <col min="9458" max="9473" width="21.7109375" style="146"/>
    <col min="9474" max="9474" width="5.7109375" style="146" customWidth="1"/>
    <col min="9475" max="9477" width="25.7109375" style="146" customWidth="1"/>
    <col min="9478" max="9481" width="20.28515625" style="146" customWidth="1"/>
    <col min="9482" max="9482" width="9.7109375" style="146" bestFit="1" customWidth="1"/>
    <col min="9483" max="9483" width="8.28515625" style="146" customWidth="1"/>
    <col min="9484" max="9484" width="9.28515625" style="146" customWidth="1"/>
    <col min="9485" max="9485" width="8.28515625" style="146" customWidth="1"/>
    <col min="9486" max="9486" width="9.28515625" style="146" customWidth="1"/>
    <col min="9487" max="9490" width="8.28515625" style="146" customWidth="1"/>
    <col min="9491" max="9491" width="9.28515625" style="146" customWidth="1"/>
    <col min="9492" max="9492" width="8.28515625" style="146" customWidth="1"/>
    <col min="9493" max="9493" width="9.28515625" style="146" customWidth="1"/>
    <col min="9494" max="9494" width="8.28515625" style="146" customWidth="1"/>
    <col min="9495" max="9495" width="9.28515625" style="146" customWidth="1"/>
    <col min="9496" max="9496" width="8.28515625" style="146" customWidth="1"/>
    <col min="9497" max="9712" width="9.28515625" style="146" customWidth="1"/>
    <col min="9713" max="9713" width="5.7109375" style="146" customWidth="1"/>
    <col min="9714" max="9729" width="21.7109375" style="146"/>
    <col min="9730" max="9730" width="5.7109375" style="146" customWidth="1"/>
    <col min="9731" max="9733" width="25.7109375" style="146" customWidth="1"/>
    <col min="9734" max="9737" width="20.28515625" style="146" customWidth="1"/>
    <col min="9738" max="9738" width="9.7109375" style="146" bestFit="1" customWidth="1"/>
    <col min="9739" max="9739" width="8.28515625" style="146" customWidth="1"/>
    <col min="9740" max="9740" width="9.28515625" style="146" customWidth="1"/>
    <col min="9741" max="9741" width="8.28515625" style="146" customWidth="1"/>
    <col min="9742" max="9742" width="9.28515625" style="146" customWidth="1"/>
    <col min="9743" max="9746" width="8.28515625" style="146" customWidth="1"/>
    <col min="9747" max="9747" width="9.28515625" style="146" customWidth="1"/>
    <col min="9748" max="9748" width="8.28515625" style="146" customWidth="1"/>
    <col min="9749" max="9749" width="9.28515625" style="146" customWidth="1"/>
    <col min="9750" max="9750" width="8.28515625" style="146" customWidth="1"/>
    <col min="9751" max="9751" width="9.28515625" style="146" customWidth="1"/>
    <col min="9752" max="9752" width="8.28515625" style="146" customWidth="1"/>
    <col min="9753" max="9968" width="9.28515625" style="146" customWidth="1"/>
    <col min="9969" max="9969" width="5.7109375" style="146" customWidth="1"/>
    <col min="9970" max="9985" width="21.7109375" style="146"/>
    <col min="9986" max="9986" width="5.7109375" style="146" customWidth="1"/>
    <col min="9987" max="9989" width="25.7109375" style="146" customWidth="1"/>
    <col min="9990" max="9993" width="20.28515625" style="146" customWidth="1"/>
    <col min="9994" max="9994" width="9.7109375" style="146" bestFit="1" customWidth="1"/>
    <col min="9995" max="9995" width="8.28515625" style="146" customWidth="1"/>
    <col min="9996" max="9996" width="9.28515625" style="146" customWidth="1"/>
    <col min="9997" max="9997" width="8.28515625" style="146" customWidth="1"/>
    <col min="9998" max="9998" width="9.28515625" style="146" customWidth="1"/>
    <col min="9999" max="10002" width="8.28515625" style="146" customWidth="1"/>
    <col min="10003" max="10003" width="9.28515625" style="146" customWidth="1"/>
    <col min="10004" max="10004" width="8.28515625" style="146" customWidth="1"/>
    <col min="10005" max="10005" width="9.28515625" style="146" customWidth="1"/>
    <col min="10006" max="10006" width="8.28515625" style="146" customWidth="1"/>
    <col min="10007" max="10007" width="9.28515625" style="146" customWidth="1"/>
    <col min="10008" max="10008" width="8.28515625" style="146" customWidth="1"/>
    <col min="10009" max="10224" width="9.28515625" style="146" customWidth="1"/>
    <col min="10225" max="10225" width="5.7109375" style="146" customWidth="1"/>
    <col min="10226" max="10241" width="21.7109375" style="146"/>
    <col min="10242" max="10242" width="5.7109375" style="146" customWidth="1"/>
    <col min="10243" max="10245" width="25.7109375" style="146" customWidth="1"/>
    <col min="10246" max="10249" width="20.28515625" style="146" customWidth="1"/>
    <col min="10250" max="10250" width="9.7109375" style="146" bestFit="1" customWidth="1"/>
    <col min="10251" max="10251" width="8.28515625" style="146" customWidth="1"/>
    <col min="10252" max="10252" width="9.28515625" style="146" customWidth="1"/>
    <col min="10253" max="10253" width="8.28515625" style="146" customWidth="1"/>
    <col min="10254" max="10254" width="9.28515625" style="146" customWidth="1"/>
    <col min="10255" max="10258" width="8.28515625" style="146" customWidth="1"/>
    <col min="10259" max="10259" width="9.28515625" style="146" customWidth="1"/>
    <col min="10260" max="10260" width="8.28515625" style="146" customWidth="1"/>
    <col min="10261" max="10261" width="9.28515625" style="146" customWidth="1"/>
    <col min="10262" max="10262" width="8.28515625" style="146" customWidth="1"/>
    <col min="10263" max="10263" width="9.28515625" style="146" customWidth="1"/>
    <col min="10264" max="10264" width="8.28515625" style="146" customWidth="1"/>
    <col min="10265" max="10480" width="9.28515625" style="146" customWidth="1"/>
    <col min="10481" max="10481" width="5.7109375" style="146" customWidth="1"/>
    <col min="10482" max="10497" width="21.7109375" style="146"/>
    <col min="10498" max="10498" width="5.7109375" style="146" customWidth="1"/>
    <col min="10499" max="10501" width="25.7109375" style="146" customWidth="1"/>
    <col min="10502" max="10505" width="20.28515625" style="146" customWidth="1"/>
    <col min="10506" max="10506" width="9.7109375" style="146" bestFit="1" customWidth="1"/>
    <col min="10507" max="10507" width="8.28515625" style="146" customWidth="1"/>
    <col min="10508" max="10508" width="9.28515625" style="146" customWidth="1"/>
    <col min="10509" max="10509" width="8.28515625" style="146" customWidth="1"/>
    <col min="10510" max="10510" width="9.28515625" style="146" customWidth="1"/>
    <col min="10511" max="10514" width="8.28515625" style="146" customWidth="1"/>
    <col min="10515" max="10515" width="9.28515625" style="146" customWidth="1"/>
    <col min="10516" max="10516" width="8.28515625" style="146" customWidth="1"/>
    <col min="10517" max="10517" width="9.28515625" style="146" customWidth="1"/>
    <col min="10518" max="10518" width="8.28515625" style="146" customWidth="1"/>
    <col min="10519" max="10519" width="9.28515625" style="146" customWidth="1"/>
    <col min="10520" max="10520" width="8.28515625" style="146" customWidth="1"/>
    <col min="10521" max="10736" width="9.28515625" style="146" customWidth="1"/>
    <col min="10737" max="10737" width="5.7109375" style="146" customWidth="1"/>
    <col min="10738" max="10753" width="21.7109375" style="146"/>
    <col min="10754" max="10754" width="5.7109375" style="146" customWidth="1"/>
    <col min="10755" max="10757" width="25.7109375" style="146" customWidth="1"/>
    <col min="10758" max="10761" width="20.28515625" style="146" customWidth="1"/>
    <col min="10762" max="10762" width="9.7109375" style="146" bestFit="1" customWidth="1"/>
    <col min="10763" max="10763" width="8.28515625" style="146" customWidth="1"/>
    <col min="10764" max="10764" width="9.28515625" style="146" customWidth="1"/>
    <col min="10765" max="10765" width="8.28515625" style="146" customWidth="1"/>
    <col min="10766" max="10766" width="9.28515625" style="146" customWidth="1"/>
    <col min="10767" max="10770" width="8.28515625" style="146" customWidth="1"/>
    <col min="10771" max="10771" width="9.28515625" style="146" customWidth="1"/>
    <col min="10772" max="10772" width="8.28515625" style="146" customWidth="1"/>
    <col min="10773" max="10773" width="9.28515625" style="146" customWidth="1"/>
    <col min="10774" max="10774" width="8.28515625" style="146" customWidth="1"/>
    <col min="10775" max="10775" width="9.28515625" style="146" customWidth="1"/>
    <col min="10776" max="10776" width="8.28515625" style="146" customWidth="1"/>
    <col min="10777" max="10992" width="9.28515625" style="146" customWidth="1"/>
    <col min="10993" max="10993" width="5.7109375" style="146" customWidth="1"/>
    <col min="10994" max="11009" width="21.7109375" style="146"/>
    <col min="11010" max="11010" width="5.7109375" style="146" customWidth="1"/>
    <col min="11011" max="11013" width="25.7109375" style="146" customWidth="1"/>
    <col min="11014" max="11017" width="20.28515625" style="146" customWidth="1"/>
    <col min="11018" max="11018" width="9.7109375" style="146" bestFit="1" customWidth="1"/>
    <col min="11019" max="11019" width="8.28515625" style="146" customWidth="1"/>
    <col min="11020" max="11020" width="9.28515625" style="146" customWidth="1"/>
    <col min="11021" max="11021" width="8.28515625" style="146" customWidth="1"/>
    <col min="11022" max="11022" width="9.28515625" style="146" customWidth="1"/>
    <col min="11023" max="11026" width="8.28515625" style="146" customWidth="1"/>
    <col min="11027" max="11027" width="9.28515625" style="146" customWidth="1"/>
    <col min="11028" max="11028" width="8.28515625" style="146" customWidth="1"/>
    <col min="11029" max="11029" width="9.28515625" style="146" customWidth="1"/>
    <col min="11030" max="11030" width="8.28515625" style="146" customWidth="1"/>
    <col min="11031" max="11031" width="9.28515625" style="146" customWidth="1"/>
    <col min="11032" max="11032" width="8.28515625" style="146" customWidth="1"/>
    <col min="11033" max="11248" width="9.28515625" style="146" customWidth="1"/>
    <col min="11249" max="11249" width="5.7109375" style="146" customWidth="1"/>
    <col min="11250" max="11265" width="21.7109375" style="146"/>
    <col min="11266" max="11266" width="5.7109375" style="146" customWidth="1"/>
    <col min="11267" max="11269" width="25.7109375" style="146" customWidth="1"/>
    <col min="11270" max="11273" width="20.28515625" style="146" customWidth="1"/>
    <col min="11274" max="11274" width="9.7109375" style="146" bestFit="1" customWidth="1"/>
    <col min="11275" max="11275" width="8.28515625" style="146" customWidth="1"/>
    <col min="11276" max="11276" width="9.28515625" style="146" customWidth="1"/>
    <col min="11277" max="11277" width="8.28515625" style="146" customWidth="1"/>
    <col min="11278" max="11278" width="9.28515625" style="146" customWidth="1"/>
    <col min="11279" max="11282" width="8.28515625" style="146" customWidth="1"/>
    <col min="11283" max="11283" width="9.28515625" style="146" customWidth="1"/>
    <col min="11284" max="11284" width="8.28515625" style="146" customWidth="1"/>
    <col min="11285" max="11285" width="9.28515625" style="146" customWidth="1"/>
    <col min="11286" max="11286" width="8.28515625" style="146" customWidth="1"/>
    <col min="11287" max="11287" width="9.28515625" style="146" customWidth="1"/>
    <col min="11288" max="11288" width="8.28515625" style="146" customWidth="1"/>
    <col min="11289" max="11504" width="9.28515625" style="146" customWidth="1"/>
    <col min="11505" max="11505" width="5.7109375" style="146" customWidth="1"/>
    <col min="11506" max="11521" width="21.7109375" style="146"/>
    <col min="11522" max="11522" width="5.7109375" style="146" customWidth="1"/>
    <col min="11523" max="11525" width="25.7109375" style="146" customWidth="1"/>
    <col min="11526" max="11529" width="20.28515625" style="146" customWidth="1"/>
    <col min="11530" max="11530" width="9.7109375" style="146" bestFit="1" customWidth="1"/>
    <col min="11531" max="11531" width="8.28515625" style="146" customWidth="1"/>
    <col min="11532" max="11532" width="9.28515625" style="146" customWidth="1"/>
    <col min="11533" max="11533" width="8.28515625" style="146" customWidth="1"/>
    <col min="11534" max="11534" width="9.28515625" style="146" customWidth="1"/>
    <col min="11535" max="11538" width="8.28515625" style="146" customWidth="1"/>
    <col min="11539" max="11539" width="9.28515625" style="146" customWidth="1"/>
    <col min="11540" max="11540" width="8.28515625" style="146" customWidth="1"/>
    <col min="11541" max="11541" width="9.28515625" style="146" customWidth="1"/>
    <col min="11542" max="11542" width="8.28515625" style="146" customWidth="1"/>
    <col min="11543" max="11543" width="9.28515625" style="146" customWidth="1"/>
    <col min="11544" max="11544" width="8.28515625" style="146" customWidth="1"/>
    <col min="11545" max="11760" width="9.28515625" style="146" customWidth="1"/>
    <col min="11761" max="11761" width="5.7109375" style="146" customWidth="1"/>
    <col min="11762" max="11777" width="21.7109375" style="146"/>
    <col min="11778" max="11778" width="5.7109375" style="146" customWidth="1"/>
    <col min="11779" max="11781" width="25.7109375" style="146" customWidth="1"/>
    <col min="11782" max="11785" width="20.28515625" style="146" customWidth="1"/>
    <col min="11786" max="11786" width="9.7109375" style="146" bestFit="1" customWidth="1"/>
    <col min="11787" max="11787" width="8.28515625" style="146" customWidth="1"/>
    <col min="11788" max="11788" width="9.28515625" style="146" customWidth="1"/>
    <col min="11789" max="11789" width="8.28515625" style="146" customWidth="1"/>
    <col min="11790" max="11790" width="9.28515625" style="146" customWidth="1"/>
    <col min="11791" max="11794" width="8.28515625" style="146" customWidth="1"/>
    <col min="11795" max="11795" width="9.28515625" style="146" customWidth="1"/>
    <col min="11796" max="11796" width="8.28515625" style="146" customWidth="1"/>
    <col min="11797" max="11797" width="9.28515625" style="146" customWidth="1"/>
    <col min="11798" max="11798" width="8.28515625" style="146" customWidth="1"/>
    <col min="11799" max="11799" width="9.28515625" style="146" customWidth="1"/>
    <col min="11800" max="11800" width="8.28515625" style="146" customWidth="1"/>
    <col min="11801" max="12016" width="9.28515625" style="146" customWidth="1"/>
    <col min="12017" max="12017" width="5.7109375" style="146" customWidth="1"/>
    <col min="12018" max="12033" width="21.7109375" style="146"/>
    <col min="12034" max="12034" width="5.7109375" style="146" customWidth="1"/>
    <col min="12035" max="12037" width="25.7109375" style="146" customWidth="1"/>
    <col min="12038" max="12041" width="20.28515625" style="146" customWidth="1"/>
    <col min="12042" max="12042" width="9.7109375" style="146" bestFit="1" customWidth="1"/>
    <col min="12043" max="12043" width="8.28515625" style="146" customWidth="1"/>
    <col min="12044" max="12044" width="9.28515625" style="146" customWidth="1"/>
    <col min="12045" max="12045" width="8.28515625" style="146" customWidth="1"/>
    <col min="12046" max="12046" width="9.28515625" style="146" customWidth="1"/>
    <col min="12047" max="12050" width="8.28515625" style="146" customWidth="1"/>
    <col min="12051" max="12051" width="9.28515625" style="146" customWidth="1"/>
    <col min="12052" max="12052" width="8.28515625" style="146" customWidth="1"/>
    <col min="12053" max="12053" width="9.28515625" style="146" customWidth="1"/>
    <col min="12054" max="12054" width="8.28515625" style="146" customWidth="1"/>
    <col min="12055" max="12055" width="9.28515625" style="146" customWidth="1"/>
    <col min="12056" max="12056" width="8.28515625" style="146" customWidth="1"/>
    <col min="12057" max="12272" width="9.28515625" style="146" customWidth="1"/>
    <col min="12273" max="12273" width="5.7109375" style="146" customWidth="1"/>
    <col min="12274" max="12289" width="21.7109375" style="146"/>
    <col min="12290" max="12290" width="5.7109375" style="146" customWidth="1"/>
    <col min="12291" max="12293" width="25.7109375" style="146" customWidth="1"/>
    <col min="12294" max="12297" width="20.28515625" style="146" customWidth="1"/>
    <col min="12298" max="12298" width="9.7109375" style="146" bestFit="1" customWidth="1"/>
    <col min="12299" max="12299" width="8.28515625" style="146" customWidth="1"/>
    <col min="12300" max="12300" width="9.28515625" style="146" customWidth="1"/>
    <col min="12301" max="12301" width="8.28515625" style="146" customWidth="1"/>
    <col min="12302" max="12302" width="9.28515625" style="146" customWidth="1"/>
    <col min="12303" max="12306" width="8.28515625" style="146" customWidth="1"/>
    <col min="12307" max="12307" width="9.28515625" style="146" customWidth="1"/>
    <col min="12308" max="12308" width="8.28515625" style="146" customWidth="1"/>
    <col min="12309" max="12309" width="9.28515625" style="146" customWidth="1"/>
    <col min="12310" max="12310" width="8.28515625" style="146" customWidth="1"/>
    <col min="12311" max="12311" width="9.28515625" style="146" customWidth="1"/>
    <col min="12312" max="12312" width="8.28515625" style="146" customWidth="1"/>
    <col min="12313" max="12528" width="9.28515625" style="146" customWidth="1"/>
    <col min="12529" max="12529" width="5.7109375" style="146" customWidth="1"/>
    <col min="12530" max="12545" width="21.7109375" style="146"/>
    <col min="12546" max="12546" width="5.7109375" style="146" customWidth="1"/>
    <col min="12547" max="12549" width="25.7109375" style="146" customWidth="1"/>
    <col min="12550" max="12553" width="20.28515625" style="146" customWidth="1"/>
    <col min="12554" max="12554" width="9.7109375" style="146" bestFit="1" customWidth="1"/>
    <col min="12555" max="12555" width="8.28515625" style="146" customWidth="1"/>
    <col min="12556" max="12556" width="9.28515625" style="146" customWidth="1"/>
    <col min="12557" max="12557" width="8.28515625" style="146" customWidth="1"/>
    <col min="12558" max="12558" width="9.28515625" style="146" customWidth="1"/>
    <col min="12559" max="12562" width="8.28515625" style="146" customWidth="1"/>
    <col min="12563" max="12563" width="9.28515625" style="146" customWidth="1"/>
    <col min="12564" max="12564" width="8.28515625" style="146" customWidth="1"/>
    <col min="12565" max="12565" width="9.28515625" style="146" customWidth="1"/>
    <col min="12566" max="12566" width="8.28515625" style="146" customWidth="1"/>
    <col min="12567" max="12567" width="9.28515625" style="146" customWidth="1"/>
    <col min="12568" max="12568" width="8.28515625" style="146" customWidth="1"/>
    <col min="12569" max="12784" width="9.28515625" style="146" customWidth="1"/>
    <col min="12785" max="12785" width="5.7109375" style="146" customWidth="1"/>
    <col min="12786" max="12801" width="21.7109375" style="146"/>
    <col min="12802" max="12802" width="5.7109375" style="146" customWidth="1"/>
    <col min="12803" max="12805" width="25.7109375" style="146" customWidth="1"/>
    <col min="12806" max="12809" width="20.28515625" style="146" customWidth="1"/>
    <col min="12810" max="12810" width="9.7109375" style="146" bestFit="1" customWidth="1"/>
    <col min="12811" max="12811" width="8.28515625" style="146" customWidth="1"/>
    <col min="12812" max="12812" width="9.28515625" style="146" customWidth="1"/>
    <col min="12813" max="12813" width="8.28515625" style="146" customWidth="1"/>
    <col min="12814" max="12814" width="9.28515625" style="146" customWidth="1"/>
    <col min="12815" max="12818" width="8.28515625" style="146" customWidth="1"/>
    <col min="12819" max="12819" width="9.28515625" style="146" customWidth="1"/>
    <col min="12820" max="12820" width="8.28515625" style="146" customWidth="1"/>
    <col min="12821" max="12821" width="9.28515625" style="146" customWidth="1"/>
    <col min="12822" max="12822" width="8.28515625" style="146" customWidth="1"/>
    <col min="12823" max="12823" width="9.28515625" style="146" customWidth="1"/>
    <col min="12824" max="12824" width="8.28515625" style="146" customWidth="1"/>
    <col min="12825" max="13040" width="9.28515625" style="146" customWidth="1"/>
    <col min="13041" max="13041" width="5.7109375" style="146" customWidth="1"/>
    <col min="13042" max="13057" width="21.7109375" style="146"/>
    <col min="13058" max="13058" width="5.7109375" style="146" customWidth="1"/>
    <col min="13059" max="13061" width="25.7109375" style="146" customWidth="1"/>
    <col min="13062" max="13065" width="20.28515625" style="146" customWidth="1"/>
    <col min="13066" max="13066" width="9.7109375" style="146" bestFit="1" customWidth="1"/>
    <col min="13067" max="13067" width="8.28515625" style="146" customWidth="1"/>
    <col min="13068" max="13068" width="9.28515625" style="146" customWidth="1"/>
    <col min="13069" max="13069" width="8.28515625" style="146" customWidth="1"/>
    <col min="13070" max="13070" width="9.28515625" style="146" customWidth="1"/>
    <col min="13071" max="13074" width="8.28515625" style="146" customWidth="1"/>
    <col min="13075" max="13075" width="9.28515625" style="146" customWidth="1"/>
    <col min="13076" max="13076" width="8.28515625" style="146" customWidth="1"/>
    <col min="13077" max="13077" width="9.28515625" style="146" customWidth="1"/>
    <col min="13078" max="13078" width="8.28515625" style="146" customWidth="1"/>
    <col min="13079" max="13079" width="9.28515625" style="146" customWidth="1"/>
    <col min="13080" max="13080" width="8.28515625" style="146" customWidth="1"/>
    <col min="13081" max="13296" width="9.28515625" style="146" customWidth="1"/>
    <col min="13297" max="13297" width="5.7109375" style="146" customWidth="1"/>
    <col min="13298" max="13313" width="21.7109375" style="146"/>
    <col min="13314" max="13314" width="5.7109375" style="146" customWidth="1"/>
    <col min="13315" max="13317" width="25.7109375" style="146" customWidth="1"/>
    <col min="13318" max="13321" width="20.28515625" style="146" customWidth="1"/>
    <col min="13322" max="13322" width="9.7109375" style="146" bestFit="1" customWidth="1"/>
    <col min="13323" max="13323" width="8.28515625" style="146" customWidth="1"/>
    <col min="13324" max="13324" width="9.28515625" style="146" customWidth="1"/>
    <col min="13325" max="13325" width="8.28515625" style="146" customWidth="1"/>
    <col min="13326" max="13326" width="9.28515625" style="146" customWidth="1"/>
    <col min="13327" max="13330" width="8.28515625" style="146" customWidth="1"/>
    <col min="13331" max="13331" width="9.28515625" style="146" customWidth="1"/>
    <col min="13332" max="13332" width="8.28515625" style="146" customWidth="1"/>
    <col min="13333" max="13333" width="9.28515625" style="146" customWidth="1"/>
    <col min="13334" max="13334" width="8.28515625" style="146" customWidth="1"/>
    <col min="13335" max="13335" width="9.28515625" style="146" customWidth="1"/>
    <col min="13336" max="13336" width="8.28515625" style="146" customWidth="1"/>
    <col min="13337" max="13552" width="9.28515625" style="146" customWidth="1"/>
    <col min="13553" max="13553" width="5.7109375" style="146" customWidth="1"/>
    <col min="13554" max="13569" width="21.7109375" style="146"/>
    <col min="13570" max="13570" width="5.7109375" style="146" customWidth="1"/>
    <col min="13571" max="13573" width="25.7109375" style="146" customWidth="1"/>
    <col min="13574" max="13577" width="20.28515625" style="146" customWidth="1"/>
    <col min="13578" max="13578" width="9.7109375" style="146" bestFit="1" customWidth="1"/>
    <col min="13579" max="13579" width="8.28515625" style="146" customWidth="1"/>
    <col min="13580" max="13580" width="9.28515625" style="146" customWidth="1"/>
    <col min="13581" max="13581" width="8.28515625" style="146" customWidth="1"/>
    <col min="13582" max="13582" width="9.28515625" style="146" customWidth="1"/>
    <col min="13583" max="13586" width="8.28515625" style="146" customWidth="1"/>
    <col min="13587" max="13587" width="9.28515625" style="146" customWidth="1"/>
    <col min="13588" max="13588" width="8.28515625" style="146" customWidth="1"/>
    <col min="13589" max="13589" width="9.28515625" style="146" customWidth="1"/>
    <col min="13590" max="13590" width="8.28515625" style="146" customWidth="1"/>
    <col min="13591" max="13591" width="9.28515625" style="146" customWidth="1"/>
    <col min="13592" max="13592" width="8.28515625" style="146" customWidth="1"/>
    <col min="13593" max="13808" width="9.28515625" style="146" customWidth="1"/>
    <col min="13809" max="13809" width="5.7109375" style="146" customWidth="1"/>
    <col min="13810" max="13825" width="21.7109375" style="146"/>
    <col min="13826" max="13826" width="5.7109375" style="146" customWidth="1"/>
    <col min="13827" max="13829" width="25.7109375" style="146" customWidth="1"/>
    <col min="13830" max="13833" width="20.28515625" style="146" customWidth="1"/>
    <col min="13834" max="13834" width="9.7109375" style="146" bestFit="1" customWidth="1"/>
    <col min="13835" max="13835" width="8.28515625" style="146" customWidth="1"/>
    <col min="13836" max="13836" width="9.28515625" style="146" customWidth="1"/>
    <col min="13837" max="13837" width="8.28515625" style="146" customWidth="1"/>
    <col min="13838" max="13838" width="9.28515625" style="146" customWidth="1"/>
    <col min="13839" max="13842" width="8.28515625" style="146" customWidth="1"/>
    <col min="13843" max="13843" width="9.28515625" style="146" customWidth="1"/>
    <col min="13844" max="13844" width="8.28515625" style="146" customWidth="1"/>
    <col min="13845" max="13845" width="9.28515625" style="146" customWidth="1"/>
    <col min="13846" max="13846" width="8.28515625" style="146" customWidth="1"/>
    <col min="13847" max="13847" width="9.28515625" style="146" customWidth="1"/>
    <col min="13848" max="13848" width="8.28515625" style="146" customWidth="1"/>
    <col min="13849" max="14064" width="9.28515625" style="146" customWidth="1"/>
    <col min="14065" max="14065" width="5.7109375" style="146" customWidth="1"/>
    <col min="14066" max="14081" width="21.7109375" style="146"/>
    <col min="14082" max="14082" width="5.7109375" style="146" customWidth="1"/>
    <col min="14083" max="14085" width="25.7109375" style="146" customWidth="1"/>
    <col min="14086" max="14089" width="20.28515625" style="146" customWidth="1"/>
    <col min="14090" max="14090" width="9.7109375" style="146" bestFit="1" customWidth="1"/>
    <col min="14091" max="14091" width="8.28515625" style="146" customWidth="1"/>
    <col min="14092" max="14092" width="9.28515625" style="146" customWidth="1"/>
    <col min="14093" max="14093" width="8.28515625" style="146" customWidth="1"/>
    <col min="14094" max="14094" width="9.28515625" style="146" customWidth="1"/>
    <col min="14095" max="14098" width="8.28515625" style="146" customWidth="1"/>
    <col min="14099" max="14099" width="9.28515625" style="146" customWidth="1"/>
    <col min="14100" max="14100" width="8.28515625" style="146" customWidth="1"/>
    <col min="14101" max="14101" width="9.28515625" style="146" customWidth="1"/>
    <col min="14102" max="14102" width="8.28515625" style="146" customWidth="1"/>
    <col min="14103" max="14103" width="9.28515625" style="146" customWidth="1"/>
    <col min="14104" max="14104" width="8.28515625" style="146" customWidth="1"/>
    <col min="14105" max="14320" width="9.28515625" style="146" customWidth="1"/>
    <col min="14321" max="14321" width="5.7109375" style="146" customWidth="1"/>
    <col min="14322" max="14337" width="21.7109375" style="146"/>
    <col min="14338" max="14338" width="5.7109375" style="146" customWidth="1"/>
    <col min="14339" max="14341" width="25.7109375" style="146" customWidth="1"/>
    <col min="14342" max="14345" width="20.28515625" style="146" customWidth="1"/>
    <col min="14346" max="14346" width="9.7109375" style="146" bestFit="1" customWidth="1"/>
    <col min="14347" max="14347" width="8.28515625" style="146" customWidth="1"/>
    <col min="14348" max="14348" width="9.28515625" style="146" customWidth="1"/>
    <col min="14349" max="14349" width="8.28515625" style="146" customWidth="1"/>
    <col min="14350" max="14350" width="9.28515625" style="146" customWidth="1"/>
    <col min="14351" max="14354" width="8.28515625" style="146" customWidth="1"/>
    <col min="14355" max="14355" width="9.28515625" style="146" customWidth="1"/>
    <col min="14356" max="14356" width="8.28515625" style="146" customWidth="1"/>
    <col min="14357" max="14357" width="9.28515625" style="146" customWidth="1"/>
    <col min="14358" max="14358" width="8.28515625" style="146" customWidth="1"/>
    <col min="14359" max="14359" width="9.28515625" style="146" customWidth="1"/>
    <col min="14360" max="14360" width="8.28515625" style="146" customWidth="1"/>
    <col min="14361" max="14576" width="9.28515625" style="146" customWidth="1"/>
    <col min="14577" max="14577" width="5.7109375" style="146" customWidth="1"/>
    <col min="14578" max="14593" width="21.7109375" style="146"/>
    <col min="14594" max="14594" width="5.7109375" style="146" customWidth="1"/>
    <col min="14595" max="14597" width="25.7109375" style="146" customWidth="1"/>
    <col min="14598" max="14601" width="20.28515625" style="146" customWidth="1"/>
    <col min="14602" max="14602" width="9.7109375" style="146" bestFit="1" customWidth="1"/>
    <col min="14603" max="14603" width="8.28515625" style="146" customWidth="1"/>
    <col min="14604" max="14604" width="9.28515625" style="146" customWidth="1"/>
    <col min="14605" max="14605" width="8.28515625" style="146" customWidth="1"/>
    <col min="14606" max="14606" width="9.28515625" style="146" customWidth="1"/>
    <col min="14607" max="14610" width="8.28515625" style="146" customWidth="1"/>
    <col min="14611" max="14611" width="9.28515625" style="146" customWidth="1"/>
    <col min="14612" max="14612" width="8.28515625" style="146" customWidth="1"/>
    <col min="14613" max="14613" width="9.28515625" style="146" customWidth="1"/>
    <col min="14614" max="14614" width="8.28515625" style="146" customWidth="1"/>
    <col min="14615" max="14615" width="9.28515625" style="146" customWidth="1"/>
    <col min="14616" max="14616" width="8.28515625" style="146" customWidth="1"/>
    <col min="14617" max="14832" width="9.28515625" style="146" customWidth="1"/>
    <col min="14833" max="14833" width="5.7109375" style="146" customWidth="1"/>
    <col min="14834" max="14849" width="21.7109375" style="146"/>
    <col min="14850" max="14850" width="5.7109375" style="146" customWidth="1"/>
    <col min="14851" max="14853" width="25.7109375" style="146" customWidth="1"/>
    <col min="14854" max="14857" width="20.28515625" style="146" customWidth="1"/>
    <col min="14858" max="14858" width="9.7109375" style="146" bestFit="1" customWidth="1"/>
    <col min="14859" max="14859" width="8.28515625" style="146" customWidth="1"/>
    <col min="14860" max="14860" width="9.28515625" style="146" customWidth="1"/>
    <col min="14861" max="14861" width="8.28515625" style="146" customWidth="1"/>
    <col min="14862" max="14862" width="9.28515625" style="146" customWidth="1"/>
    <col min="14863" max="14866" width="8.28515625" style="146" customWidth="1"/>
    <col min="14867" max="14867" width="9.28515625" style="146" customWidth="1"/>
    <col min="14868" max="14868" width="8.28515625" style="146" customWidth="1"/>
    <col min="14869" max="14869" width="9.28515625" style="146" customWidth="1"/>
    <col min="14870" max="14870" width="8.28515625" style="146" customWidth="1"/>
    <col min="14871" max="14871" width="9.28515625" style="146" customWidth="1"/>
    <col min="14872" max="14872" width="8.28515625" style="146" customWidth="1"/>
    <col min="14873" max="15088" width="9.28515625" style="146" customWidth="1"/>
    <col min="15089" max="15089" width="5.7109375" style="146" customWidth="1"/>
    <col min="15090" max="15105" width="21.7109375" style="146"/>
    <col min="15106" max="15106" width="5.7109375" style="146" customWidth="1"/>
    <col min="15107" max="15109" width="25.7109375" style="146" customWidth="1"/>
    <col min="15110" max="15113" width="20.28515625" style="146" customWidth="1"/>
    <col min="15114" max="15114" width="9.7109375" style="146" bestFit="1" customWidth="1"/>
    <col min="15115" max="15115" width="8.28515625" style="146" customWidth="1"/>
    <col min="15116" max="15116" width="9.28515625" style="146" customWidth="1"/>
    <col min="15117" max="15117" width="8.28515625" style="146" customWidth="1"/>
    <col min="15118" max="15118" width="9.28515625" style="146" customWidth="1"/>
    <col min="15119" max="15122" width="8.28515625" style="146" customWidth="1"/>
    <col min="15123" max="15123" width="9.28515625" style="146" customWidth="1"/>
    <col min="15124" max="15124" width="8.28515625" style="146" customWidth="1"/>
    <col min="15125" max="15125" width="9.28515625" style="146" customWidth="1"/>
    <col min="15126" max="15126" width="8.28515625" style="146" customWidth="1"/>
    <col min="15127" max="15127" width="9.28515625" style="146" customWidth="1"/>
    <col min="15128" max="15128" width="8.28515625" style="146" customWidth="1"/>
    <col min="15129" max="15344" width="9.28515625" style="146" customWidth="1"/>
    <col min="15345" max="15345" width="5.7109375" style="146" customWidth="1"/>
    <col min="15346" max="15361" width="21.7109375" style="146"/>
    <col min="15362" max="15362" width="5.7109375" style="146" customWidth="1"/>
    <col min="15363" max="15365" width="25.7109375" style="146" customWidth="1"/>
    <col min="15366" max="15369" width="20.28515625" style="146" customWidth="1"/>
    <col min="15370" max="15370" width="9.7109375" style="146" bestFit="1" customWidth="1"/>
    <col min="15371" max="15371" width="8.28515625" style="146" customWidth="1"/>
    <col min="15372" max="15372" width="9.28515625" style="146" customWidth="1"/>
    <col min="15373" max="15373" width="8.28515625" style="146" customWidth="1"/>
    <col min="15374" max="15374" width="9.28515625" style="146" customWidth="1"/>
    <col min="15375" max="15378" width="8.28515625" style="146" customWidth="1"/>
    <col min="15379" max="15379" width="9.28515625" style="146" customWidth="1"/>
    <col min="15380" max="15380" width="8.28515625" style="146" customWidth="1"/>
    <col min="15381" max="15381" width="9.28515625" style="146" customWidth="1"/>
    <col min="15382" max="15382" width="8.28515625" style="146" customWidth="1"/>
    <col min="15383" max="15383" width="9.28515625" style="146" customWidth="1"/>
    <col min="15384" max="15384" width="8.28515625" style="146" customWidth="1"/>
    <col min="15385" max="15600" width="9.28515625" style="146" customWidth="1"/>
    <col min="15601" max="15601" width="5.7109375" style="146" customWidth="1"/>
    <col min="15602" max="15617" width="21.7109375" style="146"/>
    <col min="15618" max="15618" width="5.7109375" style="146" customWidth="1"/>
    <col min="15619" max="15621" width="25.7109375" style="146" customWidth="1"/>
    <col min="15622" max="15625" width="20.28515625" style="146" customWidth="1"/>
    <col min="15626" max="15626" width="9.7109375" style="146" bestFit="1" customWidth="1"/>
    <col min="15627" max="15627" width="8.28515625" style="146" customWidth="1"/>
    <col min="15628" max="15628" width="9.28515625" style="146" customWidth="1"/>
    <col min="15629" max="15629" width="8.28515625" style="146" customWidth="1"/>
    <col min="15630" max="15630" width="9.28515625" style="146" customWidth="1"/>
    <col min="15631" max="15634" width="8.28515625" style="146" customWidth="1"/>
    <col min="15635" max="15635" width="9.28515625" style="146" customWidth="1"/>
    <col min="15636" max="15636" width="8.28515625" style="146" customWidth="1"/>
    <col min="15637" max="15637" width="9.28515625" style="146" customWidth="1"/>
    <col min="15638" max="15638" width="8.28515625" style="146" customWidth="1"/>
    <col min="15639" max="15639" width="9.28515625" style="146" customWidth="1"/>
    <col min="15640" max="15640" width="8.28515625" style="146" customWidth="1"/>
    <col min="15641" max="15856" width="9.28515625" style="146" customWidth="1"/>
    <col min="15857" max="15857" width="5.7109375" style="146" customWidth="1"/>
    <col min="15858" max="15873" width="21.7109375" style="146"/>
    <col min="15874" max="15874" width="5.7109375" style="146" customWidth="1"/>
    <col min="15875" max="15877" width="25.7109375" style="146" customWidth="1"/>
    <col min="15878" max="15881" width="20.28515625" style="146" customWidth="1"/>
    <col min="15882" max="15882" width="9.7109375" style="146" bestFit="1" customWidth="1"/>
    <col min="15883" max="15883" width="8.28515625" style="146" customWidth="1"/>
    <col min="15884" max="15884" width="9.28515625" style="146" customWidth="1"/>
    <col min="15885" max="15885" width="8.28515625" style="146" customWidth="1"/>
    <col min="15886" max="15886" width="9.28515625" style="146" customWidth="1"/>
    <col min="15887" max="15890" width="8.28515625" style="146" customWidth="1"/>
    <col min="15891" max="15891" width="9.28515625" style="146" customWidth="1"/>
    <col min="15892" max="15892" width="8.28515625" style="146" customWidth="1"/>
    <col min="15893" max="15893" width="9.28515625" style="146" customWidth="1"/>
    <col min="15894" max="15894" width="8.28515625" style="146" customWidth="1"/>
    <col min="15895" max="15895" width="9.28515625" style="146" customWidth="1"/>
    <col min="15896" max="15896" width="8.28515625" style="146" customWidth="1"/>
    <col min="15897" max="16112" width="9.28515625" style="146" customWidth="1"/>
    <col min="16113" max="16113" width="5.7109375" style="146" customWidth="1"/>
    <col min="16114" max="16129" width="21.7109375" style="146"/>
    <col min="16130" max="16130" width="5.7109375" style="146" customWidth="1"/>
    <col min="16131" max="16133" width="25.7109375" style="146" customWidth="1"/>
    <col min="16134" max="16137" width="20.28515625" style="146" customWidth="1"/>
    <col min="16138" max="16138" width="9.7109375" style="146" bestFit="1" customWidth="1"/>
    <col min="16139" max="16139" width="8.28515625" style="146" customWidth="1"/>
    <col min="16140" max="16140" width="9.28515625" style="146" customWidth="1"/>
    <col min="16141" max="16141" width="8.28515625" style="146" customWidth="1"/>
    <col min="16142" max="16142" width="9.28515625" style="146" customWidth="1"/>
    <col min="16143" max="16146" width="8.28515625" style="146" customWidth="1"/>
    <col min="16147" max="16147" width="9.28515625" style="146" customWidth="1"/>
    <col min="16148" max="16148" width="8.28515625" style="146" customWidth="1"/>
    <col min="16149" max="16149" width="9.28515625" style="146" customWidth="1"/>
    <col min="16150" max="16150" width="8.28515625" style="146" customWidth="1"/>
    <col min="16151" max="16151" width="9.28515625" style="146" customWidth="1"/>
    <col min="16152" max="16152" width="8.28515625" style="146" customWidth="1"/>
    <col min="16153" max="16368" width="9.28515625" style="146" customWidth="1"/>
    <col min="16369" max="16369" width="5.7109375" style="146" customWidth="1"/>
    <col min="16370" max="16384" width="21.7109375" style="146"/>
  </cols>
  <sheetData>
    <row r="1" spans="1:24" ht="15.75" x14ac:dyDescent="0.25">
      <c r="A1" s="795" t="s">
        <v>742</v>
      </c>
      <c r="C1" s="698" t="s">
        <v>316</v>
      </c>
    </row>
    <row r="3" spans="1:24" s="638" customFormat="1" ht="14.25" customHeight="1" x14ac:dyDescent="0.25">
      <c r="A3" s="1265" t="s">
        <v>717</v>
      </c>
      <c r="B3" s="1265"/>
      <c r="C3" s="1265"/>
      <c r="D3" s="1265"/>
      <c r="E3" s="1265"/>
      <c r="F3" s="1265"/>
      <c r="G3" s="1265"/>
      <c r="H3" s="1265"/>
      <c r="I3" s="1265"/>
      <c r="J3" s="1265"/>
      <c r="K3" s="1265"/>
      <c r="L3" s="1265"/>
      <c r="M3" s="1265"/>
    </row>
    <row r="4" spans="1:24" s="638" customFormat="1" ht="16.5" x14ac:dyDescent="0.25">
      <c r="A4" s="789"/>
      <c r="B4" s="789"/>
      <c r="C4" s="789"/>
      <c r="D4" s="789"/>
      <c r="E4" s="789"/>
      <c r="F4" s="589" t="str">
        <f>'1'!$E$5</f>
        <v>KABUPATEN/KOTA</v>
      </c>
      <c r="G4" s="590">
        <f>'1'!$F$5</f>
        <v>2022</v>
      </c>
      <c r="H4" s="789"/>
      <c r="I4" s="789"/>
      <c r="J4" s="789"/>
      <c r="K4" s="789"/>
      <c r="L4" s="789"/>
      <c r="M4" s="789"/>
      <c r="N4" s="657"/>
      <c r="O4" s="657"/>
      <c r="P4" s="657"/>
      <c r="Q4" s="657"/>
      <c r="R4" s="657"/>
      <c r="S4" s="657"/>
      <c r="T4" s="657"/>
      <c r="U4" s="657"/>
      <c r="V4" s="657"/>
      <c r="W4" s="657"/>
      <c r="X4" s="657"/>
    </row>
    <row r="5" spans="1:24" s="638" customFormat="1" ht="16.5" x14ac:dyDescent="0.25">
      <c r="A5" s="789"/>
      <c r="B5" s="789"/>
      <c r="C5" s="789"/>
      <c r="D5" s="789"/>
      <c r="E5" s="789"/>
      <c r="F5" s="589" t="str">
        <f>'1'!$E$6</f>
        <v>TAHUN</v>
      </c>
      <c r="G5" s="590" t="str">
        <f>'1'!$F$6</f>
        <v>BANYUMAS</v>
      </c>
      <c r="H5" s="789"/>
      <c r="I5" s="789"/>
      <c r="J5" s="789"/>
      <c r="K5" s="789"/>
      <c r="L5" s="789"/>
      <c r="M5" s="789"/>
      <c r="N5" s="657"/>
      <c r="O5" s="657"/>
      <c r="P5" s="657"/>
      <c r="Q5" s="657"/>
      <c r="R5" s="657"/>
      <c r="S5" s="657"/>
      <c r="T5" s="657"/>
      <c r="U5" s="657"/>
      <c r="V5" s="657"/>
      <c r="W5" s="657"/>
      <c r="X5" s="657"/>
    </row>
    <row r="7" spans="1:24" ht="44.45" customHeight="1" x14ac:dyDescent="0.25">
      <c r="A7" s="1266" t="s">
        <v>2</v>
      </c>
      <c r="B7" s="1266" t="s">
        <v>254</v>
      </c>
      <c r="C7" s="1266" t="s">
        <v>409</v>
      </c>
      <c r="D7" s="1266" t="s">
        <v>1261</v>
      </c>
      <c r="E7" s="1266" t="s">
        <v>1262</v>
      </c>
      <c r="F7" s="1261" t="s">
        <v>1097</v>
      </c>
      <c r="G7" s="1262"/>
      <c r="H7" s="1261" t="s">
        <v>1122</v>
      </c>
      <c r="I7" s="1262"/>
      <c r="J7" s="1261" t="s">
        <v>1123</v>
      </c>
      <c r="K7" s="1262"/>
      <c r="L7" s="1261" t="s">
        <v>1124</v>
      </c>
      <c r="M7" s="1262"/>
    </row>
    <row r="8" spans="1:24" ht="44.45" customHeight="1" x14ac:dyDescent="0.25">
      <c r="A8" s="1267"/>
      <c r="B8" s="1267"/>
      <c r="C8" s="1267"/>
      <c r="D8" s="1267"/>
      <c r="E8" s="1267"/>
      <c r="F8" s="1263"/>
      <c r="G8" s="1264"/>
      <c r="H8" s="1263"/>
      <c r="I8" s="1264"/>
      <c r="J8" s="1263"/>
      <c r="K8" s="1264"/>
      <c r="L8" s="1263"/>
      <c r="M8" s="1264"/>
    </row>
    <row r="9" spans="1:24" ht="15.75" x14ac:dyDescent="0.25">
      <c r="A9" s="1268"/>
      <c r="B9" s="1268"/>
      <c r="C9" s="1268"/>
      <c r="D9" s="1268"/>
      <c r="E9" s="1268"/>
      <c r="F9" s="792" t="s">
        <v>256</v>
      </c>
      <c r="G9" s="792" t="s">
        <v>27</v>
      </c>
      <c r="H9" s="792" t="s">
        <v>256</v>
      </c>
      <c r="I9" s="792" t="s">
        <v>27</v>
      </c>
      <c r="J9" s="792" t="s">
        <v>256</v>
      </c>
      <c r="K9" s="792" t="s">
        <v>27</v>
      </c>
      <c r="L9" s="792" t="s">
        <v>256</v>
      </c>
      <c r="M9" s="792" t="s">
        <v>27</v>
      </c>
    </row>
    <row r="10" spans="1:24" s="382" customFormat="1" ht="20.100000000000001" customHeight="1" x14ac:dyDescent="0.25">
      <c r="A10" s="793">
        <v>1</v>
      </c>
      <c r="B10" s="793">
        <v>2</v>
      </c>
      <c r="C10" s="793">
        <v>3</v>
      </c>
      <c r="D10" s="793">
        <v>4</v>
      </c>
      <c r="E10" s="793">
        <v>5</v>
      </c>
      <c r="F10" s="793">
        <v>6</v>
      </c>
      <c r="G10" s="793">
        <v>7</v>
      </c>
      <c r="H10" s="793">
        <v>8</v>
      </c>
      <c r="I10" s="793">
        <v>9</v>
      </c>
      <c r="J10" s="793">
        <v>10</v>
      </c>
      <c r="K10" s="793">
        <v>11</v>
      </c>
      <c r="L10" s="793">
        <v>12</v>
      </c>
      <c r="M10" s="793">
        <v>13</v>
      </c>
    </row>
    <row r="11" spans="1:24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648"/>
      <c r="E11" s="648"/>
      <c r="F11" s="648"/>
      <c r="G11" s="648" t="e">
        <f>F11/$D11*100</f>
        <v>#DIV/0!</v>
      </c>
      <c r="H11" s="648"/>
      <c r="I11" s="648" t="e">
        <f>H11/$D11*100</f>
        <v>#DIV/0!</v>
      </c>
      <c r="J11" s="648"/>
      <c r="K11" s="648" t="e">
        <f>J11/$E11*100</f>
        <v>#DIV/0!</v>
      </c>
      <c r="L11" s="648"/>
      <c r="M11" s="648"/>
    </row>
    <row r="12" spans="1:24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648"/>
      <c r="E12" s="648"/>
      <c r="F12" s="648"/>
      <c r="G12" s="648" t="e">
        <f t="shared" ref="G12:I30" si="0">F12/$D12*100</f>
        <v>#DIV/0!</v>
      </c>
      <c r="H12" s="648"/>
      <c r="I12" s="648" t="e">
        <f t="shared" si="0"/>
        <v>#DIV/0!</v>
      </c>
      <c r="J12" s="648"/>
      <c r="K12" s="648" t="e">
        <f t="shared" ref="K12:K30" si="1">J12/$E12*100</f>
        <v>#DIV/0!</v>
      </c>
      <c r="L12" s="648"/>
      <c r="M12" s="648"/>
    </row>
    <row r="13" spans="1:24" ht="20.100000000000001" customHeight="1" x14ac:dyDescent="0.25">
      <c r="A13" s="557"/>
      <c r="B13" s="128"/>
      <c r="C13" s="128" t="str">
        <f>'9'!C11</f>
        <v>Wangon II</v>
      </c>
      <c r="D13" s="648"/>
      <c r="E13" s="648"/>
      <c r="F13" s="648"/>
      <c r="G13" s="648" t="e">
        <f>F13/$D13*100</f>
        <v>#DIV/0!</v>
      </c>
      <c r="H13" s="648"/>
      <c r="I13" s="648" t="e">
        <f t="shared" si="0"/>
        <v>#DIV/0!</v>
      </c>
      <c r="J13" s="648"/>
      <c r="K13" s="648" t="e">
        <f t="shared" si="1"/>
        <v>#DIV/0!</v>
      </c>
      <c r="L13" s="648"/>
      <c r="M13" s="648"/>
    </row>
    <row r="14" spans="1:24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648"/>
      <c r="E14" s="648"/>
      <c r="F14" s="648"/>
      <c r="G14" s="648" t="e">
        <f>F14/$D14*100</f>
        <v>#DIV/0!</v>
      </c>
      <c r="H14" s="648"/>
      <c r="I14" s="648" t="e">
        <f t="shared" si="0"/>
        <v>#DIV/0!</v>
      </c>
      <c r="J14" s="648"/>
      <c r="K14" s="648" t="e">
        <f t="shared" si="1"/>
        <v>#DIV/0!</v>
      </c>
      <c r="L14" s="648"/>
      <c r="M14" s="648"/>
    </row>
    <row r="15" spans="1:24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648"/>
      <c r="E15" s="648"/>
      <c r="F15" s="648"/>
      <c r="G15" s="648" t="e">
        <f t="shared" si="0"/>
        <v>#DIV/0!</v>
      </c>
      <c r="H15" s="648"/>
      <c r="I15" s="648" t="e">
        <f t="shared" si="0"/>
        <v>#DIV/0!</v>
      </c>
      <c r="J15" s="648"/>
      <c r="K15" s="648" t="e">
        <f t="shared" si="1"/>
        <v>#DIV/0!</v>
      </c>
      <c r="L15" s="648"/>
      <c r="M15" s="648"/>
    </row>
    <row r="16" spans="1:24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648"/>
      <c r="E16" s="648"/>
      <c r="F16" s="648"/>
      <c r="G16" s="648" t="e">
        <f t="shared" si="0"/>
        <v>#DIV/0!</v>
      </c>
      <c r="H16" s="648"/>
      <c r="I16" s="648" t="e">
        <f t="shared" si="0"/>
        <v>#DIV/0!</v>
      </c>
      <c r="J16" s="648"/>
      <c r="K16" s="648" t="e">
        <f t="shared" si="1"/>
        <v>#DIV/0!</v>
      </c>
      <c r="L16" s="648"/>
      <c r="M16" s="648"/>
    </row>
    <row r="17" spans="1:13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648"/>
      <c r="E17" s="648"/>
      <c r="F17" s="648"/>
      <c r="G17" s="648" t="e">
        <f t="shared" si="0"/>
        <v>#DIV/0!</v>
      </c>
      <c r="H17" s="648"/>
      <c r="I17" s="648" t="e">
        <f t="shared" si="0"/>
        <v>#DIV/0!</v>
      </c>
      <c r="J17" s="648"/>
      <c r="K17" s="648" t="e">
        <f t="shared" si="1"/>
        <v>#DIV/0!</v>
      </c>
      <c r="L17" s="648"/>
      <c r="M17" s="648"/>
    </row>
    <row r="18" spans="1:13" ht="20.100000000000001" customHeight="1" x14ac:dyDescent="0.25">
      <c r="A18" s="557"/>
      <c r="B18" s="128"/>
      <c r="C18" s="128" t="str">
        <f>'9'!C16</f>
        <v>Kemranjen II</v>
      </c>
      <c r="D18" s="648"/>
      <c r="E18" s="648"/>
      <c r="F18" s="648"/>
      <c r="G18" s="648" t="e">
        <f>F18/$E18*100</f>
        <v>#DIV/0!</v>
      </c>
      <c r="H18" s="648"/>
      <c r="I18" s="648" t="e">
        <f t="shared" si="0"/>
        <v>#DIV/0!</v>
      </c>
      <c r="J18" s="648"/>
      <c r="K18" s="648" t="e">
        <f t="shared" si="1"/>
        <v>#DIV/0!</v>
      </c>
      <c r="L18" s="648"/>
      <c r="M18" s="648"/>
    </row>
    <row r="19" spans="1:13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648"/>
      <c r="E19" s="648"/>
      <c r="F19" s="648"/>
      <c r="G19" s="648" t="e">
        <f t="shared" ref="G19:G30" si="2">F19/$E19*100</f>
        <v>#DIV/0!</v>
      </c>
      <c r="H19" s="648"/>
      <c r="I19" s="648" t="e">
        <f t="shared" si="0"/>
        <v>#DIV/0!</v>
      </c>
      <c r="J19" s="648"/>
      <c r="K19" s="648" t="e">
        <f t="shared" si="1"/>
        <v>#DIV/0!</v>
      </c>
      <c r="L19" s="648"/>
      <c r="M19" s="648"/>
    </row>
    <row r="20" spans="1:13" ht="20.100000000000001" customHeight="1" x14ac:dyDescent="0.25">
      <c r="A20" s="557"/>
      <c r="B20" s="128"/>
      <c r="C20" s="128" t="str">
        <f>'9'!C18</f>
        <v>Sumpiuh II</v>
      </c>
      <c r="D20" s="648"/>
      <c r="E20" s="648"/>
      <c r="F20" s="648"/>
      <c r="G20" s="648" t="e">
        <f t="shared" si="2"/>
        <v>#DIV/0!</v>
      </c>
      <c r="H20" s="648"/>
      <c r="I20" s="648" t="e">
        <f t="shared" si="0"/>
        <v>#DIV/0!</v>
      </c>
      <c r="J20" s="648"/>
      <c r="K20" s="648" t="e">
        <f t="shared" si="1"/>
        <v>#DIV/0!</v>
      </c>
      <c r="L20" s="648"/>
      <c r="M20" s="648"/>
    </row>
    <row r="21" spans="1:13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648"/>
      <c r="E21" s="648"/>
      <c r="F21" s="648"/>
      <c r="G21" s="648" t="e">
        <f t="shared" si="2"/>
        <v>#DIV/0!</v>
      </c>
      <c r="H21" s="648"/>
      <c r="I21" s="648" t="e">
        <f t="shared" si="0"/>
        <v>#DIV/0!</v>
      </c>
      <c r="J21" s="648"/>
      <c r="K21" s="648" t="e">
        <f t="shared" si="1"/>
        <v>#DIV/0!</v>
      </c>
      <c r="L21" s="648"/>
      <c r="M21" s="648"/>
    </row>
    <row r="22" spans="1:13" ht="20.100000000000001" customHeight="1" x14ac:dyDescent="0.25">
      <c r="A22" s="557"/>
      <c r="B22" s="128"/>
      <c r="C22" s="128" t="str">
        <f>'9'!C20</f>
        <v>Tambak II</v>
      </c>
      <c r="D22" s="648"/>
      <c r="E22" s="648"/>
      <c r="F22" s="648"/>
      <c r="G22" s="648" t="e">
        <f t="shared" si="2"/>
        <v>#DIV/0!</v>
      </c>
      <c r="H22" s="648"/>
      <c r="I22" s="648" t="e">
        <f t="shared" si="0"/>
        <v>#DIV/0!</v>
      </c>
      <c r="J22" s="648"/>
      <c r="K22" s="648" t="e">
        <f t="shared" si="1"/>
        <v>#DIV/0!</v>
      </c>
      <c r="L22" s="648"/>
      <c r="M22" s="648"/>
    </row>
    <row r="23" spans="1:13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648"/>
      <c r="E23" s="648"/>
      <c r="F23" s="648"/>
      <c r="G23" s="648" t="e">
        <f t="shared" si="2"/>
        <v>#DIV/0!</v>
      </c>
      <c r="H23" s="648"/>
      <c r="I23" s="648" t="e">
        <f t="shared" si="0"/>
        <v>#DIV/0!</v>
      </c>
      <c r="J23" s="648"/>
      <c r="K23" s="648" t="e">
        <f t="shared" si="1"/>
        <v>#DIV/0!</v>
      </c>
      <c r="L23" s="648"/>
      <c r="M23" s="648"/>
    </row>
    <row r="24" spans="1:13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648"/>
      <c r="E24" s="648"/>
      <c r="F24" s="648"/>
      <c r="G24" s="648" t="e">
        <f t="shared" si="2"/>
        <v>#DIV/0!</v>
      </c>
      <c r="H24" s="648"/>
      <c r="I24" s="648" t="e">
        <f t="shared" si="0"/>
        <v>#DIV/0!</v>
      </c>
      <c r="J24" s="648"/>
      <c r="K24" s="648" t="e">
        <f t="shared" si="1"/>
        <v>#DIV/0!</v>
      </c>
      <c r="L24" s="648"/>
      <c r="M24" s="648"/>
    </row>
    <row r="25" spans="1:13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648"/>
      <c r="E25" s="648"/>
      <c r="F25" s="648"/>
      <c r="G25" s="648" t="e">
        <f t="shared" si="2"/>
        <v>#DIV/0!</v>
      </c>
      <c r="H25" s="648"/>
      <c r="I25" s="648" t="e">
        <f t="shared" si="0"/>
        <v>#DIV/0!</v>
      </c>
      <c r="J25" s="648"/>
      <c r="K25" s="648" t="e">
        <f t="shared" si="1"/>
        <v>#DIV/0!</v>
      </c>
      <c r="L25" s="648"/>
      <c r="M25" s="648"/>
    </row>
    <row r="26" spans="1:13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648"/>
      <c r="E26" s="648"/>
      <c r="F26" s="648"/>
      <c r="G26" s="648" t="e">
        <f t="shared" si="2"/>
        <v>#DIV/0!</v>
      </c>
      <c r="H26" s="648"/>
      <c r="I26" s="648" t="e">
        <f t="shared" si="0"/>
        <v>#DIV/0!</v>
      </c>
      <c r="J26" s="648"/>
      <c r="K26" s="648" t="e">
        <f t="shared" si="1"/>
        <v>#DIV/0!</v>
      </c>
      <c r="L26" s="648"/>
      <c r="M26" s="648"/>
    </row>
    <row r="27" spans="1:13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648"/>
      <c r="E27" s="648"/>
      <c r="F27" s="648"/>
      <c r="G27" s="648" t="e">
        <f t="shared" si="2"/>
        <v>#DIV/0!</v>
      </c>
      <c r="H27" s="648"/>
      <c r="I27" s="648" t="e">
        <f t="shared" si="0"/>
        <v>#DIV/0!</v>
      </c>
      <c r="J27" s="648"/>
      <c r="K27" s="648" t="e">
        <f t="shared" si="1"/>
        <v>#DIV/0!</v>
      </c>
      <c r="L27" s="648"/>
      <c r="M27" s="648"/>
    </row>
    <row r="28" spans="1:13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648"/>
      <c r="E28" s="648"/>
      <c r="F28" s="648"/>
      <c r="G28" s="648" t="e">
        <f t="shared" si="2"/>
        <v>#DIV/0!</v>
      </c>
      <c r="H28" s="648"/>
      <c r="I28" s="648" t="e">
        <f t="shared" si="0"/>
        <v>#DIV/0!</v>
      </c>
      <c r="J28" s="648"/>
      <c r="K28" s="648" t="e">
        <f t="shared" si="1"/>
        <v>#DIV/0!</v>
      </c>
      <c r="L28" s="648"/>
      <c r="M28" s="648"/>
    </row>
    <row r="29" spans="1:13" ht="20.100000000000001" customHeight="1" x14ac:dyDescent="0.25">
      <c r="A29" s="557"/>
      <c r="B29" s="128"/>
      <c r="C29" s="128" t="str">
        <f>'9'!C27</f>
        <v>Ajibarang II</v>
      </c>
      <c r="D29" s="648"/>
      <c r="E29" s="648"/>
      <c r="F29" s="648"/>
      <c r="G29" s="648" t="e">
        <f t="shared" si="2"/>
        <v>#DIV/0!</v>
      </c>
      <c r="H29" s="648"/>
      <c r="I29" s="648" t="e">
        <f t="shared" si="0"/>
        <v>#DIV/0!</v>
      </c>
      <c r="J29" s="648"/>
      <c r="K29" s="648" t="e">
        <f t="shared" si="1"/>
        <v>#DIV/0!</v>
      </c>
      <c r="L29" s="648"/>
      <c r="M29" s="648"/>
    </row>
    <row r="30" spans="1:13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648"/>
      <c r="E30" s="648"/>
      <c r="F30" s="648"/>
      <c r="G30" s="648" t="e">
        <f t="shared" si="2"/>
        <v>#DIV/0!</v>
      </c>
      <c r="H30" s="648"/>
      <c r="I30" s="648" t="e">
        <f t="shared" si="0"/>
        <v>#DIV/0!</v>
      </c>
      <c r="J30" s="648"/>
      <c r="K30" s="648" t="e">
        <f t="shared" si="1"/>
        <v>#DIV/0!</v>
      </c>
      <c r="L30" s="648"/>
      <c r="M30" s="648"/>
    </row>
    <row r="31" spans="1:13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648"/>
      <c r="E31" s="648"/>
      <c r="F31" s="648"/>
      <c r="G31" s="648" t="e">
        <f t="shared" ref="G31:G50" si="3">F31/$E31*100</f>
        <v>#DIV/0!</v>
      </c>
      <c r="H31" s="648"/>
      <c r="I31" s="648" t="e">
        <f t="shared" ref="I31:I50" si="4">H31/$D31*100</f>
        <v>#DIV/0!</v>
      </c>
      <c r="J31" s="648"/>
      <c r="K31" s="648" t="e">
        <f t="shared" ref="K31:K50" si="5">J31/$E31*100</f>
        <v>#DIV/0!</v>
      </c>
      <c r="L31" s="648"/>
      <c r="M31" s="648"/>
    </row>
    <row r="32" spans="1:13" ht="20.100000000000001" customHeight="1" x14ac:dyDescent="0.25">
      <c r="A32" s="557"/>
      <c r="B32" s="128"/>
      <c r="C32" s="128" t="str">
        <f>'9'!C30</f>
        <v>Pekuncen II</v>
      </c>
      <c r="D32" s="648"/>
      <c r="E32" s="648"/>
      <c r="F32" s="648"/>
      <c r="G32" s="648" t="e">
        <f t="shared" si="3"/>
        <v>#DIV/0!</v>
      </c>
      <c r="H32" s="648"/>
      <c r="I32" s="648" t="e">
        <f t="shared" si="4"/>
        <v>#DIV/0!</v>
      </c>
      <c r="J32" s="648"/>
      <c r="K32" s="648" t="e">
        <f t="shared" si="5"/>
        <v>#DIV/0!</v>
      </c>
      <c r="L32" s="648"/>
      <c r="M32" s="648"/>
    </row>
    <row r="33" spans="1:13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648"/>
      <c r="E33" s="648"/>
      <c r="F33" s="648"/>
      <c r="G33" s="648" t="e">
        <f t="shared" si="3"/>
        <v>#DIV/0!</v>
      </c>
      <c r="H33" s="648"/>
      <c r="I33" s="648" t="e">
        <f t="shared" si="4"/>
        <v>#DIV/0!</v>
      </c>
      <c r="J33" s="648"/>
      <c r="K33" s="648" t="e">
        <f t="shared" si="5"/>
        <v>#DIV/0!</v>
      </c>
      <c r="L33" s="648"/>
      <c r="M33" s="648"/>
    </row>
    <row r="34" spans="1:13" ht="20.100000000000001" customHeight="1" x14ac:dyDescent="0.25">
      <c r="A34" s="557"/>
      <c r="B34" s="128"/>
      <c r="C34" s="128" t="str">
        <f>'9'!C32</f>
        <v>Cilongok II</v>
      </c>
      <c r="D34" s="648"/>
      <c r="E34" s="648"/>
      <c r="F34" s="648"/>
      <c r="G34" s="648" t="e">
        <f t="shared" si="3"/>
        <v>#DIV/0!</v>
      </c>
      <c r="H34" s="648"/>
      <c r="I34" s="648" t="e">
        <f t="shared" si="4"/>
        <v>#DIV/0!</v>
      </c>
      <c r="J34" s="648"/>
      <c r="K34" s="648" t="e">
        <f t="shared" si="5"/>
        <v>#DIV/0!</v>
      </c>
      <c r="L34" s="648"/>
      <c r="M34" s="648"/>
    </row>
    <row r="35" spans="1:13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648"/>
      <c r="E35" s="648"/>
      <c r="F35" s="648"/>
      <c r="G35" s="648" t="e">
        <f t="shared" si="3"/>
        <v>#DIV/0!</v>
      </c>
      <c r="H35" s="648"/>
      <c r="I35" s="648" t="e">
        <f t="shared" si="4"/>
        <v>#DIV/0!</v>
      </c>
      <c r="J35" s="648"/>
      <c r="K35" s="648" t="e">
        <f t="shared" si="5"/>
        <v>#DIV/0!</v>
      </c>
      <c r="L35" s="648"/>
      <c r="M35" s="648"/>
    </row>
    <row r="36" spans="1:13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648"/>
      <c r="E36" s="648"/>
      <c r="F36" s="648"/>
      <c r="G36" s="648" t="e">
        <f t="shared" si="3"/>
        <v>#DIV/0!</v>
      </c>
      <c r="H36" s="648"/>
      <c r="I36" s="648" t="e">
        <f t="shared" si="4"/>
        <v>#DIV/0!</v>
      </c>
      <c r="J36" s="648"/>
      <c r="K36" s="648" t="e">
        <f t="shared" si="5"/>
        <v>#DIV/0!</v>
      </c>
      <c r="L36" s="648"/>
      <c r="M36" s="648"/>
    </row>
    <row r="37" spans="1:13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648"/>
      <c r="E37" s="648"/>
      <c r="F37" s="648"/>
      <c r="G37" s="648" t="e">
        <f t="shared" si="3"/>
        <v>#DIV/0!</v>
      </c>
      <c r="H37" s="648"/>
      <c r="I37" s="648" t="e">
        <f t="shared" si="4"/>
        <v>#DIV/0!</v>
      </c>
      <c r="J37" s="648"/>
      <c r="K37" s="648" t="e">
        <f t="shared" si="5"/>
        <v>#DIV/0!</v>
      </c>
      <c r="L37" s="648"/>
      <c r="M37" s="648"/>
    </row>
    <row r="38" spans="1:13" ht="20.100000000000001" customHeight="1" x14ac:dyDescent="0.25">
      <c r="A38" s="557"/>
      <c r="B38" s="128"/>
      <c r="C38" s="128" t="str">
        <f>'9'!C36</f>
        <v>Purwokerto Timur II</v>
      </c>
      <c r="D38" s="648"/>
      <c r="E38" s="648"/>
      <c r="F38" s="648"/>
      <c r="G38" s="648" t="e">
        <f t="shared" si="3"/>
        <v>#DIV/0!</v>
      </c>
      <c r="H38" s="648"/>
      <c r="I38" s="648" t="e">
        <f t="shared" si="4"/>
        <v>#DIV/0!</v>
      </c>
      <c r="J38" s="648"/>
      <c r="K38" s="648" t="e">
        <f t="shared" si="5"/>
        <v>#DIV/0!</v>
      </c>
      <c r="L38" s="648"/>
      <c r="M38" s="648"/>
    </row>
    <row r="39" spans="1:13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648"/>
      <c r="E39" s="648"/>
      <c r="F39" s="648"/>
      <c r="G39" s="648" t="e">
        <f t="shared" si="3"/>
        <v>#DIV/0!</v>
      </c>
      <c r="H39" s="648"/>
      <c r="I39" s="648" t="e">
        <f t="shared" si="4"/>
        <v>#DIV/0!</v>
      </c>
      <c r="J39" s="648"/>
      <c r="K39" s="648" t="e">
        <f t="shared" si="5"/>
        <v>#DIV/0!</v>
      </c>
      <c r="L39" s="648"/>
      <c r="M39" s="648"/>
    </row>
    <row r="40" spans="1:13" ht="20.100000000000001" customHeight="1" x14ac:dyDescent="0.25">
      <c r="A40" s="557"/>
      <c r="B40" s="128"/>
      <c r="C40" s="128" t="str">
        <f>'9'!C38</f>
        <v>Purwokerto Utara II</v>
      </c>
      <c r="D40" s="648"/>
      <c r="E40" s="648"/>
      <c r="F40" s="648"/>
      <c r="G40" s="648" t="e">
        <f t="shared" si="3"/>
        <v>#DIV/0!</v>
      </c>
      <c r="H40" s="648"/>
      <c r="I40" s="648" t="e">
        <f t="shared" si="4"/>
        <v>#DIV/0!</v>
      </c>
      <c r="J40" s="648"/>
      <c r="K40" s="648" t="e">
        <f t="shared" si="5"/>
        <v>#DIV/0!</v>
      </c>
      <c r="L40" s="648"/>
      <c r="M40" s="648"/>
    </row>
    <row r="41" spans="1:13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648"/>
      <c r="E41" s="648"/>
      <c r="F41" s="648"/>
      <c r="G41" s="648" t="e">
        <f t="shared" si="3"/>
        <v>#DIV/0!</v>
      </c>
      <c r="H41" s="648"/>
      <c r="I41" s="648" t="e">
        <f t="shared" si="4"/>
        <v>#DIV/0!</v>
      </c>
      <c r="J41" s="648"/>
      <c r="K41" s="648" t="e">
        <f t="shared" si="5"/>
        <v>#DIV/0!</v>
      </c>
      <c r="L41" s="648"/>
      <c r="M41" s="648"/>
    </row>
    <row r="42" spans="1:13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648"/>
      <c r="E42" s="648"/>
      <c r="F42" s="648"/>
      <c r="G42" s="648" t="e">
        <f t="shared" si="3"/>
        <v>#DIV/0!</v>
      </c>
      <c r="H42" s="648"/>
      <c r="I42" s="648" t="e">
        <f t="shared" si="4"/>
        <v>#DIV/0!</v>
      </c>
      <c r="J42" s="648"/>
      <c r="K42" s="648" t="e">
        <f t="shared" si="5"/>
        <v>#DIV/0!</v>
      </c>
      <c r="L42" s="648"/>
      <c r="M42" s="648"/>
    </row>
    <row r="43" spans="1:13" ht="20.100000000000001" customHeight="1" x14ac:dyDescent="0.25">
      <c r="A43" s="557"/>
      <c r="B43" s="128"/>
      <c r="C43" s="128" t="str">
        <f>'9'!C41</f>
        <v>Sokaraja II</v>
      </c>
      <c r="D43" s="648"/>
      <c r="E43" s="648"/>
      <c r="F43" s="648"/>
      <c r="G43" s="648" t="e">
        <f t="shared" si="3"/>
        <v>#DIV/0!</v>
      </c>
      <c r="H43" s="648"/>
      <c r="I43" s="648" t="e">
        <f t="shared" si="4"/>
        <v>#DIV/0!</v>
      </c>
      <c r="J43" s="648"/>
      <c r="K43" s="648" t="e">
        <f t="shared" si="5"/>
        <v>#DIV/0!</v>
      </c>
      <c r="L43" s="648"/>
      <c r="M43" s="648"/>
    </row>
    <row r="44" spans="1:13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648"/>
      <c r="E44" s="648"/>
      <c r="F44" s="648"/>
      <c r="G44" s="648" t="e">
        <f t="shared" si="3"/>
        <v>#DIV/0!</v>
      </c>
      <c r="H44" s="648"/>
      <c r="I44" s="648" t="e">
        <f t="shared" si="4"/>
        <v>#DIV/0!</v>
      </c>
      <c r="J44" s="648"/>
      <c r="K44" s="648" t="e">
        <f t="shared" si="5"/>
        <v>#DIV/0!</v>
      </c>
      <c r="L44" s="648"/>
      <c r="M44" s="648"/>
    </row>
    <row r="45" spans="1:13" ht="20.100000000000001" customHeight="1" x14ac:dyDescent="0.25">
      <c r="A45" s="557"/>
      <c r="B45" s="128"/>
      <c r="C45" s="128" t="str">
        <f>'9'!C43</f>
        <v>Kembaran II</v>
      </c>
      <c r="D45" s="648"/>
      <c r="E45" s="648"/>
      <c r="F45" s="648"/>
      <c r="G45" s="648" t="e">
        <f t="shared" si="3"/>
        <v>#DIV/0!</v>
      </c>
      <c r="H45" s="648"/>
      <c r="I45" s="648" t="e">
        <f t="shared" si="4"/>
        <v>#DIV/0!</v>
      </c>
      <c r="J45" s="648"/>
      <c r="K45" s="648" t="e">
        <f t="shared" si="5"/>
        <v>#DIV/0!</v>
      </c>
      <c r="L45" s="648"/>
      <c r="M45" s="648"/>
    </row>
    <row r="46" spans="1:13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648"/>
      <c r="E46" s="648"/>
      <c r="F46" s="648"/>
      <c r="G46" s="648" t="e">
        <f t="shared" si="3"/>
        <v>#DIV/0!</v>
      </c>
      <c r="H46" s="648"/>
      <c r="I46" s="648" t="e">
        <f t="shared" si="4"/>
        <v>#DIV/0!</v>
      </c>
      <c r="J46" s="648"/>
      <c r="K46" s="648" t="e">
        <f t="shared" si="5"/>
        <v>#DIV/0!</v>
      </c>
      <c r="L46" s="648"/>
      <c r="M46" s="648"/>
    </row>
    <row r="47" spans="1:13" ht="20.100000000000001" customHeight="1" x14ac:dyDescent="0.25">
      <c r="A47" s="557"/>
      <c r="B47" s="128"/>
      <c r="C47" s="128" t="str">
        <f>'9'!C45</f>
        <v>Sumbang II</v>
      </c>
      <c r="D47" s="648"/>
      <c r="E47" s="648"/>
      <c r="F47" s="648"/>
      <c r="G47" s="648" t="e">
        <f t="shared" si="3"/>
        <v>#DIV/0!</v>
      </c>
      <c r="H47" s="648"/>
      <c r="I47" s="648" t="e">
        <f t="shared" si="4"/>
        <v>#DIV/0!</v>
      </c>
      <c r="J47" s="648"/>
      <c r="K47" s="648" t="e">
        <f t="shared" si="5"/>
        <v>#DIV/0!</v>
      </c>
      <c r="L47" s="648"/>
      <c r="M47" s="648"/>
    </row>
    <row r="48" spans="1:13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648"/>
      <c r="E48" s="648"/>
      <c r="F48" s="648"/>
      <c r="G48" s="648" t="e">
        <f t="shared" si="3"/>
        <v>#DIV/0!</v>
      </c>
      <c r="H48" s="648"/>
      <c r="I48" s="648" t="e">
        <f t="shared" si="4"/>
        <v>#DIV/0!</v>
      </c>
      <c r="J48" s="648"/>
      <c r="K48" s="648" t="e">
        <f t="shared" si="5"/>
        <v>#DIV/0!</v>
      </c>
      <c r="L48" s="648"/>
      <c r="M48" s="648"/>
    </row>
    <row r="49" spans="1:24" ht="20.100000000000001" customHeight="1" x14ac:dyDescent="0.25">
      <c r="A49" s="557"/>
      <c r="B49" s="128"/>
      <c r="C49" s="128" t="str">
        <f>'9'!C47</f>
        <v>Baturraden II</v>
      </c>
      <c r="D49" s="648"/>
      <c r="E49" s="648"/>
      <c r="F49" s="648"/>
      <c r="G49" s="648" t="e">
        <f t="shared" si="3"/>
        <v>#DIV/0!</v>
      </c>
      <c r="H49" s="648"/>
      <c r="I49" s="648" t="e">
        <f t="shared" si="4"/>
        <v>#DIV/0!</v>
      </c>
      <c r="J49" s="648"/>
      <c r="K49" s="648" t="e">
        <f t="shared" si="5"/>
        <v>#DIV/0!</v>
      </c>
      <c r="L49" s="648"/>
      <c r="M49" s="648"/>
    </row>
    <row r="50" spans="1:24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648"/>
      <c r="E50" s="648"/>
      <c r="F50" s="648"/>
      <c r="G50" s="648" t="e">
        <f t="shared" si="3"/>
        <v>#DIV/0!</v>
      </c>
      <c r="H50" s="648"/>
      <c r="I50" s="648" t="e">
        <f t="shared" si="4"/>
        <v>#DIV/0!</v>
      </c>
      <c r="J50" s="648"/>
      <c r="K50" s="648" t="e">
        <f t="shared" si="5"/>
        <v>#DIV/0!</v>
      </c>
      <c r="L50" s="648"/>
      <c r="M50" s="648"/>
    </row>
    <row r="51" spans="1:24" ht="20.100000000000001" customHeight="1" x14ac:dyDescent="0.25">
      <c r="A51" s="557"/>
      <c r="B51" s="129"/>
      <c r="C51" s="129"/>
      <c r="D51" s="648"/>
      <c r="E51" s="648"/>
      <c r="F51" s="648"/>
      <c r="G51" s="648"/>
      <c r="H51" s="648"/>
      <c r="I51" s="648"/>
      <c r="J51" s="648"/>
      <c r="K51" s="648"/>
      <c r="L51" s="648"/>
      <c r="M51" s="648"/>
    </row>
    <row r="52" spans="1:24" ht="20.100000000000001" customHeight="1" x14ac:dyDescent="0.25">
      <c r="A52" s="557"/>
      <c r="B52" s="129"/>
      <c r="C52" s="129"/>
      <c r="D52" s="648"/>
      <c r="E52" s="648"/>
      <c r="F52" s="648"/>
      <c r="G52" s="648"/>
      <c r="H52" s="648"/>
      <c r="I52" s="648"/>
      <c r="J52" s="648"/>
      <c r="K52" s="648"/>
      <c r="L52" s="648"/>
      <c r="M52" s="648"/>
    </row>
    <row r="53" spans="1:24" ht="20.100000000000001" customHeight="1" x14ac:dyDescent="0.25">
      <c r="A53" s="557"/>
      <c r="B53" s="129"/>
      <c r="C53" s="129"/>
      <c r="D53" s="648"/>
      <c r="E53" s="648"/>
      <c r="F53" s="648"/>
      <c r="G53" s="648"/>
      <c r="H53" s="648"/>
      <c r="I53" s="648"/>
      <c r="J53" s="648"/>
      <c r="K53" s="648"/>
      <c r="L53" s="648"/>
      <c r="M53" s="648"/>
    </row>
    <row r="54" spans="1:24" ht="20.100000000000001" customHeight="1" x14ac:dyDescent="0.25">
      <c r="A54" s="725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  <c r="M54" s="648"/>
    </row>
    <row r="55" spans="1:24" ht="20.100000000000001" customHeight="1" x14ac:dyDescent="0.25">
      <c r="A55" s="725"/>
      <c r="B55" s="648"/>
      <c r="C55" s="648"/>
      <c r="D55" s="648"/>
      <c r="E55" s="648"/>
      <c r="F55" s="648"/>
      <c r="G55" s="648"/>
      <c r="H55" s="648"/>
      <c r="I55" s="648"/>
      <c r="J55" s="648"/>
      <c r="K55" s="648"/>
      <c r="L55" s="648"/>
      <c r="M55" s="648"/>
    </row>
    <row r="56" spans="1:24" ht="20.100000000000001" customHeight="1" x14ac:dyDescent="0.25">
      <c r="A56" s="725"/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862"/>
    </row>
    <row r="57" spans="1:24" ht="20.100000000000001" customHeight="1" thickBot="1" x14ac:dyDescent="0.3">
      <c r="A57" s="726" t="s">
        <v>488</v>
      </c>
      <c r="B57" s="727"/>
      <c r="C57" s="728"/>
      <c r="D57" s="728">
        <f>SUM(D11:D56)</f>
        <v>0</v>
      </c>
      <c r="E57" s="728"/>
      <c r="F57" s="728">
        <f>SUM(F11:F56)</f>
        <v>0</v>
      </c>
      <c r="G57" s="728" t="e">
        <f>F57/$E57*100</f>
        <v>#DIV/0!</v>
      </c>
      <c r="H57" s="728">
        <f>SUM(H11:H56)</f>
        <v>0</v>
      </c>
      <c r="I57" s="728" t="e">
        <f>H57/$D57*100</f>
        <v>#DIV/0!</v>
      </c>
      <c r="J57" s="728">
        <f>SUM(J11:J56)</f>
        <v>0</v>
      </c>
      <c r="K57" s="728" t="e">
        <f>J57/$E57*100</f>
        <v>#DIV/0!</v>
      </c>
      <c r="L57" s="728">
        <f>SUM(L11:L56)</f>
        <v>0</v>
      </c>
      <c r="M57" s="728" t="e">
        <f>L57/$D57*100</f>
        <v>#DIV/0!</v>
      </c>
      <c r="N57" s="708"/>
      <c r="O57" s="708"/>
      <c r="P57" s="708"/>
      <c r="Q57" s="708"/>
      <c r="R57" s="708"/>
      <c r="S57" s="708"/>
      <c r="T57" s="708"/>
      <c r="U57" s="708"/>
      <c r="V57" s="708"/>
      <c r="W57" s="708"/>
      <c r="X57" s="708"/>
    </row>
    <row r="58" spans="1:24" x14ac:dyDescent="0.25">
      <c r="A58" s="729"/>
      <c r="B58" s="729"/>
      <c r="C58" s="729"/>
      <c r="D58" s="729"/>
      <c r="E58" s="729"/>
      <c r="F58" s="729"/>
      <c r="G58" s="729"/>
      <c r="H58" s="729"/>
      <c r="I58" s="729"/>
      <c r="J58" s="729"/>
      <c r="K58" s="729"/>
      <c r="L58" s="729"/>
      <c r="M58" s="729"/>
    </row>
    <row r="59" spans="1:24" x14ac:dyDescent="0.25">
      <c r="A59" s="730" t="s">
        <v>569</v>
      </c>
    </row>
  </sheetData>
  <mergeCells count="10">
    <mergeCell ref="J7:K8"/>
    <mergeCell ref="L7:M8"/>
    <mergeCell ref="A3:M3"/>
    <mergeCell ref="A7:A9"/>
    <mergeCell ref="B7:B9"/>
    <mergeCell ref="C7:C9"/>
    <mergeCell ref="D7:D9"/>
    <mergeCell ref="F7:G8"/>
    <mergeCell ref="H7:I8"/>
    <mergeCell ref="E7:E9"/>
  </mergeCells>
  <printOptions horizontalCentered="1"/>
  <pageMargins left="1.6929133858267718" right="0.9055118110236221" top="1.1417322834645669" bottom="0.9055118110236221" header="0" footer="0"/>
  <pageSetup paperSize="9" scale="43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67E28-0955-42C2-AA0C-5D0463CAB330}">
  <sheetPr codeName="Sheet9">
    <tabColor rgb="FF002060"/>
    <pageSetUpPr fitToPage="1"/>
  </sheetPr>
  <dimension ref="A1:L63"/>
  <sheetViews>
    <sheetView topLeftCell="A28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5.7109375" style="70" customWidth="1"/>
    <col min="4" max="12" width="10.7109375" style="70" customWidth="1"/>
    <col min="13" max="256" width="9.140625" style="70"/>
    <col min="257" max="257" width="5.7109375" style="70" customWidth="1"/>
    <col min="258" max="259" width="25.7109375" style="70" customWidth="1"/>
    <col min="260" max="268" width="10.7109375" style="70" customWidth="1"/>
    <col min="269" max="512" width="9.140625" style="70"/>
    <col min="513" max="513" width="5.7109375" style="70" customWidth="1"/>
    <col min="514" max="515" width="25.7109375" style="70" customWidth="1"/>
    <col min="516" max="524" width="10.7109375" style="70" customWidth="1"/>
    <col min="525" max="768" width="9.140625" style="70"/>
    <col min="769" max="769" width="5.7109375" style="70" customWidth="1"/>
    <col min="770" max="771" width="25.7109375" style="70" customWidth="1"/>
    <col min="772" max="780" width="10.7109375" style="70" customWidth="1"/>
    <col min="781" max="1024" width="9.140625" style="70"/>
    <col min="1025" max="1025" width="5.7109375" style="70" customWidth="1"/>
    <col min="1026" max="1027" width="25.7109375" style="70" customWidth="1"/>
    <col min="1028" max="1036" width="10.7109375" style="70" customWidth="1"/>
    <col min="1037" max="1280" width="9.140625" style="70"/>
    <col min="1281" max="1281" width="5.7109375" style="70" customWidth="1"/>
    <col min="1282" max="1283" width="25.7109375" style="70" customWidth="1"/>
    <col min="1284" max="1292" width="10.7109375" style="70" customWidth="1"/>
    <col min="1293" max="1536" width="9.140625" style="70"/>
    <col min="1537" max="1537" width="5.7109375" style="70" customWidth="1"/>
    <col min="1538" max="1539" width="25.7109375" style="70" customWidth="1"/>
    <col min="1540" max="1548" width="10.7109375" style="70" customWidth="1"/>
    <col min="1549" max="1792" width="9.140625" style="70"/>
    <col min="1793" max="1793" width="5.7109375" style="70" customWidth="1"/>
    <col min="1794" max="1795" width="25.7109375" style="70" customWidth="1"/>
    <col min="1796" max="1804" width="10.7109375" style="70" customWidth="1"/>
    <col min="1805" max="2048" width="9.140625" style="70"/>
    <col min="2049" max="2049" width="5.7109375" style="70" customWidth="1"/>
    <col min="2050" max="2051" width="25.7109375" style="70" customWidth="1"/>
    <col min="2052" max="2060" width="10.7109375" style="70" customWidth="1"/>
    <col min="2061" max="2304" width="9.140625" style="70"/>
    <col min="2305" max="2305" width="5.7109375" style="70" customWidth="1"/>
    <col min="2306" max="2307" width="25.7109375" style="70" customWidth="1"/>
    <col min="2308" max="2316" width="10.7109375" style="70" customWidth="1"/>
    <col min="2317" max="2560" width="9.140625" style="70"/>
    <col min="2561" max="2561" width="5.7109375" style="70" customWidth="1"/>
    <col min="2562" max="2563" width="25.7109375" style="70" customWidth="1"/>
    <col min="2564" max="2572" width="10.7109375" style="70" customWidth="1"/>
    <col min="2573" max="2816" width="9.140625" style="70"/>
    <col min="2817" max="2817" width="5.7109375" style="70" customWidth="1"/>
    <col min="2818" max="2819" width="25.7109375" style="70" customWidth="1"/>
    <col min="2820" max="2828" width="10.7109375" style="70" customWidth="1"/>
    <col min="2829" max="3072" width="9.140625" style="70"/>
    <col min="3073" max="3073" width="5.7109375" style="70" customWidth="1"/>
    <col min="3074" max="3075" width="25.7109375" style="70" customWidth="1"/>
    <col min="3076" max="3084" width="10.7109375" style="70" customWidth="1"/>
    <col min="3085" max="3328" width="9.140625" style="70"/>
    <col min="3329" max="3329" width="5.7109375" style="70" customWidth="1"/>
    <col min="3330" max="3331" width="25.7109375" style="70" customWidth="1"/>
    <col min="3332" max="3340" width="10.7109375" style="70" customWidth="1"/>
    <col min="3341" max="3584" width="9.140625" style="70"/>
    <col min="3585" max="3585" width="5.7109375" style="70" customWidth="1"/>
    <col min="3586" max="3587" width="25.7109375" style="70" customWidth="1"/>
    <col min="3588" max="3596" width="10.7109375" style="70" customWidth="1"/>
    <col min="3597" max="3840" width="9.140625" style="70"/>
    <col min="3841" max="3841" width="5.7109375" style="70" customWidth="1"/>
    <col min="3842" max="3843" width="25.7109375" style="70" customWidth="1"/>
    <col min="3844" max="3852" width="10.7109375" style="70" customWidth="1"/>
    <col min="3853" max="4096" width="9.140625" style="70"/>
    <col min="4097" max="4097" width="5.7109375" style="70" customWidth="1"/>
    <col min="4098" max="4099" width="25.7109375" style="70" customWidth="1"/>
    <col min="4100" max="4108" width="10.7109375" style="70" customWidth="1"/>
    <col min="4109" max="4352" width="9.140625" style="70"/>
    <col min="4353" max="4353" width="5.7109375" style="70" customWidth="1"/>
    <col min="4354" max="4355" width="25.7109375" style="70" customWidth="1"/>
    <col min="4356" max="4364" width="10.7109375" style="70" customWidth="1"/>
    <col min="4365" max="4608" width="9.140625" style="70"/>
    <col min="4609" max="4609" width="5.7109375" style="70" customWidth="1"/>
    <col min="4610" max="4611" width="25.7109375" style="70" customWidth="1"/>
    <col min="4612" max="4620" width="10.7109375" style="70" customWidth="1"/>
    <col min="4621" max="4864" width="9.140625" style="70"/>
    <col min="4865" max="4865" width="5.7109375" style="70" customWidth="1"/>
    <col min="4866" max="4867" width="25.7109375" style="70" customWidth="1"/>
    <col min="4868" max="4876" width="10.7109375" style="70" customWidth="1"/>
    <col min="4877" max="5120" width="9.140625" style="70"/>
    <col min="5121" max="5121" width="5.7109375" style="70" customWidth="1"/>
    <col min="5122" max="5123" width="25.7109375" style="70" customWidth="1"/>
    <col min="5124" max="5132" width="10.7109375" style="70" customWidth="1"/>
    <col min="5133" max="5376" width="9.140625" style="70"/>
    <col min="5377" max="5377" width="5.7109375" style="70" customWidth="1"/>
    <col min="5378" max="5379" width="25.7109375" style="70" customWidth="1"/>
    <col min="5380" max="5388" width="10.7109375" style="70" customWidth="1"/>
    <col min="5389" max="5632" width="9.140625" style="70"/>
    <col min="5633" max="5633" width="5.7109375" style="70" customWidth="1"/>
    <col min="5634" max="5635" width="25.7109375" style="70" customWidth="1"/>
    <col min="5636" max="5644" width="10.7109375" style="70" customWidth="1"/>
    <col min="5645" max="5888" width="9.140625" style="70"/>
    <col min="5889" max="5889" width="5.7109375" style="70" customWidth="1"/>
    <col min="5890" max="5891" width="25.7109375" style="70" customWidth="1"/>
    <col min="5892" max="5900" width="10.7109375" style="70" customWidth="1"/>
    <col min="5901" max="6144" width="9.140625" style="70"/>
    <col min="6145" max="6145" width="5.7109375" style="70" customWidth="1"/>
    <col min="6146" max="6147" width="25.7109375" style="70" customWidth="1"/>
    <col min="6148" max="6156" width="10.7109375" style="70" customWidth="1"/>
    <col min="6157" max="6400" width="9.140625" style="70"/>
    <col min="6401" max="6401" width="5.7109375" style="70" customWidth="1"/>
    <col min="6402" max="6403" width="25.7109375" style="70" customWidth="1"/>
    <col min="6404" max="6412" width="10.7109375" style="70" customWidth="1"/>
    <col min="6413" max="6656" width="9.140625" style="70"/>
    <col min="6657" max="6657" width="5.7109375" style="70" customWidth="1"/>
    <col min="6658" max="6659" width="25.7109375" style="70" customWidth="1"/>
    <col min="6660" max="6668" width="10.7109375" style="70" customWidth="1"/>
    <col min="6669" max="6912" width="9.140625" style="70"/>
    <col min="6913" max="6913" width="5.7109375" style="70" customWidth="1"/>
    <col min="6914" max="6915" width="25.7109375" style="70" customWidth="1"/>
    <col min="6916" max="6924" width="10.7109375" style="70" customWidth="1"/>
    <col min="6925" max="7168" width="9.140625" style="70"/>
    <col min="7169" max="7169" width="5.7109375" style="70" customWidth="1"/>
    <col min="7170" max="7171" width="25.7109375" style="70" customWidth="1"/>
    <col min="7172" max="7180" width="10.7109375" style="70" customWidth="1"/>
    <col min="7181" max="7424" width="9.140625" style="70"/>
    <col min="7425" max="7425" width="5.7109375" style="70" customWidth="1"/>
    <col min="7426" max="7427" width="25.7109375" style="70" customWidth="1"/>
    <col min="7428" max="7436" width="10.7109375" style="70" customWidth="1"/>
    <col min="7437" max="7680" width="9.140625" style="70"/>
    <col min="7681" max="7681" width="5.7109375" style="70" customWidth="1"/>
    <col min="7682" max="7683" width="25.7109375" style="70" customWidth="1"/>
    <col min="7684" max="7692" width="10.7109375" style="70" customWidth="1"/>
    <col min="7693" max="7936" width="9.140625" style="70"/>
    <col min="7937" max="7937" width="5.7109375" style="70" customWidth="1"/>
    <col min="7938" max="7939" width="25.7109375" style="70" customWidth="1"/>
    <col min="7940" max="7948" width="10.7109375" style="70" customWidth="1"/>
    <col min="7949" max="8192" width="9.140625" style="70"/>
    <col min="8193" max="8193" width="5.7109375" style="70" customWidth="1"/>
    <col min="8194" max="8195" width="25.7109375" style="70" customWidth="1"/>
    <col min="8196" max="8204" width="10.7109375" style="70" customWidth="1"/>
    <col min="8205" max="8448" width="9.140625" style="70"/>
    <col min="8449" max="8449" width="5.7109375" style="70" customWidth="1"/>
    <col min="8450" max="8451" width="25.7109375" style="70" customWidth="1"/>
    <col min="8452" max="8460" width="10.7109375" style="70" customWidth="1"/>
    <col min="8461" max="8704" width="9.140625" style="70"/>
    <col min="8705" max="8705" width="5.7109375" style="70" customWidth="1"/>
    <col min="8706" max="8707" width="25.7109375" style="70" customWidth="1"/>
    <col min="8708" max="8716" width="10.7109375" style="70" customWidth="1"/>
    <col min="8717" max="8960" width="9.140625" style="70"/>
    <col min="8961" max="8961" width="5.7109375" style="70" customWidth="1"/>
    <col min="8962" max="8963" width="25.7109375" style="70" customWidth="1"/>
    <col min="8964" max="8972" width="10.7109375" style="70" customWidth="1"/>
    <col min="8973" max="9216" width="9.140625" style="70"/>
    <col min="9217" max="9217" width="5.7109375" style="70" customWidth="1"/>
    <col min="9218" max="9219" width="25.7109375" style="70" customWidth="1"/>
    <col min="9220" max="9228" width="10.7109375" style="70" customWidth="1"/>
    <col min="9229" max="9472" width="9.140625" style="70"/>
    <col min="9473" max="9473" width="5.7109375" style="70" customWidth="1"/>
    <col min="9474" max="9475" width="25.7109375" style="70" customWidth="1"/>
    <col min="9476" max="9484" width="10.7109375" style="70" customWidth="1"/>
    <col min="9485" max="9728" width="9.140625" style="70"/>
    <col min="9729" max="9729" width="5.7109375" style="70" customWidth="1"/>
    <col min="9730" max="9731" width="25.7109375" style="70" customWidth="1"/>
    <col min="9732" max="9740" width="10.7109375" style="70" customWidth="1"/>
    <col min="9741" max="9984" width="9.140625" style="70"/>
    <col min="9985" max="9985" width="5.7109375" style="70" customWidth="1"/>
    <col min="9986" max="9987" width="25.7109375" style="70" customWidth="1"/>
    <col min="9988" max="9996" width="10.7109375" style="70" customWidth="1"/>
    <col min="9997" max="10240" width="9.140625" style="70"/>
    <col min="10241" max="10241" width="5.7109375" style="70" customWidth="1"/>
    <col min="10242" max="10243" width="25.7109375" style="70" customWidth="1"/>
    <col min="10244" max="10252" width="10.7109375" style="70" customWidth="1"/>
    <col min="10253" max="10496" width="9.140625" style="70"/>
    <col min="10497" max="10497" width="5.7109375" style="70" customWidth="1"/>
    <col min="10498" max="10499" width="25.7109375" style="70" customWidth="1"/>
    <col min="10500" max="10508" width="10.7109375" style="70" customWidth="1"/>
    <col min="10509" max="10752" width="9.140625" style="70"/>
    <col min="10753" max="10753" width="5.7109375" style="70" customWidth="1"/>
    <col min="10754" max="10755" width="25.7109375" style="70" customWidth="1"/>
    <col min="10756" max="10764" width="10.7109375" style="70" customWidth="1"/>
    <col min="10765" max="11008" width="9.140625" style="70"/>
    <col min="11009" max="11009" width="5.7109375" style="70" customWidth="1"/>
    <col min="11010" max="11011" width="25.7109375" style="70" customWidth="1"/>
    <col min="11012" max="11020" width="10.7109375" style="70" customWidth="1"/>
    <col min="11021" max="11264" width="9.140625" style="70"/>
    <col min="11265" max="11265" width="5.7109375" style="70" customWidth="1"/>
    <col min="11266" max="11267" width="25.7109375" style="70" customWidth="1"/>
    <col min="11268" max="11276" width="10.7109375" style="70" customWidth="1"/>
    <col min="11277" max="11520" width="9.140625" style="70"/>
    <col min="11521" max="11521" width="5.7109375" style="70" customWidth="1"/>
    <col min="11522" max="11523" width="25.7109375" style="70" customWidth="1"/>
    <col min="11524" max="11532" width="10.7109375" style="70" customWidth="1"/>
    <col min="11533" max="11776" width="9.140625" style="70"/>
    <col min="11777" max="11777" width="5.7109375" style="70" customWidth="1"/>
    <col min="11778" max="11779" width="25.7109375" style="70" customWidth="1"/>
    <col min="11780" max="11788" width="10.7109375" style="70" customWidth="1"/>
    <col min="11789" max="12032" width="9.140625" style="70"/>
    <col min="12033" max="12033" width="5.7109375" style="70" customWidth="1"/>
    <col min="12034" max="12035" width="25.7109375" style="70" customWidth="1"/>
    <col min="12036" max="12044" width="10.7109375" style="70" customWidth="1"/>
    <col min="12045" max="12288" width="9.140625" style="70"/>
    <col min="12289" max="12289" width="5.7109375" style="70" customWidth="1"/>
    <col min="12290" max="12291" width="25.7109375" style="70" customWidth="1"/>
    <col min="12292" max="12300" width="10.7109375" style="70" customWidth="1"/>
    <col min="12301" max="12544" width="9.140625" style="70"/>
    <col min="12545" max="12545" width="5.7109375" style="70" customWidth="1"/>
    <col min="12546" max="12547" width="25.7109375" style="70" customWidth="1"/>
    <col min="12548" max="12556" width="10.7109375" style="70" customWidth="1"/>
    <col min="12557" max="12800" width="9.140625" style="70"/>
    <col min="12801" max="12801" width="5.7109375" style="70" customWidth="1"/>
    <col min="12802" max="12803" width="25.7109375" style="70" customWidth="1"/>
    <col min="12804" max="12812" width="10.7109375" style="70" customWidth="1"/>
    <col min="12813" max="13056" width="9.140625" style="70"/>
    <col min="13057" max="13057" width="5.7109375" style="70" customWidth="1"/>
    <col min="13058" max="13059" width="25.7109375" style="70" customWidth="1"/>
    <col min="13060" max="13068" width="10.7109375" style="70" customWidth="1"/>
    <col min="13069" max="13312" width="9.140625" style="70"/>
    <col min="13313" max="13313" width="5.7109375" style="70" customWidth="1"/>
    <col min="13314" max="13315" width="25.7109375" style="70" customWidth="1"/>
    <col min="13316" max="13324" width="10.7109375" style="70" customWidth="1"/>
    <col min="13325" max="13568" width="9.140625" style="70"/>
    <col min="13569" max="13569" width="5.7109375" style="70" customWidth="1"/>
    <col min="13570" max="13571" width="25.7109375" style="70" customWidth="1"/>
    <col min="13572" max="13580" width="10.7109375" style="70" customWidth="1"/>
    <col min="13581" max="13824" width="9.140625" style="70"/>
    <col min="13825" max="13825" width="5.7109375" style="70" customWidth="1"/>
    <col min="13826" max="13827" width="25.7109375" style="70" customWidth="1"/>
    <col min="13828" max="13836" width="10.7109375" style="70" customWidth="1"/>
    <col min="13837" max="14080" width="9.140625" style="70"/>
    <col min="14081" max="14081" width="5.7109375" style="70" customWidth="1"/>
    <col min="14082" max="14083" width="25.7109375" style="70" customWidth="1"/>
    <col min="14084" max="14092" width="10.7109375" style="70" customWidth="1"/>
    <col min="14093" max="14336" width="9.140625" style="70"/>
    <col min="14337" max="14337" width="5.7109375" style="70" customWidth="1"/>
    <col min="14338" max="14339" width="25.7109375" style="70" customWidth="1"/>
    <col min="14340" max="14348" width="10.7109375" style="70" customWidth="1"/>
    <col min="14349" max="14592" width="9.140625" style="70"/>
    <col min="14593" max="14593" width="5.7109375" style="70" customWidth="1"/>
    <col min="14594" max="14595" width="25.7109375" style="70" customWidth="1"/>
    <col min="14596" max="14604" width="10.7109375" style="70" customWidth="1"/>
    <col min="14605" max="14848" width="9.140625" style="70"/>
    <col min="14849" max="14849" width="5.7109375" style="70" customWidth="1"/>
    <col min="14850" max="14851" width="25.7109375" style="70" customWidth="1"/>
    <col min="14852" max="14860" width="10.7109375" style="70" customWidth="1"/>
    <col min="14861" max="15104" width="9.140625" style="70"/>
    <col min="15105" max="15105" width="5.7109375" style="70" customWidth="1"/>
    <col min="15106" max="15107" width="25.7109375" style="70" customWidth="1"/>
    <col min="15108" max="15116" width="10.7109375" style="70" customWidth="1"/>
    <col min="15117" max="15360" width="9.140625" style="70"/>
    <col min="15361" max="15361" width="5.7109375" style="70" customWidth="1"/>
    <col min="15362" max="15363" width="25.7109375" style="70" customWidth="1"/>
    <col min="15364" max="15372" width="10.7109375" style="70" customWidth="1"/>
    <col min="15373" max="15616" width="9.140625" style="70"/>
    <col min="15617" max="15617" width="5.7109375" style="70" customWidth="1"/>
    <col min="15618" max="15619" width="25.7109375" style="70" customWidth="1"/>
    <col min="15620" max="15628" width="10.7109375" style="70" customWidth="1"/>
    <col min="15629" max="15872" width="9.140625" style="70"/>
    <col min="15873" max="15873" width="5.7109375" style="70" customWidth="1"/>
    <col min="15874" max="15875" width="25.7109375" style="70" customWidth="1"/>
    <col min="15876" max="15884" width="10.7109375" style="70" customWidth="1"/>
    <col min="15885" max="16128" width="9.140625" style="70"/>
    <col min="16129" max="16129" width="5.7109375" style="70" customWidth="1"/>
    <col min="16130" max="16131" width="25.7109375" style="70" customWidth="1"/>
    <col min="16132" max="16140" width="10.7109375" style="70" customWidth="1"/>
    <col min="16141" max="16384" width="9.140625" style="70"/>
  </cols>
  <sheetData>
    <row r="1" spans="1:12" ht="15.75" x14ac:dyDescent="0.25">
      <c r="A1" s="590" t="s">
        <v>753</v>
      </c>
    </row>
    <row r="3" spans="1:12" ht="15.75" x14ac:dyDescent="0.25">
      <c r="A3" s="588" t="s">
        <v>719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2" ht="15.75" x14ac:dyDescent="0.25">
      <c r="A4" s="217"/>
      <c r="B4" s="217"/>
      <c r="C4" s="217"/>
      <c r="D4" s="217"/>
      <c r="E4" s="589" t="str">
        <f>'1'!$E$5</f>
        <v>KABUPATEN/KOTA</v>
      </c>
      <c r="F4" s="590">
        <f>'1'!$F$5</f>
        <v>2022</v>
      </c>
      <c r="G4" s="217"/>
      <c r="H4" s="217"/>
      <c r="I4" s="217"/>
      <c r="J4" s="217"/>
      <c r="K4" s="217"/>
      <c r="L4" s="217"/>
    </row>
    <row r="5" spans="1:12" ht="15.75" x14ac:dyDescent="0.25">
      <c r="A5" s="217"/>
      <c r="B5" s="217"/>
      <c r="C5" s="217"/>
      <c r="D5" s="217"/>
      <c r="E5" s="589" t="str">
        <f>'1'!$E$6</f>
        <v>TAHUN</v>
      </c>
      <c r="F5" s="590" t="str">
        <f>'1'!$F$6</f>
        <v>BANYUMAS</v>
      </c>
      <c r="G5" s="217"/>
      <c r="H5" s="217"/>
      <c r="I5" s="217"/>
      <c r="J5" s="217"/>
      <c r="K5" s="217"/>
      <c r="L5" s="217"/>
    </row>
    <row r="6" spans="1:12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8.75" customHeight="1" x14ac:dyDescent="0.25">
      <c r="A7" s="1040" t="s">
        <v>2</v>
      </c>
      <c r="B7" s="1040" t="s">
        <v>254</v>
      </c>
      <c r="C7" s="1040" t="s">
        <v>409</v>
      </c>
      <c r="D7" s="1093" t="s">
        <v>651</v>
      </c>
      <c r="E7" s="1094"/>
      <c r="F7" s="1094"/>
      <c r="G7" s="1094"/>
      <c r="H7" s="1094"/>
      <c r="I7" s="1094"/>
      <c r="J7" s="1094"/>
      <c r="K7" s="1094"/>
      <c r="L7" s="1095"/>
    </row>
    <row r="8" spans="1:12" ht="18" customHeight="1" x14ac:dyDescent="0.25">
      <c r="A8" s="1040"/>
      <c r="B8" s="1040"/>
      <c r="C8" s="1040"/>
      <c r="D8" s="1120" t="s">
        <v>720</v>
      </c>
      <c r="E8" s="1269"/>
      <c r="F8" s="1269"/>
      <c r="G8" s="1235" t="s">
        <v>721</v>
      </c>
      <c r="H8" s="1259"/>
      <c r="I8" s="1259"/>
      <c r="J8" s="1259"/>
      <c r="K8" s="1259"/>
      <c r="L8" s="1234"/>
    </row>
    <row r="9" spans="1:12" ht="18" customHeight="1" x14ac:dyDescent="0.25">
      <c r="A9" s="1040"/>
      <c r="B9" s="1040"/>
      <c r="C9" s="1040"/>
      <c r="D9" s="1269"/>
      <c r="E9" s="1269"/>
      <c r="F9" s="1269"/>
      <c r="G9" s="1235" t="s">
        <v>722</v>
      </c>
      <c r="H9" s="1259"/>
      <c r="I9" s="1259"/>
      <c r="J9" s="1235" t="s">
        <v>723</v>
      </c>
      <c r="K9" s="1259"/>
      <c r="L9" s="1234"/>
    </row>
    <row r="10" spans="1:12" ht="18" customHeight="1" x14ac:dyDescent="0.25">
      <c r="A10" s="1041"/>
      <c r="B10" s="1041"/>
      <c r="C10" s="1041"/>
      <c r="D10" s="760" t="s">
        <v>6</v>
      </c>
      <c r="E10" s="760" t="s">
        <v>7</v>
      </c>
      <c r="F10" s="760" t="s">
        <v>370</v>
      </c>
      <c r="G10" s="760" t="s">
        <v>6</v>
      </c>
      <c r="H10" s="760" t="s">
        <v>7</v>
      </c>
      <c r="I10" s="760" t="s">
        <v>370</v>
      </c>
      <c r="J10" s="760" t="s">
        <v>6</v>
      </c>
      <c r="K10" s="760" t="s">
        <v>7</v>
      </c>
      <c r="L10" s="760" t="s">
        <v>370</v>
      </c>
    </row>
    <row r="11" spans="1:12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</row>
    <row r="12" spans="1:12" x14ac:dyDescent="0.25">
      <c r="A12" s="561">
        <v>1</v>
      </c>
      <c r="B12" s="128" t="str">
        <f>'9'!B9</f>
        <v>Lumbir</v>
      </c>
      <c r="C12" s="128" t="str">
        <f>'9'!C9</f>
        <v>Lumbir</v>
      </c>
      <c r="D12" s="316"/>
      <c r="E12" s="316"/>
      <c r="F12" s="316">
        <f>SUM(D12:E12)</f>
        <v>0</v>
      </c>
      <c r="G12" s="316"/>
      <c r="H12" s="346"/>
      <c r="I12" s="316">
        <f>SUM(G12:H12)</f>
        <v>0</v>
      </c>
      <c r="J12" s="347" t="e">
        <f>G12/D12*100</f>
        <v>#DIV/0!</v>
      </c>
      <c r="K12" s="347" t="e">
        <f>H12/E12*100</f>
        <v>#DIV/0!</v>
      </c>
      <c r="L12" s="347" t="e">
        <f>I12/F12*100</f>
        <v>#DIV/0!</v>
      </c>
    </row>
    <row r="13" spans="1:12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316"/>
      <c r="E13" s="316"/>
      <c r="F13" s="316">
        <f t="shared" ref="F13:F31" si="0">SUM(D13:E13)</f>
        <v>0</v>
      </c>
      <c r="G13" s="316"/>
      <c r="H13" s="316"/>
      <c r="I13" s="316">
        <f t="shared" ref="I13:I31" si="1">SUM(G13:H13)</f>
        <v>0</v>
      </c>
      <c r="J13" s="277" t="e">
        <f t="shared" ref="J13:L31" si="2">G13/D13*100</f>
        <v>#DIV/0!</v>
      </c>
      <c r="K13" s="277" t="e">
        <f t="shared" si="2"/>
        <v>#DIV/0!</v>
      </c>
      <c r="L13" s="277" t="e">
        <f t="shared" si="2"/>
        <v>#DIV/0!</v>
      </c>
    </row>
    <row r="14" spans="1:12" x14ac:dyDescent="0.25">
      <c r="A14" s="557"/>
      <c r="B14" s="128"/>
      <c r="C14" s="128" t="str">
        <f>'9'!C11</f>
        <v>Wangon II</v>
      </c>
      <c r="D14" s="316"/>
      <c r="E14" s="316"/>
      <c r="F14" s="316">
        <f t="shared" si="0"/>
        <v>0</v>
      </c>
      <c r="G14" s="316"/>
      <c r="H14" s="316"/>
      <c r="I14" s="316">
        <f t="shared" si="1"/>
        <v>0</v>
      </c>
      <c r="J14" s="277" t="e">
        <f t="shared" si="2"/>
        <v>#DIV/0!</v>
      </c>
      <c r="K14" s="277" t="e">
        <f t="shared" si="2"/>
        <v>#DIV/0!</v>
      </c>
      <c r="L14" s="277" t="e">
        <f t="shared" si="2"/>
        <v>#DIV/0!</v>
      </c>
    </row>
    <row r="15" spans="1:12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316"/>
      <c r="E15" s="316"/>
      <c r="F15" s="316">
        <f t="shared" si="0"/>
        <v>0</v>
      </c>
      <c r="G15" s="316"/>
      <c r="H15" s="316"/>
      <c r="I15" s="316">
        <f t="shared" si="1"/>
        <v>0</v>
      </c>
      <c r="J15" s="277" t="e">
        <f t="shared" si="2"/>
        <v>#DIV/0!</v>
      </c>
      <c r="K15" s="277" t="e">
        <f t="shared" si="2"/>
        <v>#DIV/0!</v>
      </c>
      <c r="L15" s="277" t="e">
        <f t="shared" si="2"/>
        <v>#DIV/0!</v>
      </c>
    </row>
    <row r="16" spans="1:12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316"/>
      <c r="E16" s="316"/>
      <c r="F16" s="316">
        <f>SUM(D16:E16)</f>
        <v>0</v>
      </c>
      <c r="G16" s="316"/>
      <c r="H16" s="316"/>
      <c r="I16" s="316">
        <f t="shared" si="1"/>
        <v>0</v>
      </c>
      <c r="J16" s="277" t="e">
        <f t="shared" si="2"/>
        <v>#DIV/0!</v>
      </c>
      <c r="K16" s="277" t="e">
        <f t="shared" si="2"/>
        <v>#DIV/0!</v>
      </c>
      <c r="L16" s="277" t="e">
        <f t="shared" si="2"/>
        <v>#DIV/0!</v>
      </c>
    </row>
    <row r="17" spans="1:12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316"/>
      <c r="E17" s="316"/>
      <c r="F17" s="316">
        <f t="shared" si="0"/>
        <v>0</v>
      </c>
      <c r="G17" s="316"/>
      <c r="H17" s="316"/>
      <c r="I17" s="316">
        <f t="shared" si="1"/>
        <v>0</v>
      </c>
      <c r="J17" s="277" t="e">
        <f t="shared" si="2"/>
        <v>#DIV/0!</v>
      </c>
      <c r="K17" s="277" t="e">
        <f t="shared" si="2"/>
        <v>#DIV/0!</v>
      </c>
      <c r="L17" s="277" t="e">
        <f t="shared" si="2"/>
        <v>#DIV/0!</v>
      </c>
    </row>
    <row r="18" spans="1:12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316"/>
      <c r="E18" s="316"/>
      <c r="F18" s="316">
        <f t="shared" si="0"/>
        <v>0</v>
      </c>
      <c r="G18" s="316"/>
      <c r="H18" s="316"/>
      <c r="I18" s="316">
        <f t="shared" si="1"/>
        <v>0</v>
      </c>
      <c r="J18" s="277" t="e">
        <f t="shared" si="2"/>
        <v>#DIV/0!</v>
      </c>
      <c r="K18" s="277" t="e">
        <f t="shared" si="2"/>
        <v>#DIV/0!</v>
      </c>
      <c r="L18" s="277" t="e">
        <f t="shared" si="2"/>
        <v>#DIV/0!</v>
      </c>
    </row>
    <row r="19" spans="1:12" x14ac:dyDescent="0.25">
      <c r="A19" s="557"/>
      <c r="B19" s="128"/>
      <c r="C19" s="128" t="str">
        <f>'9'!C16</f>
        <v>Kemranjen II</v>
      </c>
      <c r="D19" s="316"/>
      <c r="E19" s="316"/>
      <c r="F19" s="316">
        <f t="shared" si="0"/>
        <v>0</v>
      </c>
      <c r="G19" s="316"/>
      <c r="H19" s="316"/>
      <c r="I19" s="316">
        <f t="shared" si="1"/>
        <v>0</v>
      </c>
      <c r="J19" s="277" t="e">
        <f t="shared" si="2"/>
        <v>#DIV/0!</v>
      </c>
      <c r="K19" s="277" t="e">
        <f t="shared" si="2"/>
        <v>#DIV/0!</v>
      </c>
      <c r="L19" s="277" t="e">
        <f t="shared" si="2"/>
        <v>#DIV/0!</v>
      </c>
    </row>
    <row r="20" spans="1:12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316"/>
      <c r="E20" s="316"/>
      <c r="F20" s="316">
        <f t="shared" si="0"/>
        <v>0</v>
      </c>
      <c r="G20" s="316"/>
      <c r="H20" s="316"/>
      <c r="I20" s="316">
        <f>SUM(G20:H20)</f>
        <v>0</v>
      </c>
      <c r="J20" s="277" t="e">
        <f t="shared" si="2"/>
        <v>#DIV/0!</v>
      </c>
      <c r="K20" s="277" t="e">
        <f t="shared" si="2"/>
        <v>#DIV/0!</v>
      </c>
      <c r="L20" s="277" t="e">
        <f t="shared" si="2"/>
        <v>#DIV/0!</v>
      </c>
    </row>
    <row r="21" spans="1:12" x14ac:dyDescent="0.25">
      <c r="A21" s="557"/>
      <c r="B21" s="128"/>
      <c r="C21" s="128" t="str">
        <f>'9'!C18</f>
        <v>Sumpiuh II</v>
      </c>
      <c r="D21" s="316"/>
      <c r="E21" s="316"/>
      <c r="F21" s="316">
        <f t="shared" si="0"/>
        <v>0</v>
      </c>
      <c r="G21" s="316"/>
      <c r="H21" s="316"/>
      <c r="I21" s="316">
        <f t="shared" si="1"/>
        <v>0</v>
      </c>
      <c r="J21" s="277" t="e">
        <f t="shared" si="2"/>
        <v>#DIV/0!</v>
      </c>
      <c r="K21" s="277" t="e">
        <f t="shared" si="2"/>
        <v>#DIV/0!</v>
      </c>
      <c r="L21" s="277" t="e">
        <f t="shared" si="2"/>
        <v>#DIV/0!</v>
      </c>
    </row>
    <row r="22" spans="1:12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316"/>
      <c r="E22" s="316"/>
      <c r="F22" s="316">
        <f t="shared" si="0"/>
        <v>0</v>
      </c>
      <c r="G22" s="316"/>
      <c r="H22" s="316"/>
      <c r="I22" s="316">
        <f t="shared" si="1"/>
        <v>0</v>
      </c>
      <c r="J22" s="277" t="e">
        <f t="shared" si="2"/>
        <v>#DIV/0!</v>
      </c>
      <c r="K22" s="277" t="e">
        <f t="shared" si="2"/>
        <v>#DIV/0!</v>
      </c>
      <c r="L22" s="277" t="e">
        <f t="shared" si="2"/>
        <v>#DIV/0!</v>
      </c>
    </row>
    <row r="23" spans="1:12" x14ac:dyDescent="0.25">
      <c r="A23" s="557"/>
      <c r="B23" s="128"/>
      <c r="C23" s="128" t="str">
        <f>'9'!C20</f>
        <v>Tambak II</v>
      </c>
      <c r="D23" s="316"/>
      <c r="E23" s="316"/>
      <c r="F23" s="316">
        <f t="shared" si="0"/>
        <v>0</v>
      </c>
      <c r="G23" s="316"/>
      <c r="H23" s="316"/>
      <c r="I23" s="316">
        <f t="shared" si="1"/>
        <v>0</v>
      </c>
      <c r="J23" s="277" t="e">
        <f t="shared" si="2"/>
        <v>#DIV/0!</v>
      </c>
      <c r="K23" s="277" t="e">
        <f t="shared" si="2"/>
        <v>#DIV/0!</v>
      </c>
      <c r="L23" s="277" t="e">
        <f t="shared" si="2"/>
        <v>#DIV/0!</v>
      </c>
    </row>
    <row r="24" spans="1:12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316"/>
      <c r="E24" s="316"/>
      <c r="F24" s="316">
        <f t="shared" si="0"/>
        <v>0</v>
      </c>
      <c r="G24" s="316"/>
      <c r="H24" s="316"/>
      <c r="I24" s="316">
        <f t="shared" si="1"/>
        <v>0</v>
      </c>
      <c r="J24" s="277" t="e">
        <f t="shared" si="2"/>
        <v>#DIV/0!</v>
      </c>
      <c r="K24" s="277" t="e">
        <f t="shared" si="2"/>
        <v>#DIV/0!</v>
      </c>
      <c r="L24" s="277" t="e">
        <f t="shared" si="2"/>
        <v>#DIV/0!</v>
      </c>
    </row>
    <row r="25" spans="1:12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316"/>
      <c r="E25" s="316"/>
      <c r="F25" s="316">
        <f t="shared" si="0"/>
        <v>0</v>
      </c>
      <c r="G25" s="316"/>
      <c r="H25" s="316"/>
      <c r="I25" s="316">
        <f t="shared" si="1"/>
        <v>0</v>
      </c>
      <c r="J25" s="277" t="e">
        <f t="shared" si="2"/>
        <v>#DIV/0!</v>
      </c>
      <c r="K25" s="277" t="e">
        <f t="shared" si="2"/>
        <v>#DIV/0!</v>
      </c>
      <c r="L25" s="277" t="e">
        <f t="shared" si="2"/>
        <v>#DIV/0!</v>
      </c>
    </row>
    <row r="26" spans="1:12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316"/>
      <c r="E26" s="316"/>
      <c r="F26" s="316">
        <f t="shared" si="0"/>
        <v>0</v>
      </c>
      <c r="G26" s="316"/>
      <c r="H26" s="316"/>
      <c r="I26" s="316">
        <f t="shared" si="1"/>
        <v>0</v>
      </c>
      <c r="J26" s="277" t="e">
        <f>G26/D26*100</f>
        <v>#DIV/0!</v>
      </c>
      <c r="K26" s="277" t="e">
        <f t="shared" si="2"/>
        <v>#DIV/0!</v>
      </c>
      <c r="L26" s="277" t="e">
        <f t="shared" si="2"/>
        <v>#DIV/0!</v>
      </c>
    </row>
    <row r="27" spans="1:12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316"/>
      <c r="E27" s="316"/>
      <c r="F27" s="316">
        <f t="shared" si="0"/>
        <v>0</v>
      </c>
      <c r="G27" s="316"/>
      <c r="H27" s="316"/>
      <c r="I27" s="316">
        <f t="shared" si="1"/>
        <v>0</v>
      </c>
      <c r="J27" s="277" t="e">
        <f t="shared" si="2"/>
        <v>#DIV/0!</v>
      </c>
      <c r="K27" s="277" t="e">
        <f>H27/E27*100</f>
        <v>#DIV/0!</v>
      </c>
      <c r="L27" s="277" t="e">
        <f t="shared" si="2"/>
        <v>#DIV/0!</v>
      </c>
    </row>
    <row r="28" spans="1:12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316"/>
      <c r="E28" s="316"/>
      <c r="F28" s="316">
        <f t="shared" si="0"/>
        <v>0</v>
      </c>
      <c r="G28" s="316"/>
      <c r="H28" s="316"/>
      <c r="I28" s="316">
        <f t="shared" si="1"/>
        <v>0</v>
      </c>
      <c r="J28" s="277" t="e">
        <f t="shared" si="2"/>
        <v>#DIV/0!</v>
      </c>
      <c r="K28" s="277" t="e">
        <f t="shared" si="2"/>
        <v>#DIV/0!</v>
      </c>
      <c r="L28" s="277" t="e">
        <f t="shared" si="2"/>
        <v>#DIV/0!</v>
      </c>
    </row>
    <row r="29" spans="1:12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316"/>
      <c r="E29" s="316"/>
      <c r="F29" s="316">
        <f t="shared" si="0"/>
        <v>0</v>
      </c>
      <c r="G29" s="316"/>
      <c r="H29" s="316"/>
      <c r="I29" s="316">
        <f t="shared" si="1"/>
        <v>0</v>
      </c>
      <c r="J29" s="277" t="e">
        <f t="shared" si="2"/>
        <v>#DIV/0!</v>
      </c>
      <c r="K29" s="277" t="e">
        <f t="shared" si="2"/>
        <v>#DIV/0!</v>
      </c>
      <c r="L29" s="277" t="e">
        <f>I29/F29*100</f>
        <v>#DIV/0!</v>
      </c>
    </row>
    <row r="30" spans="1:12" x14ac:dyDescent="0.25">
      <c r="A30" s="557"/>
      <c r="B30" s="128"/>
      <c r="C30" s="128" t="str">
        <f>'9'!C27</f>
        <v>Ajibarang II</v>
      </c>
      <c r="D30" s="316"/>
      <c r="E30" s="316"/>
      <c r="F30" s="316">
        <f t="shared" si="0"/>
        <v>0</v>
      </c>
      <c r="G30" s="316"/>
      <c r="H30" s="316"/>
      <c r="I30" s="316">
        <f t="shared" si="1"/>
        <v>0</v>
      </c>
      <c r="J30" s="277" t="e">
        <f t="shared" si="2"/>
        <v>#DIV/0!</v>
      </c>
      <c r="K30" s="277" t="e">
        <f t="shared" si="2"/>
        <v>#DIV/0!</v>
      </c>
      <c r="L30" s="277" t="e">
        <f t="shared" si="2"/>
        <v>#DIV/0!</v>
      </c>
    </row>
    <row r="31" spans="1:12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316"/>
      <c r="E31" s="316"/>
      <c r="F31" s="316">
        <f t="shared" si="0"/>
        <v>0</v>
      </c>
      <c r="G31" s="316"/>
      <c r="H31" s="316"/>
      <c r="I31" s="316">
        <f t="shared" si="1"/>
        <v>0</v>
      </c>
      <c r="J31" s="277" t="e">
        <f t="shared" si="2"/>
        <v>#DIV/0!</v>
      </c>
      <c r="K31" s="277" t="e">
        <f t="shared" si="2"/>
        <v>#DIV/0!</v>
      </c>
      <c r="L31" s="277" t="e">
        <f t="shared" si="2"/>
        <v>#DIV/0!</v>
      </c>
    </row>
    <row r="32" spans="1:12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316"/>
      <c r="E32" s="316"/>
      <c r="F32" s="316">
        <f t="shared" ref="F32:F51" si="3">SUM(D32:E32)</f>
        <v>0</v>
      </c>
      <c r="G32" s="316"/>
      <c r="H32" s="316"/>
      <c r="I32" s="316">
        <f t="shared" ref="I32:I51" si="4">SUM(G32:H32)</f>
        <v>0</v>
      </c>
      <c r="J32" s="277" t="e">
        <f t="shared" ref="J32:J51" si="5">G32/D32*100</f>
        <v>#DIV/0!</v>
      </c>
      <c r="K32" s="277" t="e">
        <f t="shared" ref="K32:K51" si="6">H32/E32*100</f>
        <v>#DIV/0!</v>
      </c>
      <c r="L32" s="277" t="e">
        <f t="shared" ref="L32:L51" si="7">I32/F32*100</f>
        <v>#DIV/0!</v>
      </c>
    </row>
    <row r="33" spans="1:12" x14ac:dyDescent="0.25">
      <c r="A33" s="557"/>
      <c r="B33" s="128"/>
      <c r="C33" s="128" t="str">
        <f>'9'!C30</f>
        <v>Pekuncen II</v>
      </c>
      <c r="D33" s="316"/>
      <c r="E33" s="316"/>
      <c r="F33" s="316">
        <f t="shared" si="3"/>
        <v>0</v>
      </c>
      <c r="G33" s="316"/>
      <c r="H33" s="316"/>
      <c r="I33" s="316">
        <f t="shared" si="4"/>
        <v>0</v>
      </c>
      <c r="J33" s="277" t="e">
        <f t="shared" si="5"/>
        <v>#DIV/0!</v>
      </c>
      <c r="K33" s="277" t="e">
        <f t="shared" si="6"/>
        <v>#DIV/0!</v>
      </c>
      <c r="L33" s="277" t="e">
        <f t="shared" si="7"/>
        <v>#DIV/0!</v>
      </c>
    </row>
    <row r="34" spans="1:12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316"/>
      <c r="E34" s="316"/>
      <c r="F34" s="316">
        <f t="shared" si="3"/>
        <v>0</v>
      </c>
      <c r="G34" s="316"/>
      <c r="H34" s="316"/>
      <c r="I34" s="316">
        <f t="shared" si="4"/>
        <v>0</v>
      </c>
      <c r="J34" s="277" t="e">
        <f t="shared" si="5"/>
        <v>#DIV/0!</v>
      </c>
      <c r="K34" s="277" t="e">
        <f t="shared" si="6"/>
        <v>#DIV/0!</v>
      </c>
      <c r="L34" s="277" t="e">
        <f t="shared" si="7"/>
        <v>#DIV/0!</v>
      </c>
    </row>
    <row r="35" spans="1:12" x14ac:dyDescent="0.25">
      <c r="A35" s="557"/>
      <c r="B35" s="128"/>
      <c r="C35" s="128" t="str">
        <f>'9'!C32</f>
        <v>Cilongok II</v>
      </c>
      <c r="D35" s="316"/>
      <c r="E35" s="316"/>
      <c r="F35" s="316">
        <f t="shared" si="3"/>
        <v>0</v>
      </c>
      <c r="G35" s="316"/>
      <c r="H35" s="316"/>
      <c r="I35" s="316">
        <f t="shared" si="4"/>
        <v>0</v>
      </c>
      <c r="J35" s="277" t="e">
        <f t="shared" si="5"/>
        <v>#DIV/0!</v>
      </c>
      <c r="K35" s="277" t="e">
        <f t="shared" si="6"/>
        <v>#DIV/0!</v>
      </c>
      <c r="L35" s="277" t="e">
        <f t="shared" si="7"/>
        <v>#DIV/0!</v>
      </c>
    </row>
    <row r="36" spans="1:12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316"/>
      <c r="E36" s="316"/>
      <c r="F36" s="316">
        <f t="shared" si="3"/>
        <v>0</v>
      </c>
      <c r="G36" s="316"/>
      <c r="H36" s="316"/>
      <c r="I36" s="316">
        <f t="shared" si="4"/>
        <v>0</v>
      </c>
      <c r="J36" s="277" t="e">
        <f t="shared" si="5"/>
        <v>#DIV/0!</v>
      </c>
      <c r="K36" s="277" t="e">
        <f t="shared" si="6"/>
        <v>#DIV/0!</v>
      </c>
      <c r="L36" s="277" t="e">
        <f t="shared" si="7"/>
        <v>#DIV/0!</v>
      </c>
    </row>
    <row r="37" spans="1:12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316"/>
      <c r="E37" s="316"/>
      <c r="F37" s="316">
        <f t="shared" si="3"/>
        <v>0</v>
      </c>
      <c r="G37" s="316"/>
      <c r="H37" s="316"/>
      <c r="I37" s="316">
        <f t="shared" si="4"/>
        <v>0</v>
      </c>
      <c r="J37" s="277" t="e">
        <f t="shared" si="5"/>
        <v>#DIV/0!</v>
      </c>
      <c r="K37" s="277" t="e">
        <f t="shared" si="6"/>
        <v>#DIV/0!</v>
      </c>
      <c r="L37" s="277" t="e">
        <f t="shared" si="7"/>
        <v>#DIV/0!</v>
      </c>
    </row>
    <row r="38" spans="1:12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316"/>
      <c r="E38" s="316"/>
      <c r="F38" s="316">
        <f t="shared" si="3"/>
        <v>0</v>
      </c>
      <c r="G38" s="316"/>
      <c r="H38" s="316"/>
      <c r="I38" s="316">
        <f t="shared" si="4"/>
        <v>0</v>
      </c>
      <c r="J38" s="277" t="e">
        <f t="shared" si="5"/>
        <v>#DIV/0!</v>
      </c>
      <c r="K38" s="277" t="e">
        <f t="shared" si="6"/>
        <v>#DIV/0!</v>
      </c>
      <c r="L38" s="277" t="e">
        <f t="shared" si="7"/>
        <v>#DIV/0!</v>
      </c>
    </row>
    <row r="39" spans="1:12" x14ac:dyDescent="0.25">
      <c r="A39" s="557"/>
      <c r="B39" s="128"/>
      <c r="C39" s="128" t="str">
        <f>'9'!C36</f>
        <v>Purwokerto Timur II</v>
      </c>
      <c r="D39" s="316"/>
      <c r="E39" s="316"/>
      <c r="F39" s="316">
        <f t="shared" si="3"/>
        <v>0</v>
      </c>
      <c r="G39" s="316"/>
      <c r="H39" s="316"/>
      <c r="I39" s="316">
        <f t="shared" si="4"/>
        <v>0</v>
      </c>
      <c r="J39" s="277" t="e">
        <f t="shared" si="5"/>
        <v>#DIV/0!</v>
      </c>
      <c r="K39" s="277" t="e">
        <f t="shared" si="6"/>
        <v>#DIV/0!</v>
      </c>
      <c r="L39" s="277" t="e">
        <f t="shared" si="7"/>
        <v>#DIV/0!</v>
      </c>
    </row>
    <row r="40" spans="1:12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316"/>
      <c r="E40" s="316"/>
      <c r="F40" s="316">
        <f t="shared" si="3"/>
        <v>0</v>
      </c>
      <c r="G40" s="316"/>
      <c r="H40" s="316"/>
      <c r="I40" s="316">
        <f t="shared" si="4"/>
        <v>0</v>
      </c>
      <c r="J40" s="277" t="e">
        <f t="shared" si="5"/>
        <v>#DIV/0!</v>
      </c>
      <c r="K40" s="277" t="e">
        <f t="shared" si="6"/>
        <v>#DIV/0!</v>
      </c>
      <c r="L40" s="277" t="e">
        <f t="shared" si="7"/>
        <v>#DIV/0!</v>
      </c>
    </row>
    <row r="41" spans="1:12" x14ac:dyDescent="0.25">
      <c r="A41" s="557"/>
      <c r="B41" s="128"/>
      <c r="C41" s="128" t="str">
        <f>'9'!C38</f>
        <v>Purwokerto Utara II</v>
      </c>
      <c r="D41" s="316"/>
      <c r="E41" s="316"/>
      <c r="F41" s="316">
        <f t="shared" si="3"/>
        <v>0</v>
      </c>
      <c r="G41" s="316"/>
      <c r="H41" s="316"/>
      <c r="I41" s="316">
        <f t="shared" si="4"/>
        <v>0</v>
      </c>
      <c r="J41" s="277" t="e">
        <f t="shared" si="5"/>
        <v>#DIV/0!</v>
      </c>
      <c r="K41" s="277" t="e">
        <f t="shared" si="6"/>
        <v>#DIV/0!</v>
      </c>
      <c r="L41" s="277" t="e">
        <f t="shared" si="7"/>
        <v>#DIV/0!</v>
      </c>
    </row>
    <row r="42" spans="1:12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316"/>
      <c r="E42" s="316"/>
      <c r="F42" s="316">
        <f t="shared" si="3"/>
        <v>0</v>
      </c>
      <c r="G42" s="316"/>
      <c r="H42" s="316"/>
      <c r="I42" s="316">
        <f t="shared" si="4"/>
        <v>0</v>
      </c>
      <c r="J42" s="277" t="e">
        <f t="shared" si="5"/>
        <v>#DIV/0!</v>
      </c>
      <c r="K42" s="277" t="e">
        <f t="shared" si="6"/>
        <v>#DIV/0!</v>
      </c>
      <c r="L42" s="277" t="e">
        <f t="shared" si="7"/>
        <v>#DIV/0!</v>
      </c>
    </row>
    <row r="43" spans="1:12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316"/>
      <c r="E43" s="316"/>
      <c r="F43" s="316">
        <f t="shared" si="3"/>
        <v>0</v>
      </c>
      <c r="G43" s="316"/>
      <c r="H43" s="316"/>
      <c r="I43" s="316">
        <f t="shared" si="4"/>
        <v>0</v>
      </c>
      <c r="J43" s="277" t="e">
        <f t="shared" si="5"/>
        <v>#DIV/0!</v>
      </c>
      <c r="K43" s="277" t="e">
        <f t="shared" si="6"/>
        <v>#DIV/0!</v>
      </c>
      <c r="L43" s="277" t="e">
        <f t="shared" si="7"/>
        <v>#DIV/0!</v>
      </c>
    </row>
    <row r="44" spans="1:12" x14ac:dyDescent="0.25">
      <c r="A44" s="557"/>
      <c r="B44" s="128"/>
      <c r="C44" s="128" t="str">
        <f>'9'!C41</f>
        <v>Sokaraja II</v>
      </c>
      <c r="D44" s="316"/>
      <c r="E44" s="316"/>
      <c r="F44" s="316">
        <f t="shared" si="3"/>
        <v>0</v>
      </c>
      <c r="G44" s="316"/>
      <c r="H44" s="316"/>
      <c r="I44" s="316">
        <f t="shared" si="4"/>
        <v>0</v>
      </c>
      <c r="J44" s="277" t="e">
        <f t="shared" si="5"/>
        <v>#DIV/0!</v>
      </c>
      <c r="K44" s="277" t="e">
        <f t="shared" si="6"/>
        <v>#DIV/0!</v>
      </c>
      <c r="L44" s="277" t="e">
        <f t="shared" si="7"/>
        <v>#DIV/0!</v>
      </c>
    </row>
    <row r="45" spans="1:12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316"/>
      <c r="E45" s="316"/>
      <c r="F45" s="316">
        <f t="shared" si="3"/>
        <v>0</v>
      </c>
      <c r="G45" s="316"/>
      <c r="H45" s="316"/>
      <c r="I45" s="316">
        <f t="shared" si="4"/>
        <v>0</v>
      </c>
      <c r="J45" s="277" t="e">
        <f t="shared" si="5"/>
        <v>#DIV/0!</v>
      </c>
      <c r="K45" s="277" t="e">
        <f t="shared" si="6"/>
        <v>#DIV/0!</v>
      </c>
      <c r="L45" s="277" t="e">
        <f t="shared" si="7"/>
        <v>#DIV/0!</v>
      </c>
    </row>
    <row r="46" spans="1:12" x14ac:dyDescent="0.25">
      <c r="A46" s="557"/>
      <c r="B46" s="128"/>
      <c r="C46" s="128" t="str">
        <f>'9'!C43</f>
        <v>Kembaran II</v>
      </c>
      <c r="D46" s="316"/>
      <c r="E46" s="316"/>
      <c r="F46" s="316">
        <f t="shared" si="3"/>
        <v>0</v>
      </c>
      <c r="G46" s="316"/>
      <c r="H46" s="316"/>
      <c r="I46" s="316">
        <f t="shared" si="4"/>
        <v>0</v>
      </c>
      <c r="J46" s="277" t="e">
        <f t="shared" si="5"/>
        <v>#DIV/0!</v>
      </c>
      <c r="K46" s="277" t="e">
        <f t="shared" si="6"/>
        <v>#DIV/0!</v>
      </c>
      <c r="L46" s="277" t="e">
        <f t="shared" si="7"/>
        <v>#DIV/0!</v>
      </c>
    </row>
    <row r="47" spans="1:12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316"/>
      <c r="E47" s="316"/>
      <c r="F47" s="316">
        <f t="shared" si="3"/>
        <v>0</v>
      </c>
      <c r="G47" s="316"/>
      <c r="H47" s="316"/>
      <c r="I47" s="316">
        <f t="shared" si="4"/>
        <v>0</v>
      </c>
      <c r="J47" s="277" t="e">
        <f t="shared" si="5"/>
        <v>#DIV/0!</v>
      </c>
      <c r="K47" s="277" t="e">
        <f t="shared" si="6"/>
        <v>#DIV/0!</v>
      </c>
      <c r="L47" s="277" t="e">
        <f t="shared" si="7"/>
        <v>#DIV/0!</v>
      </c>
    </row>
    <row r="48" spans="1:12" x14ac:dyDescent="0.25">
      <c r="A48" s="557"/>
      <c r="B48" s="128"/>
      <c r="C48" s="128" t="str">
        <f>'9'!C45</f>
        <v>Sumbang II</v>
      </c>
      <c r="D48" s="316"/>
      <c r="E48" s="316"/>
      <c r="F48" s="316">
        <f t="shared" si="3"/>
        <v>0</v>
      </c>
      <c r="G48" s="316"/>
      <c r="H48" s="316"/>
      <c r="I48" s="316">
        <f t="shared" si="4"/>
        <v>0</v>
      </c>
      <c r="J48" s="277" t="e">
        <f t="shared" si="5"/>
        <v>#DIV/0!</v>
      </c>
      <c r="K48" s="277" t="e">
        <f t="shared" si="6"/>
        <v>#DIV/0!</v>
      </c>
      <c r="L48" s="277" t="e">
        <f t="shared" si="7"/>
        <v>#DIV/0!</v>
      </c>
    </row>
    <row r="49" spans="1:12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316"/>
      <c r="E49" s="316"/>
      <c r="F49" s="316">
        <f t="shared" si="3"/>
        <v>0</v>
      </c>
      <c r="G49" s="316"/>
      <c r="H49" s="316"/>
      <c r="I49" s="316">
        <f t="shared" si="4"/>
        <v>0</v>
      </c>
      <c r="J49" s="277" t="e">
        <f t="shared" si="5"/>
        <v>#DIV/0!</v>
      </c>
      <c r="K49" s="277" t="e">
        <f t="shared" si="6"/>
        <v>#DIV/0!</v>
      </c>
      <c r="L49" s="277" t="e">
        <f t="shared" si="7"/>
        <v>#DIV/0!</v>
      </c>
    </row>
    <row r="50" spans="1:12" x14ac:dyDescent="0.25">
      <c r="A50" s="557"/>
      <c r="B50" s="128"/>
      <c r="C50" s="128" t="str">
        <f>'9'!C47</f>
        <v>Baturraden II</v>
      </c>
      <c r="D50" s="316"/>
      <c r="E50" s="316"/>
      <c r="F50" s="316">
        <f t="shared" si="3"/>
        <v>0</v>
      </c>
      <c r="G50" s="316"/>
      <c r="H50" s="316"/>
      <c r="I50" s="316">
        <f t="shared" si="4"/>
        <v>0</v>
      </c>
      <c r="J50" s="277" t="e">
        <f t="shared" si="5"/>
        <v>#DIV/0!</v>
      </c>
      <c r="K50" s="277" t="e">
        <f t="shared" si="6"/>
        <v>#DIV/0!</v>
      </c>
      <c r="L50" s="277" t="e">
        <f t="shared" si="7"/>
        <v>#DIV/0!</v>
      </c>
    </row>
    <row r="51" spans="1:12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316"/>
      <c r="E51" s="316"/>
      <c r="F51" s="316">
        <f t="shared" si="3"/>
        <v>0</v>
      </c>
      <c r="G51" s="316"/>
      <c r="H51" s="316"/>
      <c r="I51" s="316">
        <f t="shared" si="4"/>
        <v>0</v>
      </c>
      <c r="J51" s="277" t="e">
        <f t="shared" si="5"/>
        <v>#DIV/0!</v>
      </c>
      <c r="K51" s="277" t="e">
        <f t="shared" si="6"/>
        <v>#DIV/0!</v>
      </c>
      <c r="L51" s="277" t="e">
        <f t="shared" si="7"/>
        <v>#DIV/0!</v>
      </c>
    </row>
    <row r="52" spans="1:12" x14ac:dyDescent="0.25">
      <c r="A52" s="557"/>
      <c r="B52" s="128"/>
      <c r="C52" s="128"/>
      <c r="D52" s="316"/>
      <c r="E52" s="316"/>
      <c r="F52" s="316"/>
      <c r="G52" s="316"/>
      <c r="H52" s="316"/>
      <c r="I52" s="316"/>
      <c r="J52" s="277"/>
      <c r="K52" s="277"/>
      <c r="L52" s="277"/>
    </row>
    <row r="53" spans="1:12" x14ac:dyDescent="0.25">
      <c r="A53" s="557"/>
      <c r="B53" s="128"/>
      <c r="C53" s="128"/>
      <c r="D53" s="316"/>
      <c r="E53" s="316"/>
      <c r="F53" s="316"/>
      <c r="G53" s="316"/>
      <c r="H53" s="316"/>
      <c r="I53" s="316"/>
      <c r="J53" s="277"/>
      <c r="K53" s="277"/>
      <c r="L53" s="277"/>
    </row>
    <row r="54" spans="1:12" x14ac:dyDescent="0.25">
      <c r="A54" s="557"/>
      <c r="B54" s="128"/>
      <c r="C54" s="128"/>
      <c r="D54" s="316"/>
      <c r="E54" s="316"/>
      <c r="F54" s="316"/>
      <c r="G54" s="316"/>
      <c r="H54" s="316"/>
      <c r="I54" s="316"/>
      <c r="J54" s="277"/>
      <c r="K54" s="277"/>
      <c r="L54" s="277"/>
    </row>
    <row r="55" spans="1:12" x14ac:dyDescent="0.25">
      <c r="A55" s="557"/>
      <c r="B55" s="128"/>
      <c r="C55" s="128"/>
      <c r="D55" s="316"/>
      <c r="E55" s="316"/>
      <c r="F55" s="316"/>
      <c r="G55" s="316"/>
      <c r="H55" s="316"/>
      <c r="I55" s="316"/>
      <c r="J55" s="277"/>
      <c r="K55" s="277"/>
      <c r="L55" s="277"/>
    </row>
    <row r="56" spans="1:12" x14ac:dyDescent="0.25">
      <c r="A56" s="557"/>
      <c r="B56" s="128"/>
      <c r="C56" s="128"/>
      <c r="D56" s="316"/>
      <c r="E56" s="316"/>
      <c r="F56" s="316"/>
      <c r="G56" s="316"/>
      <c r="H56" s="316"/>
      <c r="I56" s="316"/>
      <c r="J56" s="277"/>
      <c r="K56" s="277"/>
      <c r="L56" s="277"/>
    </row>
    <row r="57" spans="1:12" x14ac:dyDescent="0.25">
      <c r="A57" s="557"/>
      <c r="B57" s="128"/>
      <c r="C57" s="128"/>
      <c r="D57" s="316"/>
      <c r="E57" s="316"/>
      <c r="F57" s="316"/>
      <c r="G57" s="316"/>
      <c r="H57" s="316"/>
      <c r="I57" s="316"/>
      <c r="J57" s="277"/>
      <c r="K57" s="277"/>
      <c r="L57" s="277"/>
    </row>
    <row r="58" spans="1:12" x14ac:dyDescent="0.25">
      <c r="A58" s="557"/>
      <c r="B58" s="72"/>
      <c r="C58" s="72"/>
      <c r="D58" s="316"/>
      <c r="E58" s="316"/>
      <c r="F58" s="316"/>
      <c r="G58" s="316"/>
      <c r="H58" s="316"/>
      <c r="I58" s="316"/>
      <c r="J58" s="277"/>
      <c r="K58" s="277"/>
      <c r="L58" s="277"/>
    </row>
    <row r="59" spans="1:12" x14ac:dyDescent="0.25">
      <c r="A59" s="558"/>
      <c r="B59" s="72"/>
      <c r="C59" s="72"/>
      <c r="D59" s="316"/>
      <c r="E59" s="316"/>
      <c r="F59" s="316"/>
      <c r="G59" s="316"/>
      <c r="H59" s="348"/>
      <c r="I59" s="316"/>
      <c r="J59" s="349"/>
      <c r="K59" s="277"/>
      <c r="L59" s="349"/>
    </row>
    <row r="60" spans="1:12" ht="20.100000000000001" customHeight="1" thickBot="1" x14ac:dyDescent="0.3">
      <c r="A60" s="568" t="s">
        <v>488</v>
      </c>
      <c r="B60" s="569"/>
      <c r="C60" s="570"/>
      <c r="D60" s="318">
        <f t="shared" ref="D60:I60" si="8">SUM(D12:D59)</f>
        <v>0</v>
      </c>
      <c r="E60" s="318">
        <f t="shared" si="8"/>
        <v>0</v>
      </c>
      <c r="F60" s="318">
        <f t="shared" si="8"/>
        <v>0</v>
      </c>
      <c r="G60" s="318">
        <f t="shared" si="8"/>
        <v>0</v>
      </c>
      <c r="H60" s="318">
        <f t="shared" si="8"/>
        <v>0</v>
      </c>
      <c r="I60" s="318">
        <f t="shared" si="8"/>
        <v>0</v>
      </c>
      <c r="J60" s="282" t="e">
        <f>G60/D60*100</f>
        <v>#DIV/0!</v>
      </c>
      <c r="K60" s="282" t="e">
        <f>H60/E60*100</f>
        <v>#DIV/0!</v>
      </c>
      <c r="L60" s="282" t="e">
        <f>I60/F60*100</f>
        <v>#DIV/0!</v>
      </c>
    </row>
    <row r="61" spans="1:12" x14ac:dyDescent="0.25">
      <c r="A61" s="571"/>
      <c r="B61" s="571"/>
      <c r="C61" s="571"/>
      <c r="D61" s="102"/>
      <c r="E61" s="102"/>
      <c r="F61" s="102"/>
      <c r="G61" s="102"/>
      <c r="H61" s="102"/>
      <c r="I61" s="102"/>
      <c r="J61" s="102"/>
      <c r="K61" s="102"/>
      <c r="L61" s="102"/>
    </row>
    <row r="62" spans="1:12" x14ac:dyDescent="0.25">
      <c r="A62" s="724" t="s">
        <v>569</v>
      </c>
    </row>
    <row r="63" spans="1:12" x14ac:dyDescent="0.25">
      <c r="G63" s="321"/>
    </row>
  </sheetData>
  <mergeCells count="8">
    <mergeCell ref="A7:A10"/>
    <mergeCell ref="B7:B10"/>
    <mergeCell ref="C7:C10"/>
    <mergeCell ref="D7:L7"/>
    <mergeCell ref="D8:F9"/>
    <mergeCell ref="G8:L8"/>
    <mergeCell ref="G9:I9"/>
    <mergeCell ref="J9:L9"/>
  </mergeCells>
  <printOptions horizontalCentered="1"/>
  <pageMargins left="0.91" right="0.59" top="1.1417322834645669" bottom="0.9055118110236221" header="0" footer="0"/>
  <pageSetup paperSize="9" scale="8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C9EB-A127-41B6-99F6-97193F21A5FA}">
  <sheetPr codeName="Sheet49">
    <tabColor rgb="FF002060"/>
    <pageSetUpPr fitToPage="1"/>
  </sheetPr>
  <dimension ref="A1:AF61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18.7109375" style="70" customWidth="1"/>
    <col min="5" max="6" width="15.7109375" style="70" customWidth="1"/>
    <col min="7" max="7" width="18.7109375" style="70" customWidth="1"/>
    <col min="8" max="9" width="15.7109375" style="70" customWidth="1"/>
    <col min="10" max="10" width="17.28515625" style="70" customWidth="1"/>
    <col min="11" max="12" width="15.5703125" style="698" customWidth="1"/>
    <col min="13" max="13" width="16.5703125" style="698" customWidth="1"/>
    <col min="14" max="14" width="15" style="698" customWidth="1"/>
    <col min="15" max="15" width="15.7109375" style="70" customWidth="1"/>
    <col min="16" max="16" width="13.85546875" style="70" customWidth="1"/>
    <col min="17" max="17" width="13" style="70" customWidth="1"/>
    <col min="18" max="18" width="13.42578125" style="70" customWidth="1"/>
    <col min="19" max="20" width="11.7109375" style="70" customWidth="1"/>
    <col min="21" max="23" width="8.28515625" style="70" customWidth="1"/>
    <col min="24" max="24" width="14" style="70" customWidth="1"/>
    <col min="25" max="25" width="12.7109375" style="70" customWidth="1"/>
    <col min="26" max="26" width="14.140625" style="70" customWidth="1"/>
    <col min="27" max="27" width="16" style="70" customWidth="1"/>
    <col min="28" max="28" width="16.42578125" style="70" customWidth="1"/>
    <col min="29" max="32" width="8.28515625" style="70" customWidth="1"/>
    <col min="33" max="256" width="9.140625" style="70"/>
    <col min="257" max="257" width="5.7109375" style="70" customWidth="1"/>
    <col min="258" max="259" width="21.7109375" style="70" customWidth="1"/>
    <col min="260" max="260" width="18.7109375" style="70" customWidth="1"/>
    <col min="261" max="262" width="15.7109375" style="70" customWidth="1"/>
    <col min="263" max="263" width="18.7109375" style="70" customWidth="1"/>
    <col min="264" max="265" width="15.7109375" style="70" customWidth="1"/>
    <col min="266" max="266" width="17.28515625" style="70" customWidth="1"/>
    <col min="267" max="268" width="15.7109375" style="70" customWidth="1"/>
    <col min="269" max="269" width="16.5703125" style="70" customWidth="1"/>
    <col min="270" max="270" width="15" style="70" customWidth="1"/>
    <col min="271" max="271" width="15.7109375" style="70" customWidth="1"/>
    <col min="272" max="272" width="13.85546875" style="70" customWidth="1"/>
    <col min="273" max="273" width="13" style="70" customWidth="1"/>
    <col min="274" max="274" width="13.42578125" style="70" customWidth="1"/>
    <col min="275" max="276" width="11.7109375" style="70" customWidth="1"/>
    <col min="277" max="279" width="8.28515625" style="70" customWidth="1"/>
    <col min="280" max="280" width="14" style="70" customWidth="1"/>
    <col min="281" max="281" width="12.7109375" style="70" customWidth="1"/>
    <col min="282" max="282" width="14.140625" style="70" customWidth="1"/>
    <col min="283" max="283" width="16" style="70" customWidth="1"/>
    <col min="284" max="284" width="16.42578125" style="70" customWidth="1"/>
    <col min="285" max="288" width="8.28515625" style="70" customWidth="1"/>
    <col min="289" max="512" width="9.140625" style="70"/>
    <col min="513" max="513" width="5.7109375" style="70" customWidth="1"/>
    <col min="514" max="515" width="21.7109375" style="70" customWidth="1"/>
    <col min="516" max="516" width="18.7109375" style="70" customWidth="1"/>
    <col min="517" max="518" width="15.7109375" style="70" customWidth="1"/>
    <col min="519" max="519" width="18.7109375" style="70" customWidth="1"/>
    <col min="520" max="521" width="15.7109375" style="70" customWidth="1"/>
    <col min="522" max="522" width="17.28515625" style="70" customWidth="1"/>
    <col min="523" max="524" width="15.7109375" style="70" customWidth="1"/>
    <col min="525" max="525" width="16.5703125" style="70" customWidth="1"/>
    <col min="526" max="526" width="15" style="70" customWidth="1"/>
    <col min="527" max="527" width="15.7109375" style="70" customWidth="1"/>
    <col min="528" max="528" width="13.85546875" style="70" customWidth="1"/>
    <col min="529" max="529" width="13" style="70" customWidth="1"/>
    <col min="530" max="530" width="13.42578125" style="70" customWidth="1"/>
    <col min="531" max="532" width="11.7109375" style="70" customWidth="1"/>
    <col min="533" max="535" width="8.28515625" style="70" customWidth="1"/>
    <col min="536" max="536" width="14" style="70" customWidth="1"/>
    <col min="537" max="537" width="12.7109375" style="70" customWidth="1"/>
    <col min="538" max="538" width="14.140625" style="70" customWidth="1"/>
    <col min="539" max="539" width="16" style="70" customWidth="1"/>
    <col min="540" max="540" width="16.42578125" style="70" customWidth="1"/>
    <col min="541" max="544" width="8.28515625" style="70" customWidth="1"/>
    <col min="545" max="768" width="9.140625" style="70"/>
    <col min="769" max="769" width="5.7109375" style="70" customWidth="1"/>
    <col min="770" max="771" width="21.7109375" style="70" customWidth="1"/>
    <col min="772" max="772" width="18.7109375" style="70" customWidth="1"/>
    <col min="773" max="774" width="15.7109375" style="70" customWidth="1"/>
    <col min="775" max="775" width="18.7109375" style="70" customWidth="1"/>
    <col min="776" max="777" width="15.7109375" style="70" customWidth="1"/>
    <col min="778" max="778" width="17.28515625" style="70" customWidth="1"/>
    <col min="779" max="780" width="15.7109375" style="70" customWidth="1"/>
    <col min="781" max="781" width="16.5703125" style="70" customWidth="1"/>
    <col min="782" max="782" width="15" style="70" customWidth="1"/>
    <col min="783" max="783" width="15.7109375" style="70" customWidth="1"/>
    <col min="784" max="784" width="13.85546875" style="70" customWidth="1"/>
    <col min="785" max="785" width="13" style="70" customWidth="1"/>
    <col min="786" max="786" width="13.42578125" style="70" customWidth="1"/>
    <col min="787" max="788" width="11.7109375" style="70" customWidth="1"/>
    <col min="789" max="791" width="8.28515625" style="70" customWidth="1"/>
    <col min="792" max="792" width="14" style="70" customWidth="1"/>
    <col min="793" max="793" width="12.7109375" style="70" customWidth="1"/>
    <col min="794" max="794" width="14.140625" style="70" customWidth="1"/>
    <col min="795" max="795" width="16" style="70" customWidth="1"/>
    <col min="796" max="796" width="16.42578125" style="70" customWidth="1"/>
    <col min="797" max="800" width="8.28515625" style="70" customWidth="1"/>
    <col min="801" max="1024" width="9.140625" style="70"/>
    <col min="1025" max="1025" width="5.7109375" style="70" customWidth="1"/>
    <col min="1026" max="1027" width="21.7109375" style="70" customWidth="1"/>
    <col min="1028" max="1028" width="18.7109375" style="70" customWidth="1"/>
    <col min="1029" max="1030" width="15.7109375" style="70" customWidth="1"/>
    <col min="1031" max="1031" width="18.7109375" style="70" customWidth="1"/>
    <col min="1032" max="1033" width="15.7109375" style="70" customWidth="1"/>
    <col min="1034" max="1034" width="17.28515625" style="70" customWidth="1"/>
    <col min="1035" max="1036" width="15.7109375" style="70" customWidth="1"/>
    <col min="1037" max="1037" width="16.5703125" style="70" customWidth="1"/>
    <col min="1038" max="1038" width="15" style="70" customWidth="1"/>
    <col min="1039" max="1039" width="15.7109375" style="70" customWidth="1"/>
    <col min="1040" max="1040" width="13.85546875" style="70" customWidth="1"/>
    <col min="1041" max="1041" width="13" style="70" customWidth="1"/>
    <col min="1042" max="1042" width="13.42578125" style="70" customWidth="1"/>
    <col min="1043" max="1044" width="11.7109375" style="70" customWidth="1"/>
    <col min="1045" max="1047" width="8.28515625" style="70" customWidth="1"/>
    <col min="1048" max="1048" width="14" style="70" customWidth="1"/>
    <col min="1049" max="1049" width="12.7109375" style="70" customWidth="1"/>
    <col min="1050" max="1050" width="14.140625" style="70" customWidth="1"/>
    <col min="1051" max="1051" width="16" style="70" customWidth="1"/>
    <col min="1052" max="1052" width="16.42578125" style="70" customWidth="1"/>
    <col min="1053" max="1056" width="8.28515625" style="70" customWidth="1"/>
    <col min="1057" max="1280" width="9.140625" style="70"/>
    <col min="1281" max="1281" width="5.7109375" style="70" customWidth="1"/>
    <col min="1282" max="1283" width="21.7109375" style="70" customWidth="1"/>
    <col min="1284" max="1284" width="18.7109375" style="70" customWidth="1"/>
    <col min="1285" max="1286" width="15.7109375" style="70" customWidth="1"/>
    <col min="1287" max="1287" width="18.7109375" style="70" customWidth="1"/>
    <col min="1288" max="1289" width="15.7109375" style="70" customWidth="1"/>
    <col min="1290" max="1290" width="17.28515625" style="70" customWidth="1"/>
    <col min="1291" max="1292" width="15.7109375" style="70" customWidth="1"/>
    <col min="1293" max="1293" width="16.5703125" style="70" customWidth="1"/>
    <col min="1294" max="1294" width="15" style="70" customWidth="1"/>
    <col min="1295" max="1295" width="15.7109375" style="70" customWidth="1"/>
    <col min="1296" max="1296" width="13.85546875" style="70" customWidth="1"/>
    <col min="1297" max="1297" width="13" style="70" customWidth="1"/>
    <col min="1298" max="1298" width="13.42578125" style="70" customWidth="1"/>
    <col min="1299" max="1300" width="11.7109375" style="70" customWidth="1"/>
    <col min="1301" max="1303" width="8.28515625" style="70" customWidth="1"/>
    <col min="1304" max="1304" width="14" style="70" customWidth="1"/>
    <col min="1305" max="1305" width="12.7109375" style="70" customWidth="1"/>
    <col min="1306" max="1306" width="14.140625" style="70" customWidth="1"/>
    <col min="1307" max="1307" width="16" style="70" customWidth="1"/>
    <col min="1308" max="1308" width="16.42578125" style="70" customWidth="1"/>
    <col min="1309" max="1312" width="8.28515625" style="70" customWidth="1"/>
    <col min="1313" max="1536" width="9.140625" style="70"/>
    <col min="1537" max="1537" width="5.7109375" style="70" customWidth="1"/>
    <col min="1538" max="1539" width="21.7109375" style="70" customWidth="1"/>
    <col min="1540" max="1540" width="18.7109375" style="70" customWidth="1"/>
    <col min="1541" max="1542" width="15.7109375" style="70" customWidth="1"/>
    <col min="1543" max="1543" width="18.7109375" style="70" customWidth="1"/>
    <col min="1544" max="1545" width="15.7109375" style="70" customWidth="1"/>
    <col min="1546" max="1546" width="17.28515625" style="70" customWidth="1"/>
    <col min="1547" max="1548" width="15.7109375" style="70" customWidth="1"/>
    <col min="1549" max="1549" width="16.5703125" style="70" customWidth="1"/>
    <col min="1550" max="1550" width="15" style="70" customWidth="1"/>
    <col min="1551" max="1551" width="15.7109375" style="70" customWidth="1"/>
    <col min="1552" max="1552" width="13.85546875" style="70" customWidth="1"/>
    <col min="1553" max="1553" width="13" style="70" customWidth="1"/>
    <col min="1554" max="1554" width="13.42578125" style="70" customWidth="1"/>
    <col min="1555" max="1556" width="11.7109375" style="70" customWidth="1"/>
    <col min="1557" max="1559" width="8.28515625" style="70" customWidth="1"/>
    <col min="1560" max="1560" width="14" style="70" customWidth="1"/>
    <col min="1561" max="1561" width="12.7109375" style="70" customWidth="1"/>
    <col min="1562" max="1562" width="14.140625" style="70" customWidth="1"/>
    <col min="1563" max="1563" width="16" style="70" customWidth="1"/>
    <col min="1564" max="1564" width="16.42578125" style="70" customWidth="1"/>
    <col min="1565" max="1568" width="8.28515625" style="70" customWidth="1"/>
    <col min="1569" max="1792" width="9.140625" style="70"/>
    <col min="1793" max="1793" width="5.7109375" style="70" customWidth="1"/>
    <col min="1794" max="1795" width="21.7109375" style="70" customWidth="1"/>
    <col min="1796" max="1796" width="18.7109375" style="70" customWidth="1"/>
    <col min="1797" max="1798" width="15.7109375" style="70" customWidth="1"/>
    <col min="1799" max="1799" width="18.7109375" style="70" customWidth="1"/>
    <col min="1800" max="1801" width="15.7109375" style="70" customWidth="1"/>
    <col min="1802" max="1802" width="17.28515625" style="70" customWidth="1"/>
    <col min="1803" max="1804" width="15.7109375" style="70" customWidth="1"/>
    <col min="1805" max="1805" width="16.5703125" style="70" customWidth="1"/>
    <col min="1806" max="1806" width="15" style="70" customWidth="1"/>
    <col min="1807" max="1807" width="15.7109375" style="70" customWidth="1"/>
    <col min="1808" max="1808" width="13.85546875" style="70" customWidth="1"/>
    <col min="1809" max="1809" width="13" style="70" customWidth="1"/>
    <col min="1810" max="1810" width="13.42578125" style="70" customWidth="1"/>
    <col min="1811" max="1812" width="11.7109375" style="70" customWidth="1"/>
    <col min="1813" max="1815" width="8.28515625" style="70" customWidth="1"/>
    <col min="1816" max="1816" width="14" style="70" customWidth="1"/>
    <col min="1817" max="1817" width="12.7109375" style="70" customWidth="1"/>
    <col min="1818" max="1818" width="14.140625" style="70" customWidth="1"/>
    <col min="1819" max="1819" width="16" style="70" customWidth="1"/>
    <col min="1820" max="1820" width="16.42578125" style="70" customWidth="1"/>
    <col min="1821" max="1824" width="8.28515625" style="70" customWidth="1"/>
    <col min="1825" max="2048" width="9.140625" style="70"/>
    <col min="2049" max="2049" width="5.7109375" style="70" customWidth="1"/>
    <col min="2050" max="2051" width="21.7109375" style="70" customWidth="1"/>
    <col min="2052" max="2052" width="18.7109375" style="70" customWidth="1"/>
    <col min="2053" max="2054" width="15.7109375" style="70" customWidth="1"/>
    <col min="2055" max="2055" width="18.7109375" style="70" customWidth="1"/>
    <col min="2056" max="2057" width="15.7109375" style="70" customWidth="1"/>
    <col min="2058" max="2058" width="17.28515625" style="70" customWidth="1"/>
    <col min="2059" max="2060" width="15.7109375" style="70" customWidth="1"/>
    <col min="2061" max="2061" width="16.5703125" style="70" customWidth="1"/>
    <col min="2062" max="2062" width="15" style="70" customWidth="1"/>
    <col min="2063" max="2063" width="15.7109375" style="70" customWidth="1"/>
    <col min="2064" max="2064" width="13.85546875" style="70" customWidth="1"/>
    <col min="2065" max="2065" width="13" style="70" customWidth="1"/>
    <col min="2066" max="2066" width="13.42578125" style="70" customWidth="1"/>
    <col min="2067" max="2068" width="11.7109375" style="70" customWidth="1"/>
    <col min="2069" max="2071" width="8.28515625" style="70" customWidth="1"/>
    <col min="2072" max="2072" width="14" style="70" customWidth="1"/>
    <col min="2073" max="2073" width="12.7109375" style="70" customWidth="1"/>
    <col min="2074" max="2074" width="14.140625" style="70" customWidth="1"/>
    <col min="2075" max="2075" width="16" style="70" customWidth="1"/>
    <col min="2076" max="2076" width="16.42578125" style="70" customWidth="1"/>
    <col min="2077" max="2080" width="8.28515625" style="70" customWidth="1"/>
    <col min="2081" max="2304" width="9.140625" style="70"/>
    <col min="2305" max="2305" width="5.7109375" style="70" customWidth="1"/>
    <col min="2306" max="2307" width="21.7109375" style="70" customWidth="1"/>
    <col min="2308" max="2308" width="18.7109375" style="70" customWidth="1"/>
    <col min="2309" max="2310" width="15.7109375" style="70" customWidth="1"/>
    <col min="2311" max="2311" width="18.7109375" style="70" customWidth="1"/>
    <col min="2312" max="2313" width="15.7109375" style="70" customWidth="1"/>
    <col min="2314" max="2314" width="17.28515625" style="70" customWidth="1"/>
    <col min="2315" max="2316" width="15.7109375" style="70" customWidth="1"/>
    <col min="2317" max="2317" width="16.5703125" style="70" customWidth="1"/>
    <col min="2318" max="2318" width="15" style="70" customWidth="1"/>
    <col min="2319" max="2319" width="15.7109375" style="70" customWidth="1"/>
    <col min="2320" max="2320" width="13.85546875" style="70" customWidth="1"/>
    <col min="2321" max="2321" width="13" style="70" customWidth="1"/>
    <col min="2322" max="2322" width="13.42578125" style="70" customWidth="1"/>
    <col min="2323" max="2324" width="11.7109375" style="70" customWidth="1"/>
    <col min="2325" max="2327" width="8.28515625" style="70" customWidth="1"/>
    <col min="2328" max="2328" width="14" style="70" customWidth="1"/>
    <col min="2329" max="2329" width="12.7109375" style="70" customWidth="1"/>
    <col min="2330" max="2330" width="14.140625" style="70" customWidth="1"/>
    <col min="2331" max="2331" width="16" style="70" customWidth="1"/>
    <col min="2332" max="2332" width="16.42578125" style="70" customWidth="1"/>
    <col min="2333" max="2336" width="8.28515625" style="70" customWidth="1"/>
    <col min="2337" max="2560" width="9.140625" style="70"/>
    <col min="2561" max="2561" width="5.7109375" style="70" customWidth="1"/>
    <col min="2562" max="2563" width="21.7109375" style="70" customWidth="1"/>
    <col min="2564" max="2564" width="18.7109375" style="70" customWidth="1"/>
    <col min="2565" max="2566" width="15.7109375" style="70" customWidth="1"/>
    <col min="2567" max="2567" width="18.7109375" style="70" customWidth="1"/>
    <col min="2568" max="2569" width="15.7109375" style="70" customWidth="1"/>
    <col min="2570" max="2570" width="17.28515625" style="70" customWidth="1"/>
    <col min="2571" max="2572" width="15.7109375" style="70" customWidth="1"/>
    <col min="2573" max="2573" width="16.5703125" style="70" customWidth="1"/>
    <col min="2574" max="2574" width="15" style="70" customWidth="1"/>
    <col min="2575" max="2575" width="15.7109375" style="70" customWidth="1"/>
    <col min="2576" max="2576" width="13.85546875" style="70" customWidth="1"/>
    <col min="2577" max="2577" width="13" style="70" customWidth="1"/>
    <col min="2578" max="2578" width="13.42578125" style="70" customWidth="1"/>
    <col min="2579" max="2580" width="11.7109375" style="70" customWidth="1"/>
    <col min="2581" max="2583" width="8.28515625" style="70" customWidth="1"/>
    <col min="2584" max="2584" width="14" style="70" customWidth="1"/>
    <col min="2585" max="2585" width="12.7109375" style="70" customWidth="1"/>
    <col min="2586" max="2586" width="14.140625" style="70" customWidth="1"/>
    <col min="2587" max="2587" width="16" style="70" customWidth="1"/>
    <col min="2588" max="2588" width="16.42578125" style="70" customWidth="1"/>
    <col min="2589" max="2592" width="8.28515625" style="70" customWidth="1"/>
    <col min="2593" max="2816" width="9.140625" style="70"/>
    <col min="2817" max="2817" width="5.7109375" style="70" customWidth="1"/>
    <col min="2818" max="2819" width="21.7109375" style="70" customWidth="1"/>
    <col min="2820" max="2820" width="18.7109375" style="70" customWidth="1"/>
    <col min="2821" max="2822" width="15.7109375" style="70" customWidth="1"/>
    <col min="2823" max="2823" width="18.7109375" style="70" customWidth="1"/>
    <col min="2824" max="2825" width="15.7109375" style="70" customWidth="1"/>
    <col min="2826" max="2826" width="17.28515625" style="70" customWidth="1"/>
    <col min="2827" max="2828" width="15.7109375" style="70" customWidth="1"/>
    <col min="2829" max="2829" width="16.5703125" style="70" customWidth="1"/>
    <col min="2830" max="2830" width="15" style="70" customWidth="1"/>
    <col min="2831" max="2831" width="15.7109375" style="70" customWidth="1"/>
    <col min="2832" max="2832" width="13.85546875" style="70" customWidth="1"/>
    <col min="2833" max="2833" width="13" style="70" customWidth="1"/>
    <col min="2834" max="2834" width="13.42578125" style="70" customWidth="1"/>
    <col min="2835" max="2836" width="11.7109375" style="70" customWidth="1"/>
    <col min="2837" max="2839" width="8.28515625" style="70" customWidth="1"/>
    <col min="2840" max="2840" width="14" style="70" customWidth="1"/>
    <col min="2841" max="2841" width="12.7109375" style="70" customWidth="1"/>
    <col min="2842" max="2842" width="14.140625" style="70" customWidth="1"/>
    <col min="2843" max="2843" width="16" style="70" customWidth="1"/>
    <col min="2844" max="2844" width="16.42578125" style="70" customWidth="1"/>
    <col min="2845" max="2848" width="8.28515625" style="70" customWidth="1"/>
    <col min="2849" max="3072" width="9.140625" style="70"/>
    <col min="3073" max="3073" width="5.7109375" style="70" customWidth="1"/>
    <col min="3074" max="3075" width="21.7109375" style="70" customWidth="1"/>
    <col min="3076" max="3076" width="18.7109375" style="70" customWidth="1"/>
    <col min="3077" max="3078" width="15.7109375" style="70" customWidth="1"/>
    <col min="3079" max="3079" width="18.7109375" style="70" customWidth="1"/>
    <col min="3080" max="3081" width="15.7109375" style="70" customWidth="1"/>
    <col min="3082" max="3082" width="17.28515625" style="70" customWidth="1"/>
    <col min="3083" max="3084" width="15.7109375" style="70" customWidth="1"/>
    <col min="3085" max="3085" width="16.5703125" style="70" customWidth="1"/>
    <col min="3086" max="3086" width="15" style="70" customWidth="1"/>
    <col min="3087" max="3087" width="15.7109375" style="70" customWidth="1"/>
    <col min="3088" max="3088" width="13.85546875" style="70" customWidth="1"/>
    <col min="3089" max="3089" width="13" style="70" customWidth="1"/>
    <col min="3090" max="3090" width="13.42578125" style="70" customWidth="1"/>
    <col min="3091" max="3092" width="11.7109375" style="70" customWidth="1"/>
    <col min="3093" max="3095" width="8.28515625" style="70" customWidth="1"/>
    <col min="3096" max="3096" width="14" style="70" customWidth="1"/>
    <col min="3097" max="3097" width="12.7109375" style="70" customWidth="1"/>
    <col min="3098" max="3098" width="14.140625" style="70" customWidth="1"/>
    <col min="3099" max="3099" width="16" style="70" customWidth="1"/>
    <col min="3100" max="3100" width="16.42578125" style="70" customWidth="1"/>
    <col min="3101" max="3104" width="8.28515625" style="70" customWidth="1"/>
    <col min="3105" max="3328" width="9.140625" style="70"/>
    <col min="3329" max="3329" width="5.7109375" style="70" customWidth="1"/>
    <col min="3330" max="3331" width="21.7109375" style="70" customWidth="1"/>
    <col min="3332" max="3332" width="18.7109375" style="70" customWidth="1"/>
    <col min="3333" max="3334" width="15.7109375" style="70" customWidth="1"/>
    <col min="3335" max="3335" width="18.7109375" style="70" customWidth="1"/>
    <col min="3336" max="3337" width="15.7109375" style="70" customWidth="1"/>
    <col min="3338" max="3338" width="17.28515625" style="70" customWidth="1"/>
    <col min="3339" max="3340" width="15.7109375" style="70" customWidth="1"/>
    <col min="3341" max="3341" width="16.5703125" style="70" customWidth="1"/>
    <col min="3342" max="3342" width="15" style="70" customWidth="1"/>
    <col min="3343" max="3343" width="15.7109375" style="70" customWidth="1"/>
    <col min="3344" max="3344" width="13.85546875" style="70" customWidth="1"/>
    <col min="3345" max="3345" width="13" style="70" customWidth="1"/>
    <col min="3346" max="3346" width="13.42578125" style="70" customWidth="1"/>
    <col min="3347" max="3348" width="11.7109375" style="70" customWidth="1"/>
    <col min="3349" max="3351" width="8.28515625" style="70" customWidth="1"/>
    <col min="3352" max="3352" width="14" style="70" customWidth="1"/>
    <col min="3353" max="3353" width="12.7109375" style="70" customWidth="1"/>
    <col min="3354" max="3354" width="14.140625" style="70" customWidth="1"/>
    <col min="3355" max="3355" width="16" style="70" customWidth="1"/>
    <col min="3356" max="3356" width="16.42578125" style="70" customWidth="1"/>
    <col min="3357" max="3360" width="8.28515625" style="70" customWidth="1"/>
    <col min="3361" max="3584" width="9.140625" style="70"/>
    <col min="3585" max="3585" width="5.7109375" style="70" customWidth="1"/>
    <col min="3586" max="3587" width="21.7109375" style="70" customWidth="1"/>
    <col min="3588" max="3588" width="18.7109375" style="70" customWidth="1"/>
    <col min="3589" max="3590" width="15.7109375" style="70" customWidth="1"/>
    <col min="3591" max="3591" width="18.7109375" style="70" customWidth="1"/>
    <col min="3592" max="3593" width="15.7109375" style="70" customWidth="1"/>
    <col min="3594" max="3594" width="17.28515625" style="70" customWidth="1"/>
    <col min="3595" max="3596" width="15.7109375" style="70" customWidth="1"/>
    <col min="3597" max="3597" width="16.5703125" style="70" customWidth="1"/>
    <col min="3598" max="3598" width="15" style="70" customWidth="1"/>
    <col min="3599" max="3599" width="15.7109375" style="70" customWidth="1"/>
    <col min="3600" max="3600" width="13.85546875" style="70" customWidth="1"/>
    <col min="3601" max="3601" width="13" style="70" customWidth="1"/>
    <col min="3602" max="3602" width="13.42578125" style="70" customWidth="1"/>
    <col min="3603" max="3604" width="11.7109375" style="70" customWidth="1"/>
    <col min="3605" max="3607" width="8.28515625" style="70" customWidth="1"/>
    <col min="3608" max="3608" width="14" style="70" customWidth="1"/>
    <col min="3609" max="3609" width="12.7109375" style="70" customWidth="1"/>
    <col min="3610" max="3610" width="14.140625" style="70" customWidth="1"/>
    <col min="3611" max="3611" width="16" style="70" customWidth="1"/>
    <col min="3612" max="3612" width="16.42578125" style="70" customWidth="1"/>
    <col min="3613" max="3616" width="8.28515625" style="70" customWidth="1"/>
    <col min="3617" max="3840" width="9.140625" style="70"/>
    <col min="3841" max="3841" width="5.7109375" style="70" customWidth="1"/>
    <col min="3842" max="3843" width="21.7109375" style="70" customWidth="1"/>
    <col min="3844" max="3844" width="18.7109375" style="70" customWidth="1"/>
    <col min="3845" max="3846" width="15.7109375" style="70" customWidth="1"/>
    <col min="3847" max="3847" width="18.7109375" style="70" customWidth="1"/>
    <col min="3848" max="3849" width="15.7109375" style="70" customWidth="1"/>
    <col min="3850" max="3850" width="17.28515625" style="70" customWidth="1"/>
    <col min="3851" max="3852" width="15.7109375" style="70" customWidth="1"/>
    <col min="3853" max="3853" width="16.5703125" style="70" customWidth="1"/>
    <col min="3854" max="3854" width="15" style="70" customWidth="1"/>
    <col min="3855" max="3855" width="15.7109375" style="70" customWidth="1"/>
    <col min="3856" max="3856" width="13.85546875" style="70" customWidth="1"/>
    <col min="3857" max="3857" width="13" style="70" customWidth="1"/>
    <col min="3858" max="3858" width="13.42578125" style="70" customWidth="1"/>
    <col min="3859" max="3860" width="11.7109375" style="70" customWidth="1"/>
    <col min="3861" max="3863" width="8.28515625" style="70" customWidth="1"/>
    <col min="3864" max="3864" width="14" style="70" customWidth="1"/>
    <col min="3865" max="3865" width="12.7109375" style="70" customWidth="1"/>
    <col min="3866" max="3866" width="14.140625" style="70" customWidth="1"/>
    <col min="3867" max="3867" width="16" style="70" customWidth="1"/>
    <col min="3868" max="3868" width="16.42578125" style="70" customWidth="1"/>
    <col min="3869" max="3872" width="8.28515625" style="70" customWidth="1"/>
    <col min="3873" max="4096" width="9.140625" style="70"/>
    <col min="4097" max="4097" width="5.7109375" style="70" customWidth="1"/>
    <col min="4098" max="4099" width="21.7109375" style="70" customWidth="1"/>
    <col min="4100" max="4100" width="18.7109375" style="70" customWidth="1"/>
    <col min="4101" max="4102" width="15.7109375" style="70" customWidth="1"/>
    <col min="4103" max="4103" width="18.7109375" style="70" customWidth="1"/>
    <col min="4104" max="4105" width="15.7109375" style="70" customWidth="1"/>
    <col min="4106" max="4106" width="17.28515625" style="70" customWidth="1"/>
    <col min="4107" max="4108" width="15.7109375" style="70" customWidth="1"/>
    <col min="4109" max="4109" width="16.5703125" style="70" customWidth="1"/>
    <col min="4110" max="4110" width="15" style="70" customWidth="1"/>
    <col min="4111" max="4111" width="15.7109375" style="70" customWidth="1"/>
    <col min="4112" max="4112" width="13.85546875" style="70" customWidth="1"/>
    <col min="4113" max="4113" width="13" style="70" customWidth="1"/>
    <col min="4114" max="4114" width="13.42578125" style="70" customWidth="1"/>
    <col min="4115" max="4116" width="11.7109375" style="70" customWidth="1"/>
    <col min="4117" max="4119" width="8.28515625" style="70" customWidth="1"/>
    <col min="4120" max="4120" width="14" style="70" customWidth="1"/>
    <col min="4121" max="4121" width="12.7109375" style="70" customWidth="1"/>
    <col min="4122" max="4122" width="14.140625" style="70" customWidth="1"/>
    <col min="4123" max="4123" width="16" style="70" customWidth="1"/>
    <col min="4124" max="4124" width="16.42578125" style="70" customWidth="1"/>
    <col min="4125" max="4128" width="8.28515625" style="70" customWidth="1"/>
    <col min="4129" max="4352" width="9.140625" style="70"/>
    <col min="4353" max="4353" width="5.7109375" style="70" customWidth="1"/>
    <col min="4354" max="4355" width="21.7109375" style="70" customWidth="1"/>
    <col min="4356" max="4356" width="18.7109375" style="70" customWidth="1"/>
    <col min="4357" max="4358" width="15.7109375" style="70" customWidth="1"/>
    <col min="4359" max="4359" width="18.7109375" style="70" customWidth="1"/>
    <col min="4360" max="4361" width="15.7109375" style="70" customWidth="1"/>
    <col min="4362" max="4362" width="17.28515625" style="70" customWidth="1"/>
    <col min="4363" max="4364" width="15.7109375" style="70" customWidth="1"/>
    <col min="4365" max="4365" width="16.5703125" style="70" customWidth="1"/>
    <col min="4366" max="4366" width="15" style="70" customWidth="1"/>
    <col min="4367" max="4367" width="15.7109375" style="70" customWidth="1"/>
    <col min="4368" max="4368" width="13.85546875" style="70" customWidth="1"/>
    <col min="4369" max="4369" width="13" style="70" customWidth="1"/>
    <col min="4370" max="4370" width="13.42578125" style="70" customWidth="1"/>
    <col min="4371" max="4372" width="11.7109375" style="70" customWidth="1"/>
    <col min="4373" max="4375" width="8.28515625" style="70" customWidth="1"/>
    <col min="4376" max="4376" width="14" style="70" customWidth="1"/>
    <col min="4377" max="4377" width="12.7109375" style="70" customWidth="1"/>
    <col min="4378" max="4378" width="14.140625" style="70" customWidth="1"/>
    <col min="4379" max="4379" width="16" style="70" customWidth="1"/>
    <col min="4380" max="4380" width="16.42578125" style="70" customWidth="1"/>
    <col min="4381" max="4384" width="8.28515625" style="70" customWidth="1"/>
    <col min="4385" max="4608" width="9.140625" style="70"/>
    <col min="4609" max="4609" width="5.7109375" style="70" customWidth="1"/>
    <col min="4610" max="4611" width="21.7109375" style="70" customWidth="1"/>
    <col min="4612" max="4612" width="18.7109375" style="70" customWidth="1"/>
    <col min="4613" max="4614" width="15.7109375" style="70" customWidth="1"/>
    <col min="4615" max="4615" width="18.7109375" style="70" customWidth="1"/>
    <col min="4616" max="4617" width="15.7109375" style="70" customWidth="1"/>
    <col min="4618" max="4618" width="17.28515625" style="70" customWidth="1"/>
    <col min="4619" max="4620" width="15.7109375" style="70" customWidth="1"/>
    <col min="4621" max="4621" width="16.5703125" style="70" customWidth="1"/>
    <col min="4622" max="4622" width="15" style="70" customWidth="1"/>
    <col min="4623" max="4623" width="15.7109375" style="70" customWidth="1"/>
    <col min="4624" max="4624" width="13.85546875" style="70" customWidth="1"/>
    <col min="4625" max="4625" width="13" style="70" customWidth="1"/>
    <col min="4626" max="4626" width="13.42578125" style="70" customWidth="1"/>
    <col min="4627" max="4628" width="11.7109375" style="70" customWidth="1"/>
    <col min="4629" max="4631" width="8.28515625" style="70" customWidth="1"/>
    <col min="4632" max="4632" width="14" style="70" customWidth="1"/>
    <col min="4633" max="4633" width="12.7109375" style="70" customWidth="1"/>
    <col min="4634" max="4634" width="14.140625" style="70" customWidth="1"/>
    <col min="4635" max="4635" width="16" style="70" customWidth="1"/>
    <col min="4636" max="4636" width="16.42578125" style="70" customWidth="1"/>
    <col min="4637" max="4640" width="8.28515625" style="70" customWidth="1"/>
    <col min="4641" max="4864" width="9.140625" style="70"/>
    <col min="4865" max="4865" width="5.7109375" style="70" customWidth="1"/>
    <col min="4866" max="4867" width="21.7109375" style="70" customWidth="1"/>
    <col min="4868" max="4868" width="18.7109375" style="70" customWidth="1"/>
    <col min="4869" max="4870" width="15.7109375" style="70" customWidth="1"/>
    <col min="4871" max="4871" width="18.7109375" style="70" customWidth="1"/>
    <col min="4872" max="4873" width="15.7109375" style="70" customWidth="1"/>
    <col min="4874" max="4874" width="17.28515625" style="70" customWidth="1"/>
    <col min="4875" max="4876" width="15.7109375" style="70" customWidth="1"/>
    <col min="4877" max="4877" width="16.5703125" style="70" customWidth="1"/>
    <col min="4878" max="4878" width="15" style="70" customWidth="1"/>
    <col min="4879" max="4879" width="15.7109375" style="70" customWidth="1"/>
    <col min="4880" max="4880" width="13.85546875" style="70" customWidth="1"/>
    <col min="4881" max="4881" width="13" style="70" customWidth="1"/>
    <col min="4882" max="4882" width="13.42578125" style="70" customWidth="1"/>
    <col min="4883" max="4884" width="11.7109375" style="70" customWidth="1"/>
    <col min="4885" max="4887" width="8.28515625" style="70" customWidth="1"/>
    <col min="4888" max="4888" width="14" style="70" customWidth="1"/>
    <col min="4889" max="4889" width="12.7109375" style="70" customWidth="1"/>
    <col min="4890" max="4890" width="14.140625" style="70" customWidth="1"/>
    <col min="4891" max="4891" width="16" style="70" customWidth="1"/>
    <col min="4892" max="4892" width="16.42578125" style="70" customWidth="1"/>
    <col min="4893" max="4896" width="8.28515625" style="70" customWidth="1"/>
    <col min="4897" max="5120" width="9.140625" style="70"/>
    <col min="5121" max="5121" width="5.7109375" style="70" customWidth="1"/>
    <col min="5122" max="5123" width="21.7109375" style="70" customWidth="1"/>
    <col min="5124" max="5124" width="18.7109375" style="70" customWidth="1"/>
    <col min="5125" max="5126" width="15.7109375" style="70" customWidth="1"/>
    <col min="5127" max="5127" width="18.7109375" style="70" customWidth="1"/>
    <col min="5128" max="5129" width="15.7109375" style="70" customWidth="1"/>
    <col min="5130" max="5130" width="17.28515625" style="70" customWidth="1"/>
    <col min="5131" max="5132" width="15.7109375" style="70" customWidth="1"/>
    <col min="5133" max="5133" width="16.5703125" style="70" customWidth="1"/>
    <col min="5134" max="5134" width="15" style="70" customWidth="1"/>
    <col min="5135" max="5135" width="15.7109375" style="70" customWidth="1"/>
    <col min="5136" max="5136" width="13.85546875" style="70" customWidth="1"/>
    <col min="5137" max="5137" width="13" style="70" customWidth="1"/>
    <col min="5138" max="5138" width="13.42578125" style="70" customWidth="1"/>
    <col min="5139" max="5140" width="11.7109375" style="70" customWidth="1"/>
    <col min="5141" max="5143" width="8.28515625" style="70" customWidth="1"/>
    <col min="5144" max="5144" width="14" style="70" customWidth="1"/>
    <col min="5145" max="5145" width="12.7109375" style="70" customWidth="1"/>
    <col min="5146" max="5146" width="14.140625" style="70" customWidth="1"/>
    <col min="5147" max="5147" width="16" style="70" customWidth="1"/>
    <col min="5148" max="5148" width="16.42578125" style="70" customWidth="1"/>
    <col min="5149" max="5152" width="8.28515625" style="70" customWidth="1"/>
    <col min="5153" max="5376" width="9.140625" style="70"/>
    <col min="5377" max="5377" width="5.7109375" style="70" customWidth="1"/>
    <col min="5378" max="5379" width="21.7109375" style="70" customWidth="1"/>
    <col min="5380" max="5380" width="18.7109375" style="70" customWidth="1"/>
    <col min="5381" max="5382" width="15.7109375" style="70" customWidth="1"/>
    <col min="5383" max="5383" width="18.7109375" style="70" customWidth="1"/>
    <col min="5384" max="5385" width="15.7109375" style="70" customWidth="1"/>
    <col min="5386" max="5386" width="17.28515625" style="70" customWidth="1"/>
    <col min="5387" max="5388" width="15.7109375" style="70" customWidth="1"/>
    <col min="5389" max="5389" width="16.5703125" style="70" customWidth="1"/>
    <col min="5390" max="5390" width="15" style="70" customWidth="1"/>
    <col min="5391" max="5391" width="15.7109375" style="70" customWidth="1"/>
    <col min="5392" max="5392" width="13.85546875" style="70" customWidth="1"/>
    <col min="5393" max="5393" width="13" style="70" customWidth="1"/>
    <col min="5394" max="5394" width="13.42578125" style="70" customWidth="1"/>
    <col min="5395" max="5396" width="11.7109375" style="70" customWidth="1"/>
    <col min="5397" max="5399" width="8.28515625" style="70" customWidth="1"/>
    <col min="5400" max="5400" width="14" style="70" customWidth="1"/>
    <col min="5401" max="5401" width="12.7109375" style="70" customWidth="1"/>
    <col min="5402" max="5402" width="14.140625" style="70" customWidth="1"/>
    <col min="5403" max="5403" width="16" style="70" customWidth="1"/>
    <col min="5404" max="5404" width="16.42578125" style="70" customWidth="1"/>
    <col min="5405" max="5408" width="8.28515625" style="70" customWidth="1"/>
    <col min="5409" max="5632" width="9.140625" style="70"/>
    <col min="5633" max="5633" width="5.7109375" style="70" customWidth="1"/>
    <col min="5634" max="5635" width="21.7109375" style="70" customWidth="1"/>
    <col min="5636" max="5636" width="18.7109375" style="70" customWidth="1"/>
    <col min="5637" max="5638" width="15.7109375" style="70" customWidth="1"/>
    <col min="5639" max="5639" width="18.7109375" style="70" customWidth="1"/>
    <col min="5640" max="5641" width="15.7109375" style="70" customWidth="1"/>
    <col min="5642" max="5642" width="17.28515625" style="70" customWidth="1"/>
    <col min="5643" max="5644" width="15.7109375" style="70" customWidth="1"/>
    <col min="5645" max="5645" width="16.5703125" style="70" customWidth="1"/>
    <col min="5646" max="5646" width="15" style="70" customWidth="1"/>
    <col min="5647" max="5647" width="15.7109375" style="70" customWidth="1"/>
    <col min="5648" max="5648" width="13.85546875" style="70" customWidth="1"/>
    <col min="5649" max="5649" width="13" style="70" customWidth="1"/>
    <col min="5650" max="5650" width="13.42578125" style="70" customWidth="1"/>
    <col min="5651" max="5652" width="11.7109375" style="70" customWidth="1"/>
    <col min="5653" max="5655" width="8.28515625" style="70" customWidth="1"/>
    <col min="5656" max="5656" width="14" style="70" customWidth="1"/>
    <col min="5657" max="5657" width="12.7109375" style="70" customWidth="1"/>
    <col min="5658" max="5658" width="14.140625" style="70" customWidth="1"/>
    <col min="5659" max="5659" width="16" style="70" customWidth="1"/>
    <col min="5660" max="5660" width="16.42578125" style="70" customWidth="1"/>
    <col min="5661" max="5664" width="8.28515625" style="70" customWidth="1"/>
    <col min="5665" max="5888" width="9.140625" style="70"/>
    <col min="5889" max="5889" width="5.7109375" style="70" customWidth="1"/>
    <col min="5890" max="5891" width="21.7109375" style="70" customWidth="1"/>
    <col min="5892" max="5892" width="18.7109375" style="70" customWidth="1"/>
    <col min="5893" max="5894" width="15.7109375" style="70" customWidth="1"/>
    <col min="5895" max="5895" width="18.7109375" style="70" customWidth="1"/>
    <col min="5896" max="5897" width="15.7109375" style="70" customWidth="1"/>
    <col min="5898" max="5898" width="17.28515625" style="70" customWidth="1"/>
    <col min="5899" max="5900" width="15.7109375" style="70" customWidth="1"/>
    <col min="5901" max="5901" width="16.5703125" style="70" customWidth="1"/>
    <col min="5902" max="5902" width="15" style="70" customWidth="1"/>
    <col min="5903" max="5903" width="15.7109375" style="70" customWidth="1"/>
    <col min="5904" max="5904" width="13.85546875" style="70" customWidth="1"/>
    <col min="5905" max="5905" width="13" style="70" customWidth="1"/>
    <col min="5906" max="5906" width="13.42578125" style="70" customWidth="1"/>
    <col min="5907" max="5908" width="11.7109375" style="70" customWidth="1"/>
    <col min="5909" max="5911" width="8.28515625" style="70" customWidth="1"/>
    <col min="5912" max="5912" width="14" style="70" customWidth="1"/>
    <col min="5913" max="5913" width="12.7109375" style="70" customWidth="1"/>
    <col min="5914" max="5914" width="14.140625" style="70" customWidth="1"/>
    <col min="5915" max="5915" width="16" style="70" customWidth="1"/>
    <col min="5916" max="5916" width="16.42578125" style="70" customWidth="1"/>
    <col min="5917" max="5920" width="8.28515625" style="70" customWidth="1"/>
    <col min="5921" max="6144" width="9.140625" style="70"/>
    <col min="6145" max="6145" width="5.7109375" style="70" customWidth="1"/>
    <col min="6146" max="6147" width="21.7109375" style="70" customWidth="1"/>
    <col min="6148" max="6148" width="18.7109375" style="70" customWidth="1"/>
    <col min="6149" max="6150" width="15.7109375" style="70" customWidth="1"/>
    <col min="6151" max="6151" width="18.7109375" style="70" customWidth="1"/>
    <col min="6152" max="6153" width="15.7109375" style="70" customWidth="1"/>
    <col min="6154" max="6154" width="17.28515625" style="70" customWidth="1"/>
    <col min="6155" max="6156" width="15.7109375" style="70" customWidth="1"/>
    <col min="6157" max="6157" width="16.5703125" style="70" customWidth="1"/>
    <col min="6158" max="6158" width="15" style="70" customWidth="1"/>
    <col min="6159" max="6159" width="15.7109375" style="70" customWidth="1"/>
    <col min="6160" max="6160" width="13.85546875" style="70" customWidth="1"/>
    <col min="6161" max="6161" width="13" style="70" customWidth="1"/>
    <col min="6162" max="6162" width="13.42578125" style="70" customWidth="1"/>
    <col min="6163" max="6164" width="11.7109375" style="70" customWidth="1"/>
    <col min="6165" max="6167" width="8.28515625" style="70" customWidth="1"/>
    <col min="6168" max="6168" width="14" style="70" customWidth="1"/>
    <col min="6169" max="6169" width="12.7109375" style="70" customWidth="1"/>
    <col min="6170" max="6170" width="14.140625" style="70" customWidth="1"/>
    <col min="6171" max="6171" width="16" style="70" customWidth="1"/>
    <col min="6172" max="6172" width="16.42578125" style="70" customWidth="1"/>
    <col min="6173" max="6176" width="8.28515625" style="70" customWidth="1"/>
    <col min="6177" max="6400" width="9.140625" style="70"/>
    <col min="6401" max="6401" width="5.7109375" style="70" customWidth="1"/>
    <col min="6402" max="6403" width="21.7109375" style="70" customWidth="1"/>
    <col min="6404" max="6404" width="18.7109375" style="70" customWidth="1"/>
    <col min="6405" max="6406" width="15.7109375" style="70" customWidth="1"/>
    <col min="6407" max="6407" width="18.7109375" style="70" customWidth="1"/>
    <col min="6408" max="6409" width="15.7109375" style="70" customWidth="1"/>
    <col min="6410" max="6410" width="17.28515625" style="70" customWidth="1"/>
    <col min="6411" max="6412" width="15.7109375" style="70" customWidth="1"/>
    <col min="6413" max="6413" width="16.5703125" style="70" customWidth="1"/>
    <col min="6414" max="6414" width="15" style="70" customWidth="1"/>
    <col min="6415" max="6415" width="15.7109375" style="70" customWidth="1"/>
    <col min="6416" max="6416" width="13.85546875" style="70" customWidth="1"/>
    <col min="6417" max="6417" width="13" style="70" customWidth="1"/>
    <col min="6418" max="6418" width="13.42578125" style="70" customWidth="1"/>
    <col min="6419" max="6420" width="11.7109375" style="70" customWidth="1"/>
    <col min="6421" max="6423" width="8.28515625" style="70" customWidth="1"/>
    <col min="6424" max="6424" width="14" style="70" customWidth="1"/>
    <col min="6425" max="6425" width="12.7109375" style="70" customWidth="1"/>
    <col min="6426" max="6426" width="14.140625" style="70" customWidth="1"/>
    <col min="6427" max="6427" width="16" style="70" customWidth="1"/>
    <col min="6428" max="6428" width="16.42578125" style="70" customWidth="1"/>
    <col min="6429" max="6432" width="8.28515625" style="70" customWidth="1"/>
    <col min="6433" max="6656" width="9.140625" style="70"/>
    <col min="6657" max="6657" width="5.7109375" style="70" customWidth="1"/>
    <col min="6658" max="6659" width="21.7109375" style="70" customWidth="1"/>
    <col min="6660" max="6660" width="18.7109375" style="70" customWidth="1"/>
    <col min="6661" max="6662" width="15.7109375" style="70" customWidth="1"/>
    <col min="6663" max="6663" width="18.7109375" style="70" customWidth="1"/>
    <col min="6664" max="6665" width="15.7109375" style="70" customWidth="1"/>
    <col min="6666" max="6666" width="17.28515625" style="70" customWidth="1"/>
    <col min="6667" max="6668" width="15.7109375" style="70" customWidth="1"/>
    <col min="6669" max="6669" width="16.5703125" style="70" customWidth="1"/>
    <col min="6670" max="6670" width="15" style="70" customWidth="1"/>
    <col min="6671" max="6671" width="15.7109375" style="70" customWidth="1"/>
    <col min="6672" max="6672" width="13.85546875" style="70" customWidth="1"/>
    <col min="6673" max="6673" width="13" style="70" customWidth="1"/>
    <col min="6674" max="6674" width="13.42578125" style="70" customWidth="1"/>
    <col min="6675" max="6676" width="11.7109375" style="70" customWidth="1"/>
    <col min="6677" max="6679" width="8.28515625" style="70" customWidth="1"/>
    <col min="6680" max="6680" width="14" style="70" customWidth="1"/>
    <col min="6681" max="6681" width="12.7109375" style="70" customWidth="1"/>
    <col min="6682" max="6682" width="14.140625" style="70" customWidth="1"/>
    <col min="6683" max="6683" width="16" style="70" customWidth="1"/>
    <col min="6684" max="6684" width="16.42578125" style="70" customWidth="1"/>
    <col min="6685" max="6688" width="8.28515625" style="70" customWidth="1"/>
    <col min="6689" max="6912" width="9.140625" style="70"/>
    <col min="6913" max="6913" width="5.7109375" style="70" customWidth="1"/>
    <col min="6914" max="6915" width="21.7109375" style="70" customWidth="1"/>
    <col min="6916" max="6916" width="18.7109375" style="70" customWidth="1"/>
    <col min="6917" max="6918" width="15.7109375" style="70" customWidth="1"/>
    <col min="6919" max="6919" width="18.7109375" style="70" customWidth="1"/>
    <col min="6920" max="6921" width="15.7109375" style="70" customWidth="1"/>
    <col min="6922" max="6922" width="17.28515625" style="70" customWidth="1"/>
    <col min="6923" max="6924" width="15.7109375" style="70" customWidth="1"/>
    <col min="6925" max="6925" width="16.5703125" style="70" customWidth="1"/>
    <col min="6926" max="6926" width="15" style="70" customWidth="1"/>
    <col min="6927" max="6927" width="15.7109375" style="70" customWidth="1"/>
    <col min="6928" max="6928" width="13.85546875" style="70" customWidth="1"/>
    <col min="6929" max="6929" width="13" style="70" customWidth="1"/>
    <col min="6930" max="6930" width="13.42578125" style="70" customWidth="1"/>
    <col min="6931" max="6932" width="11.7109375" style="70" customWidth="1"/>
    <col min="6933" max="6935" width="8.28515625" style="70" customWidth="1"/>
    <col min="6936" max="6936" width="14" style="70" customWidth="1"/>
    <col min="6937" max="6937" width="12.7109375" style="70" customWidth="1"/>
    <col min="6938" max="6938" width="14.140625" style="70" customWidth="1"/>
    <col min="6939" max="6939" width="16" style="70" customWidth="1"/>
    <col min="6940" max="6940" width="16.42578125" style="70" customWidth="1"/>
    <col min="6941" max="6944" width="8.28515625" style="70" customWidth="1"/>
    <col min="6945" max="7168" width="9.140625" style="70"/>
    <col min="7169" max="7169" width="5.7109375" style="70" customWidth="1"/>
    <col min="7170" max="7171" width="21.7109375" style="70" customWidth="1"/>
    <col min="7172" max="7172" width="18.7109375" style="70" customWidth="1"/>
    <col min="7173" max="7174" width="15.7109375" style="70" customWidth="1"/>
    <col min="7175" max="7175" width="18.7109375" style="70" customWidth="1"/>
    <col min="7176" max="7177" width="15.7109375" style="70" customWidth="1"/>
    <col min="7178" max="7178" width="17.28515625" style="70" customWidth="1"/>
    <col min="7179" max="7180" width="15.7109375" style="70" customWidth="1"/>
    <col min="7181" max="7181" width="16.5703125" style="70" customWidth="1"/>
    <col min="7182" max="7182" width="15" style="70" customWidth="1"/>
    <col min="7183" max="7183" width="15.7109375" style="70" customWidth="1"/>
    <col min="7184" max="7184" width="13.85546875" style="70" customWidth="1"/>
    <col min="7185" max="7185" width="13" style="70" customWidth="1"/>
    <col min="7186" max="7186" width="13.42578125" style="70" customWidth="1"/>
    <col min="7187" max="7188" width="11.7109375" style="70" customWidth="1"/>
    <col min="7189" max="7191" width="8.28515625" style="70" customWidth="1"/>
    <col min="7192" max="7192" width="14" style="70" customWidth="1"/>
    <col min="7193" max="7193" width="12.7109375" style="70" customWidth="1"/>
    <col min="7194" max="7194" width="14.140625" style="70" customWidth="1"/>
    <col min="7195" max="7195" width="16" style="70" customWidth="1"/>
    <col min="7196" max="7196" width="16.42578125" style="70" customWidth="1"/>
    <col min="7197" max="7200" width="8.28515625" style="70" customWidth="1"/>
    <col min="7201" max="7424" width="9.140625" style="70"/>
    <col min="7425" max="7425" width="5.7109375" style="70" customWidth="1"/>
    <col min="7426" max="7427" width="21.7109375" style="70" customWidth="1"/>
    <col min="7428" max="7428" width="18.7109375" style="70" customWidth="1"/>
    <col min="7429" max="7430" width="15.7109375" style="70" customWidth="1"/>
    <col min="7431" max="7431" width="18.7109375" style="70" customWidth="1"/>
    <col min="7432" max="7433" width="15.7109375" style="70" customWidth="1"/>
    <col min="7434" max="7434" width="17.28515625" style="70" customWidth="1"/>
    <col min="7435" max="7436" width="15.7109375" style="70" customWidth="1"/>
    <col min="7437" max="7437" width="16.5703125" style="70" customWidth="1"/>
    <col min="7438" max="7438" width="15" style="70" customWidth="1"/>
    <col min="7439" max="7439" width="15.7109375" style="70" customWidth="1"/>
    <col min="7440" max="7440" width="13.85546875" style="70" customWidth="1"/>
    <col min="7441" max="7441" width="13" style="70" customWidth="1"/>
    <col min="7442" max="7442" width="13.42578125" style="70" customWidth="1"/>
    <col min="7443" max="7444" width="11.7109375" style="70" customWidth="1"/>
    <col min="7445" max="7447" width="8.28515625" style="70" customWidth="1"/>
    <col min="7448" max="7448" width="14" style="70" customWidth="1"/>
    <col min="7449" max="7449" width="12.7109375" style="70" customWidth="1"/>
    <col min="7450" max="7450" width="14.140625" style="70" customWidth="1"/>
    <col min="7451" max="7451" width="16" style="70" customWidth="1"/>
    <col min="7452" max="7452" width="16.42578125" style="70" customWidth="1"/>
    <col min="7453" max="7456" width="8.28515625" style="70" customWidth="1"/>
    <col min="7457" max="7680" width="9.140625" style="70"/>
    <col min="7681" max="7681" width="5.7109375" style="70" customWidth="1"/>
    <col min="7682" max="7683" width="21.7109375" style="70" customWidth="1"/>
    <col min="7684" max="7684" width="18.7109375" style="70" customWidth="1"/>
    <col min="7685" max="7686" width="15.7109375" style="70" customWidth="1"/>
    <col min="7687" max="7687" width="18.7109375" style="70" customWidth="1"/>
    <col min="7688" max="7689" width="15.7109375" style="70" customWidth="1"/>
    <col min="7690" max="7690" width="17.28515625" style="70" customWidth="1"/>
    <col min="7691" max="7692" width="15.7109375" style="70" customWidth="1"/>
    <col min="7693" max="7693" width="16.5703125" style="70" customWidth="1"/>
    <col min="7694" max="7694" width="15" style="70" customWidth="1"/>
    <col min="7695" max="7695" width="15.7109375" style="70" customWidth="1"/>
    <col min="7696" max="7696" width="13.85546875" style="70" customWidth="1"/>
    <col min="7697" max="7697" width="13" style="70" customWidth="1"/>
    <col min="7698" max="7698" width="13.42578125" style="70" customWidth="1"/>
    <col min="7699" max="7700" width="11.7109375" style="70" customWidth="1"/>
    <col min="7701" max="7703" width="8.28515625" style="70" customWidth="1"/>
    <col min="7704" max="7704" width="14" style="70" customWidth="1"/>
    <col min="7705" max="7705" width="12.7109375" style="70" customWidth="1"/>
    <col min="7706" max="7706" width="14.140625" style="70" customWidth="1"/>
    <col min="7707" max="7707" width="16" style="70" customWidth="1"/>
    <col min="7708" max="7708" width="16.42578125" style="70" customWidth="1"/>
    <col min="7709" max="7712" width="8.28515625" style="70" customWidth="1"/>
    <col min="7713" max="7936" width="9.140625" style="70"/>
    <col min="7937" max="7937" width="5.7109375" style="70" customWidth="1"/>
    <col min="7938" max="7939" width="21.7109375" style="70" customWidth="1"/>
    <col min="7940" max="7940" width="18.7109375" style="70" customWidth="1"/>
    <col min="7941" max="7942" width="15.7109375" style="70" customWidth="1"/>
    <col min="7943" max="7943" width="18.7109375" style="70" customWidth="1"/>
    <col min="7944" max="7945" width="15.7109375" style="70" customWidth="1"/>
    <col min="7946" max="7946" width="17.28515625" style="70" customWidth="1"/>
    <col min="7947" max="7948" width="15.7109375" style="70" customWidth="1"/>
    <col min="7949" max="7949" width="16.5703125" style="70" customWidth="1"/>
    <col min="7950" max="7950" width="15" style="70" customWidth="1"/>
    <col min="7951" max="7951" width="15.7109375" style="70" customWidth="1"/>
    <col min="7952" max="7952" width="13.85546875" style="70" customWidth="1"/>
    <col min="7953" max="7953" width="13" style="70" customWidth="1"/>
    <col min="7954" max="7954" width="13.42578125" style="70" customWidth="1"/>
    <col min="7955" max="7956" width="11.7109375" style="70" customWidth="1"/>
    <col min="7957" max="7959" width="8.28515625" style="70" customWidth="1"/>
    <col min="7960" max="7960" width="14" style="70" customWidth="1"/>
    <col min="7961" max="7961" width="12.7109375" style="70" customWidth="1"/>
    <col min="7962" max="7962" width="14.140625" style="70" customWidth="1"/>
    <col min="7963" max="7963" width="16" style="70" customWidth="1"/>
    <col min="7964" max="7964" width="16.42578125" style="70" customWidth="1"/>
    <col min="7965" max="7968" width="8.28515625" style="70" customWidth="1"/>
    <col min="7969" max="8192" width="9.140625" style="70"/>
    <col min="8193" max="8193" width="5.7109375" style="70" customWidth="1"/>
    <col min="8194" max="8195" width="21.7109375" style="70" customWidth="1"/>
    <col min="8196" max="8196" width="18.7109375" style="70" customWidth="1"/>
    <col min="8197" max="8198" width="15.7109375" style="70" customWidth="1"/>
    <col min="8199" max="8199" width="18.7109375" style="70" customWidth="1"/>
    <col min="8200" max="8201" width="15.7109375" style="70" customWidth="1"/>
    <col min="8202" max="8202" width="17.28515625" style="70" customWidth="1"/>
    <col min="8203" max="8204" width="15.7109375" style="70" customWidth="1"/>
    <col min="8205" max="8205" width="16.5703125" style="70" customWidth="1"/>
    <col min="8206" max="8206" width="15" style="70" customWidth="1"/>
    <col min="8207" max="8207" width="15.7109375" style="70" customWidth="1"/>
    <col min="8208" max="8208" width="13.85546875" style="70" customWidth="1"/>
    <col min="8209" max="8209" width="13" style="70" customWidth="1"/>
    <col min="8210" max="8210" width="13.42578125" style="70" customWidth="1"/>
    <col min="8211" max="8212" width="11.7109375" style="70" customWidth="1"/>
    <col min="8213" max="8215" width="8.28515625" style="70" customWidth="1"/>
    <col min="8216" max="8216" width="14" style="70" customWidth="1"/>
    <col min="8217" max="8217" width="12.7109375" style="70" customWidth="1"/>
    <col min="8218" max="8218" width="14.140625" style="70" customWidth="1"/>
    <col min="8219" max="8219" width="16" style="70" customWidth="1"/>
    <col min="8220" max="8220" width="16.42578125" style="70" customWidth="1"/>
    <col min="8221" max="8224" width="8.28515625" style="70" customWidth="1"/>
    <col min="8225" max="8448" width="9.140625" style="70"/>
    <col min="8449" max="8449" width="5.7109375" style="70" customWidth="1"/>
    <col min="8450" max="8451" width="21.7109375" style="70" customWidth="1"/>
    <col min="8452" max="8452" width="18.7109375" style="70" customWidth="1"/>
    <col min="8453" max="8454" width="15.7109375" style="70" customWidth="1"/>
    <col min="8455" max="8455" width="18.7109375" style="70" customWidth="1"/>
    <col min="8456" max="8457" width="15.7109375" style="70" customWidth="1"/>
    <col min="8458" max="8458" width="17.28515625" style="70" customWidth="1"/>
    <col min="8459" max="8460" width="15.7109375" style="70" customWidth="1"/>
    <col min="8461" max="8461" width="16.5703125" style="70" customWidth="1"/>
    <col min="8462" max="8462" width="15" style="70" customWidth="1"/>
    <col min="8463" max="8463" width="15.7109375" style="70" customWidth="1"/>
    <col min="8464" max="8464" width="13.85546875" style="70" customWidth="1"/>
    <col min="8465" max="8465" width="13" style="70" customWidth="1"/>
    <col min="8466" max="8466" width="13.42578125" style="70" customWidth="1"/>
    <col min="8467" max="8468" width="11.7109375" style="70" customWidth="1"/>
    <col min="8469" max="8471" width="8.28515625" style="70" customWidth="1"/>
    <col min="8472" max="8472" width="14" style="70" customWidth="1"/>
    <col min="8473" max="8473" width="12.7109375" style="70" customWidth="1"/>
    <col min="8474" max="8474" width="14.140625" style="70" customWidth="1"/>
    <col min="8475" max="8475" width="16" style="70" customWidth="1"/>
    <col min="8476" max="8476" width="16.42578125" style="70" customWidth="1"/>
    <col min="8477" max="8480" width="8.28515625" style="70" customWidth="1"/>
    <col min="8481" max="8704" width="9.140625" style="70"/>
    <col min="8705" max="8705" width="5.7109375" style="70" customWidth="1"/>
    <col min="8706" max="8707" width="21.7109375" style="70" customWidth="1"/>
    <col min="8708" max="8708" width="18.7109375" style="70" customWidth="1"/>
    <col min="8709" max="8710" width="15.7109375" style="70" customWidth="1"/>
    <col min="8711" max="8711" width="18.7109375" style="70" customWidth="1"/>
    <col min="8712" max="8713" width="15.7109375" style="70" customWidth="1"/>
    <col min="8714" max="8714" width="17.28515625" style="70" customWidth="1"/>
    <col min="8715" max="8716" width="15.7109375" style="70" customWidth="1"/>
    <col min="8717" max="8717" width="16.5703125" style="70" customWidth="1"/>
    <col min="8718" max="8718" width="15" style="70" customWidth="1"/>
    <col min="8719" max="8719" width="15.7109375" style="70" customWidth="1"/>
    <col min="8720" max="8720" width="13.85546875" style="70" customWidth="1"/>
    <col min="8721" max="8721" width="13" style="70" customWidth="1"/>
    <col min="8722" max="8722" width="13.42578125" style="70" customWidth="1"/>
    <col min="8723" max="8724" width="11.7109375" style="70" customWidth="1"/>
    <col min="8725" max="8727" width="8.28515625" style="70" customWidth="1"/>
    <col min="8728" max="8728" width="14" style="70" customWidth="1"/>
    <col min="8729" max="8729" width="12.7109375" style="70" customWidth="1"/>
    <col min="8730" max="8730" width="14.140625" style="70" customWidth="1"/>
    <col min="8731" max="8731" width="16" style="70" customWidth="1"/>
    <col min="8732" max="8732" width="16.42578125" style="70" customWidth="1"/>
    <col min="8733" max="8736" width="8.28515625" style="70" customWidth="1"/>
    <col min="8737" max="8960" width="9.140625" style="70"/>
    <col min="8961" max="8961" width="5.7109375" style="70" customWidth="1"/>
    <col min="8962" max="8963" width="21.7109375" style="70" customWidth="1"/>
    <col min="8964" max="8964" width="18.7109375" style="70" customWidth="1"/>
    <col min="8965" max="8966" width="15.7109375" style="70" customWidth="1"/>
    <col min="8967" max="8967" width="18.7109375" style="70" customWidth="1"/>
    <col min="8968" max="8969" width="15.7109375" style="70" customWidth="1"/>
    <col min="8970" max="8970" width="17.28515625" style="70" customWidth="1"/>
    <col min="8971" max="8972" width="15.7109375" style="70" customWidth="1"/>
    <col min="8973" max="8973" width="16.5703125" style="70" customWidth="1"/>
    <col min="8974" max="8974" width="15" style="70" customWidth="1"/>
    <col min="8975" max="8975" width="15.7109375" style="70" customWidth="1"/>
    <col min="8976" max="8976" width="13.85546875" style="70" customWidth="1"/>
    <col min="8977" max="8977" width="13" style="70" customWidth="1"/>
    <col min="8978" max="8978" width="13.42578125" style="70" customWidth="1"/>
    <col min="8979" max="8980" width="11.7109375" style="70" customWidth="1"/>
    <col min="8981" max="8983" width="8.28515625" style="70" customWidth="1"/>
    <col min="8984" max="8984" width="14" style="70" customWidth="1"/>
    <col min="8985" max="8985" width="12.7109375" style="70" customWidth="1"/>
    <col min="8986" max="8986" width="14.140625" style="70" customWidth="1"/>
    <col min="8987" max="8987" width="16" style="70" customWidth="1"/>
    <col min="8988" max="8988" width="16.42578125" style="70" customWidth="1"/>
    <col min="8989" max="8992" width="8.28515625" style="70" customWidth="1"/>
    <col min="8993" max="9216" width="9.140625" style="70"/>
    <col min="9217" max="9217" width="5.7109375" style="70" customWidth="1"/>
    <col min="9218" max="9219" width="21.7109375" style="70" customWidth="1"/>
    <col min="9220" max="9220" width="18.7109375" style="70" customWidth="1"/>
    <col min="9221" max="9222" width="15.7109375" style="70" customWidth="1"/>
    <col min="9223" max="9223" width="18.7109375" style="70" customWidth="1"/>
    <col min="9224" max="9225" width="15.7109375" style="70" customWidth="1"/>
    <col min="9226" max="9226" width="17.28515625" style="70" customWidth="1"/>
    <col min="9227" max="9228" width="15.7109375" style="70" customWidth="1"/>
    <col min="9229" max="9229" width="16.5703125" style="70" customWidth="1"/>
    <col min="9230" max="9230" width="15" style="70" customWidth="1"/>
    <col min="9231" max="9231" width="15.7109375" style="70" customWidth="1"/>
    <col min="9232" max="9232" width="13.85546875" style="70" customWidth="1"/>
    <col min="9233" max="9233" width="13" style="70" customWidth="1"/>
    <col min="9234" max="9234" width="13.42578125" style="70" customWidth="1"/>
    <col min="9235" max="9236" width="11.7109375" style="70" customWidth="1"/>
    <col min="9237" max="9239" width="8.28515625" style="70" customWidth="1"/>
    <col min="9240" max="9240" width="14" style="70" customWidth="1"/>
    <col min="9241" max="9241" width="12.7109375" style="70" customWidth="1"/>
    <col min="9242" max="9242" width="14.140625" style="70" customWidth="1"/>
    <col min="9243" max="9243" width="16" style="70" customWidth="1"/>
    <col min="9244" max="9244" width="16.42578125" style="70" customWidth="1"/>
    <col min="9245" max="9248" width="8.28515625" style="70" customWidth="1"/>
    <col min="9249" max="9472" width="9.140625" style="70"/>
    <col min="9473" max="9473" width="5.7109375" style="70" customWidth="1"/>
    <col min="9474" max="9475" width="21.7109375" style="70" customWidth="1"/>
    <col min="9476" max="9476" width="18.7109375" style="70" customWidth="1"/>
    <col min="9477" max="9478" width="15.7109375" style="70" customWidth="1"/>
    <col min="9479" max="9479" width="18.7109375" style="70" customWidth="1"/>
    <col min="9480" max="9481" width="15.7109375" style="70" customWidth="1"/>
    <col min="9482" max="9482" width="17.28515625" style="70" customWidth="1"/>
    <col min="9483" max="9484" width="15.7109375" style="70" customWidth="1"/>
    <col min="9485" max="9485" width="16.5703125" style="70" customWidth="1"/>
    <col min="9486" max="9486" width="15" style="70" customWidth="1"/>
    <col min="9487" max="9487" width="15.7109375" style="70" customWidth="1"/>
    <col min="9488" max="9488" width="13.85546875" style="70" customWidth="1"/>
    <col min="9489" max="9489" width="13" style="70" customWidth="1"/>
    <col min="9490" max="9490" width="13.42578125" style="70" customWidth="1"/>
    <col min="9491" max="9492" width="11.7109375" style="70" customWidth="1"/>
    <col min="9493" max="9495" width="8.28515625" style="70" customWidth="1"/>
    <col min="9496" max="9496" width="14" style="70" customWidth="1"/>
    <col min="9497" max="9497" width="12.7109375" style="70" customWidth="1"/>
    <col min="9498" max="9498" width="14.140625" style="70" customWidth="1"/>
    <col min="9499" max="9499" width="16" style="70" customWidth="1"/>
    <col min="9500" max="9500" width="16.42578125" style="70" customWidth="1"/>
    <col min="9501" max="9504" width="8.28515625" style="70" customWidth="1"/>
    <col min="9505" max="9728" width="9.140625" style="70"/>
    <col min="9729" max="9729" width="5.7109375" style="70" customWidth="1"/>
    <col min="9730" max="9731" width="21.7109375" style="70" customWidth="1"/>
    <col min="9732" max="9732" width="18.7109375" style="70" customWidth="1"/>
    <col min="9733" max="9734" width="15.7109375" style="70" customWidth="1"/>
    <col min="9735" max="9735" width="18.7109375" style="70" customWidth="1"/>
    <col min="9736" max="9737" width="15.7109375" style="70" customWidth="1"/>
    <col min="9738" max="9738" width="17.28515625" style="70" customWidth="1"/>
    <col min="9739" max="9740" width="15.7109375" style="70" customWidth="1"/>
    <col min="9741" max="9741" width="16.5703125" style="70" customWidth="1"/>
    <col min="9742" max="9742" width="15" style="70" customWidth="1"/>
    <col min="9743" max="9743" width="15.7109375" style="70" customWidth="1"/>
    <col min="9744" max="9744" width="13.85546875" style="70" customWidth="1"/>
    <col min="9745" max="9745" width="13" style="70" customWidth="1"/>
    <col min="9746" max="9746" width="13.42578125" style="70" customWidth="1"/>
    <col min="9747" max="9748" width="11.7109375" style="70" customWidth="1"/>
    <col min="9749" max="9751" width="8.28515625" style="70" customWidth="1"/>
    <col min="9752" max="9752" width="14" style="70" customWidth="1"/>
    <col min="9753" max="9753" width="12.7109375" style="70" customWidth="1"/>
    <col min="9754" max="9754" width="14.140625" style="70" customWidth="1"/>
    <col min="9755" max="9755" width="16" style="70" customWidth="1"/>
    <col min="9756" max="9756" width="16.42578125" style="70" customWidth="1"/>
    <col min="9757" max="9760" width="8.28515625" style="70" customWidth="1"/>
    <col min="9761" max="9984" width="9.140625" style="70"/>
    <col min="9985" max="9985" width="5.7109375" style="70" customWidth="1"/>
    <col min="9986" max="9987" width="21.7109375" style="70" customWidth="1"/>
    <col min="9988" max="9988" width="18.7109375" style="70" customWidth="1"/>
    <col min="9989" max="9990" width="15.7109375" style="70" customWidth="1"/>
    <col min="9991" max="9991" width="18.7109375" style="70" customWidth="1"/>
    <col min="9992" max="9993" width="15.7109375" style="70" customWidth="1"/>
    <col min="9994" max="9994" width="17.28515625" style="70" customWidth="1"/>
    <col min="9995" max="9996" width="15.7109375" style="70" customWidth="1"/>
    <col min="9997" max="9997" width="16.5703125" style="70" customWidth="1"/>
    <col min="9998" max="9998" width="15" style="70" customWidth="1"/>
    <col min="9999" max="9999" width="15.7109375" style="70" customWidth="1"/>
    <col min="10000" max="10000" width="13.85546875" style="70" customWidth="1"/>
    <col min="10001" max="10001" width="13" style="70" customWidth="1"/>
    <col min="10002" max="10002" width="13.42578125" style="70" customWidth="1"/>
    <col min="10003" max="10004" width="11.7109375" style="70" customWidth="1"/>
    <col min="10005" max="10007" width="8.28515625" style="70" customWidth="1"/>
    <col min="10008" max="10008" width="14" style="70" customWidth="1"/>
    <col min="10009" max="10009" width="12.7109375" style="70" customWidth="1"/>
    <col min="10010" max="10010" width="14.140625" style="70" customWidth="1"/>
    <col min="10011" max="10011" width="16" style="70" customWidth="1"/>
    <col min="10012" max="10012" width="16.42578125" style="70" customWidth="1"/>
    <col min="10013" max="10016" width="8.28515625" style="70" customWidth="1"/>
    <col min="10017" max="10240" width="9.140625" style="70"/>
    <col min="10241" max="10241" width="5.7109375" style="70" customWidth="1"/>
    <col min="10242" max="10243" width="21.7109375" style="70" customWidth="1"/>
    <col min="10244" max="10244" width="18.7109375" style="70" customWidth="1"/>
    <col min="10245" max="10246" width="15.7109375" style="70" customWidth="1"/>
    <col min="10247" max="10247" width="18.7109375" style="70" customWidth="1"/>
    <col min="10248" max="10249" width="15.7109375" style="70" customWidth="1"/>
    <col min="10250" max="10250" width="17.28515625" style="70" customWidth="1"/>
    <col min="10251" max="10252" width="15.7109375" style="70" customWidth="1"/>
    <col min="10253" max="10253" width="16.5703125" style="70" customWidth="1"/>
    <col min="10254" max="10254" width="15" style="70" customWidth="1"/>
    <col min="10255" max="10255" width="15.7109375" style="70" customWidth="1"/>
    <col min="10256" max="10256" width="13.85546875" style="70" customWidth="1"/>
    <col min="10257" max="10257" width="13" style="70" customWidth="1"/>
    <col min="10258" max="10258" width="13.42578125" style="70" customWidth="1"/>
    <col min="10259" max="10260" width="11.7109375" style="70" customWidth="1"/>
    <col min="10261" max="10263" width="8.28515625" style="70" customWidth="1"/>
    <col min="10264" max="10264" width="14" style="70" customWidth="1"/>
    <col min="10265" max="10265" width="12.7109375" style="70" customWidth="1"/>
    <col min="10266" max="10266" width="14.140625" style="70" customWidth="1"/>
    <col min="10267" max="10267" width="16" style="70" customWidth="1"/>
    <col min="10268" max="10268" width="16.42578125" style="70" customWidth="1"/>
    <col min="10269" max="10272" width="8.28515625" style="70" customWidth="1"/>
    <col min="10273" max="10496" width="9.140625" style="70"/>
    <col min="10497" max="10497" width="5.7109375" style="70" customWidth="1"/>
    <col min="10498" max="10499" width="21.7109375" style="70" customWidth="1"/>
    <col min="10500" max="10500" width="18.7109375" style="70" customWidth="1"/>
    <col min="10501" max="10502" width="15.7109375" style="70" customWidth="1"/>
    <col min="10503" max="10503" width="18.7109375" style="70" customWidth="1"/>
    <col min="10504" max="10505" width="15.7109375" style="70" customWidth="1"/>
    <col min="10506" max="10506" width="17.28515625" style="70" customWidth="1"/>
    <col min="10507" max="10508" width="15.7109375" style="70" customWidth="1"/>
    <col min="10509" max="10509" width="16.5703125" style="70" customWidth="1"/>
    <col min="10510" max="10510" width="15" style="70" customWidth="1"/>
    <col min="10511" max="10511" width="15.7109375" style="70" customWidth="1"/>
    <col min="10512" max="10512" width="13.85546875" style="70" customWidth="1"/>
    <col min="10513" max="10513" width="13" style="70" customWidth="1"/>
    <col min="10514" max="10514" width="13.42578125" style="70" customWidth="1"/>
    <col min="10515" max="10516" width="11.7109375" style="70" customWidth="1"/>
    <col min="10517" max="10519" width="8.28515625" style="70" customWidth="1"/>
    <col min="10520" max="10520" width="14" style="70" customWidth="1"/>
    <col min="10521" max="10521" width="12.7109375" style="70" customWidth="1"/>
    <col min="10522" max="10522" width="14.140625" style="70" customWidth="1"/>
    <col min="10523" max="10523" width="16" style="70" customWidth="1"/>
    <col min="10524" max="10524" width="16.42578125" style="70" customWidth="1"/>
    <col min="10525" max="10528" width="8.28515625" style="70" customWidth="1"/>
    <col min="10529" max="10752" width="9.140625" style="70"/>
    <col min="10753" max="10753" width="5.7109375" style="70" customWidth="1"/>
    <col min="10754" max="10755" width="21.7109375" style="70" customWidth="1"/>
    <col min="10756" max="10756" width="18.7109375" style="70" customWidth="1"/>
    <col min="10757" max="10758" width="15.7109375" style="70" customWidth="1"/>
    <col min="10759" max="10759" width="18.7109375" style="70" customWidth="1"/>
    <col min="10760" max="10761" width="15.7109375" style="70" customWidth="1"/>
    <col min="10762" max="10762" width="17.28515625" style="70" customWidth="1"/>
    <col min="10763" max="10764" width="15.7109375" style="70" customWidth="1"/>
    <col min="10765" max="10765" width="16.5703125" style="70" customWidth="1"/>
    <col min="10766" max="10766" width="15" style="70" customWidth="1"/>
    <col min="10767" max="10767" width="15.7109375" style="70" customWidth="1"/>
    <col min="10768" max="10768" width="13.85546875" style="70" customWidth="1"/>
    <col min="10769" max="10769" width="13" style="70" customWidth="1"/>
    <col min="10770" max="10770" width="13.42578125" style="70" customWidth="1"/>
    <col min="10771" max="10772" width="11.7109375" style="70" customWidth="1"/>
    <col min="10773" max="10775" width="8.28515625" style="70" customWidth="1"/>
    <col min="10776" max="10776" width="14" style="70" customWidth="1"/>
    <col min="10777" max="10777" width="12.7109375" style="70" customWidth="1"/>
    <col min="10778" max="10778" width="14.140625" style="70" customWidth="1"/>
    <col min="10779" max="10779" width="16" style="70" customWidth="1"/>
    <col min="10780" max="10780" width="16.42578125" style="70" customWidth="1"/>
    <col min="10781" max="10784" width="8.28515625" style="70" customWidth="1"/>
    <col min="10785" max="11008" width="9.140625" style="70"/>
    <col min="11009" max="11009" width="5.7109375" style="70" customWidth="1"/>
    <col min="11010" max="11011" width="21.7109375" style="70" customWidth="1"/>
    <col min="11012" max="11012" width="18.7109375" style="70" customWidth="1"/>
    <col min="11013" max="11014" width="15.7109375" style="70" customWidth="1"/>
    <col min="11015" max="11015" width="18.7109375" style="70" customWidth="1"/>
    <col min="11016" max="11017" width="15.7109375" style="70" customWidth="1"/>
    <col min="11018" max="11018" width="17.28515625" style="70" customWidth="1"/>
    <col min="11019" max="11020" width="15.7109375" style="70" customWidth="1"/>
    <col min="11021" max="11021" width="16.5703125" style="70" customWidth="1"/>
    <col min="11022" max="11022" width="15" style="70" customWidth="1"/>
    <col min="11023" max="11023" width="15.7109375" style="70" customWidth="1"/>
    <col min="11024" max="11024" width="13.85546875" style="70" customWidth="1"/>
    <col min="11025" max="11025" width="13" style="70" customWidth="1"/>
    <col min="11026" max="11026" width="13.42578125" style="70" customWidth="1"/>
    <col min="11027" max="11028" width="11.7109375" style="70" customWidth="1"/>
    <col min="11029" max="11031" width="8.28515625" style="70" customWidth="1"/>
    <col min="11032" max="11032" width="14" style="70" customWidth="1"/>
    <col min="11033" max="11033" width="12.7109375" style="70" customWidth="1"/>
    <col min="11034" max="11034" width="14.140625" style="70" customWidth="1"/>
    <col min="11035" max="11035" width="16" style="70" customWidth="1"/>
    <col min="11036" max="11036" width="16.42578125" style="70" customWidth="1"/>
    <col min="11037" max="11040" width="8.28515625" style="70" customWidth="1"/>
    <col min="11041" max="11264" width="9.140625" style="70"/>
    <col min="11265" max="11265" width="5.7109375" style="70" customWidth="1"/>
    <col min="11266" max="11267" width="21.7109375" style="70" customWidth="1"/>
    <col min="11268" max="11268" width="18.7109375" style="70" customWidth="1"/>
    <col min="11269" max="11270" width="15.7109375" style="70" customWidth="1"/>
    <col min="11271" max="11271" width="18.7109375" style="70" customWidth="1"/>
    <col min="11272" max="11273" width="15.7109375" style="70" customWidth="1"/>
    <col min="11274" max="11274" width="17.28515625" style="70" customWidth="1"/>
    <col min="11275" max="11276" width="15.7109375" style="70" customWidth="1"/>
    <col min="11277" max="11277" width="16.5703125" style="70" customWidth="1"/>
    <col min="11278" max="11278" width="15" style="70" customWidth="1"/>
    <col min="11279" max="11279" width="15.7109375" style="70" customWidth="1"/>
    <col min="11280" max="11280" width="13.85546875" style="70" customWidth="1"/>
    <col min="11281" max="11281" width="13" style="70" customWidth="1"/>
    <col min="11282" max="11282" width="13.42578125" style="70" customWidth="1"/>
    <col min="11283" max="11284" width="11.7109375" style="70" customWidth="1"/>
    <col min="11285" max="11287" width="8.28515625" style="70" customWidth="1"/>
    <col min="11288" max="11288" width="14" style="70" customWidth="1"/>
    <col min="11289" max="11289" width="12.7109375" style="70" customWidth="1"/>
    <col min="11290" max="11290" width="14.140625" style="70" customWidth="1"/>
    <col min="11291" max="11291" width="16" style="70" customWidth="1"/>
    <col min="11292" max="11292" width="16.42578125" style="70" customWidth="1"/>
    <col min="11293" max="11296" width="8.28515625" style="70" customWidth="1"/>
    <col min="11297" max="11520" width="9.140625" style="70"/>
    <col min="11521" max="11521" width="5.7109375" style="70" customWidth="1"/>
    <col min="11522" max="11523" width="21.7109375" style="70" customWidth="1"/>
    <col min="11524" max="11524" width="18.7109375" style="70" customWidth="1"/>
    <col min="11525" max="11526" width="15.7109375" style="70" customWidth="1"/>
    <col min="11527" max="11527" width="18.7109375" style="70" customWidth="1"/>
    <col min="11528" max="11529" width="15.7109375" style="70" customWidth="1"/>
    <col min="11530" max="11530" width="17.28515625" style="70" customWidth="1"/>
    <col min="11531" max="11532" width="15.7109375" style="70" customWidth="1"/>
    <col min="11533" max="11533" width="16.5703125" style="70" customWidth="1"/>
    <col min="11534" max="11534" width="15" style="70" customWidth="1"/>
    <col min="11535" max="11535" width="15.7109375" style="70" customWidth="1"/>
    <col min="11536" max="11536" width="13.85546875" style="70" customWidth="1"/>
    <col min="11537" max="11537" width="13" style="70" customWidth="1"/>
    <col min="11538" max="11538" width="13.42578125" style="70" customWidth="1"/>
    <col min="11539" max="11540" width="11.7109375" style="70" customWidth="1"/>
    <col min="11541" max="11543" width="8.28515625" style="70" customWidth="1"/>
    <col min="11544" max="11544" width="14" style="70" customWidth="1"/>
    <col min="11545" max="11545" width="12.7109375" style="70" customWidth="1"/>
    <col min="11546" max="11546" width="14.140625" style="70" customWidth="1"/>
    <col min="11547" max="11547" width="16" style="70" customWidth="1"/>
    <col min="11548" max="11548" width="16.42578125" style="70" customWidth="1"/>
    <col min="11549" max="11552" width="8.28515625" style="70" customWidth="1"/>
    <col min="11553" max="11776" width="9.140625" style="70"/>
    <col min="11777" max="11777" width="5.7109375" style="70" customWidth="1"/>
    <col min="11778" max="11779" width="21.7109375" style="70" customWidth="1"/>
    <col min="11780" max="11780" width="18.7109375" style="70" customWidth="1"/>
    <col min="11781" max="11782" width="15.7109375" style="70" customWidth="1"/>
    <col min="11783" max="11783" width="18.7109375" style="70" customWidth="1"/>
    <col min="11784" max="11785" width="15.7109375" style="70" customWidth="1"/>
    <col min="11786" max="11786" width="17.28515625" style="70" customWidth="1"/>
    <col min="11787" max="11788" width="15.7109375" style="70" customWidth="1"/>
    <col min="11789" max="11789" width="16.5703125" style="70" customWidth="1"/>
    <col min="11790" max="11790" width="15" style="70" customWidth="1"/>
    <col min="11791" max="11791" width="15.7109375" style="70" customWidth="1"/>
    <col min="11792" max="11792" width="13.85546875" style="70" customWidth="1"/>
    <col min="11793" max="11793" width="13" style="70" customWidth="1"/>
    <col min="11794" max="11794" width="13.42578125" style="70" customWidth="1"/>
    <col min="11795" max="11796" width="11.7109375" style="70" customWidth="1"/>
    <col min="11797" max="11799" width="8.28515625" style="70" customWidth="1"/>
    <col min="11800" max="11800" width="14" style="70" customWidth="1"/>
    <col min="11801" max="11801" width="12.7109375" style="70" customWidth="1"/>
    <col min="11802" max="11802" width="14.140625" style="70" customWidth="1"/>
    <col min="11803" max="11803" width="16" style="70" customWidth="1"/>
    <col min="11804" max="11804" width="16.42578125" style="70" customWidth="1"/>
    <col min="11805" max="11808" width="8.28515625" style="70" customWidth="1"/>
    <col min="11809" max="12032" width="9.140625" style="70"/>
    <col min="12033" max="12033" width="5.7109375" style="70" customWidth="1"/>
    <col min="12034" max="12035" width="21.7109375" style="70" customWidth="1"/>
    <col min="12036" max="12036" width="18.7109375" style="70" customWidth="1"/>
    <col min="12037" max="12038" width="15.7109375" style="70" customWidth="1"/>
    <col min="12039" max="12039" width="18.7109375" style="70" customWidth="1"/>
    <col min="12040" max="12041" width="15.7109375" style="70" customWidth="1"/>
    <col min="12042" max="12042" width="17.28515625" style="70" customWidth="1"/>
    <col min="12043" max="12044" width="15.7109375" style="70" customWidth="1"/>
    <col min="12045" max="12045" width="16.5703125" style="70" customWidth="1"/>
    <col min="12046" max="12046" width="15" style="70" customWidth="1"/>
    <col min="12047" max="12047" width="15.7109375" style="70" customWidth="1"/>
    <col min="12048" max="12048" width="13.85546875" style="70" customWidth="1"/>
    <col min="12049" max="12049" width="13" style="70" customWidth="1"/>
    <col min="12050" max="12050" width="13.42578125" style="70" customWidth="1"/>
    <col min="12051" max="12052" width="11.7109375" style="70" customWidth="1"/>
    <col min="12053" max="12055" width="8.28515625" style="70" customWidth="1"/>
    <col min="12056" max="12056" width="14" style="70" customWidth="1"/>
    <col min="12057" max="12057" width="12.7109375" style="70" customWidth="1"/>
    <col min="12058" max="12058" width="14.140625" style="70" customWidth="1"/>
    <col min="12059" max="12059" width="16" style="70" customWidth="1"/>
    <col min="12060" max="12060" width="16.42578125" style="70" customWidth="1"/>
    <col min="12061" max="12064" width="8.28515625" style="70" customWidth="1"/>
    <col min="12065" max="12288" width="9.140625" style="70"/>
    <col min="12289" max="12289" width="5.7109375" style="70" customWidth="1"/>
    <col min="12290" max="12291" width="21.7109375" style="70" customWidth="1"/>
    <col min="12292" max="12292" width="18.7109375" style="70" customWidth="1"/>
    <col min="12293" max="12294" width="15.7109375" style="70" customWidth="1"/>
    <col min="12295" max="12295" width="18.7109375" style="70" customWidth="1"/>
    <col min="12296" max="12297" width="15.7109375" style="70" customWidth="1"/>
    <col min="12298" max="12298" width="17.28515625" style="70" customWidth="1"/>
    <col min="12299" max="12300" width="15.7109375" style="70" customWidth="1"/>
    <col min="12301" max="12301" width="16.5703125" style="70" customWidth="1"/>
    <col min="12302" max="12302" width="15" style="70" customWidth="1"/>
    <col min="12303" max="12303" width="15.7109375" style="70" customWidth="1"/>
    <col min="12304" max="12304" width="13.85546875" style="70" customWidth="1"/>
    <col min="12305" max="12305" width="13" style="70" customWidth="1"/>
    <col min="12306" max="12306" width="13.42578125" style="70" customWidth="1"/>
    <col min="12307" max="12308" width="11.7109375" style="70" customWidth="1"/>
    <col min="12309" max="12311" width="8.28515625" style="70" customWidth="1"/>
    <col min="12312" max="12312" width="14" style="70" customWidth="1"/>
    <col min="12313" max="12313" width="12.7109375" style="70" customWidth="1"/>
    <col min="12314" max="12314" width="14.140625" style="70" customWidth="1"/>
    <col min="12315" max="12315" width="16" style="70" customWidth="1"/>
    <col min="12316" max="12316" width="16.42578125" style="70" customWidth="1"/>
    <col min="12317" max="12320" width="8.28515625" style="70" customWidth="1"/>
    <col min="12321" max="12544" width="9.140625" style="70"/>
    <col min="12545" max="12545" width="5.7109375" style="70" customWidth="1"/>
    <col min="12546" max="12547" width="21.7109375" style="70" customWidth="1"/>
    <col min="12548" max="12548" width="18.7109375" style="70" customWidth="1"/>
    <col min="12549" max="12550" width="15.7109375" style="70" customWidth="1"/>
    <col min="12551" max="12551" width="18.7109375" style="70" customWidth="1"/>
    <col min="12552" max="12553" width="15.7109375" style="70" customWidth="1"/>
    <col min="12554" max="12554" width="17.28515625" style="70" customWidth="1"/>
    <col min="12555" max="12556" width="15.7109375" style="70" customWidth="1"/>
    <col min="12557" max="12557" width="16.5703125" style="70" customWidth="1"/>
    <col min="12558" max="12558" width="15" style="70" customWidth="1"/>
    <col min="12559" max="12559" width="15.7109375" style="70" customWidth="1"/>
    <col min="12560" max="12560" width="13.85546875" style="70" customWidth="1"/>
    <col min="12561" max="12561" width="13" style="70" customWidth="1"/>
    <col min="12562" max="12562" width="13.42578125" style="70" customWidth="1"/>
    <col min="12563" max="12564" width="11.7109375" style="70" customWidth="1"/>
    <col min="12565" max="12567" width="8.28515625" style="70" customWidth="1"/>
    <col min="12568" max="12568" width="14" style="70" customWidth="1"/>
    <col min="12569" max="12569" width="12.7109375" style="70" customWidth="1"/>
    <col min="12570" max="12570" width="14.140625" style="70" customWidth="1"/>
    <col min="12571" max="12571" width="16" style="70" customWidth="1"/>
    <col min="12572" max="12572" width="16.42578125" style="70" customWidth="1"/>
    <col min="12573" max="12576" width="8.28515625" style="70" customWidth="1"/>
    <col min="12577" max="12800" width="9.140625" style="70"/>
    <col min="12801" max="12801" width="5.7109375" style="70" customWidth="1"/>
    <col min="12802" max="12803" width="21.7109375" style="70" customWidth="1"/>
    <col min="12804" max="12804" width="18.7109375" style="70" customWidth="1"/>
    <col min="12805" max="12806" width="15.7109375" style="70" customWidth="1"/>
    <col min="12807" max="12807" width="18.7109375" style="70" customWidth="1"/>
    <col min="12808" max="12809" width="15.7109375" style="70" customWidth="1"/>
    <col min="12810" max="12810" width="17.28515625" style="70" customWidth="1"/>
    <col min="12811" max="12812" width="15.7109375" style="70" customWidth="1"/>
    <col min="12813" max="12813" width="16.5703125" style="70" customWidth="1"/>
    <col min="12814" max="12814" width="15" style="70" customWidth="1"/>
    <col min="12815" max="12815" width="15.7109375" style="70" customWidth="1"/>
    <col min="12816" max="12816" width="13.85546875" style="70" customWidth="1"/>
    <col min="12817" max="12817" width="13" style="70" customWidth="1"/>
    <col min="12818" max="12818" width="13.42578125" style="70" customWidth="1"/>
    <col min="12819" max="12820" width="11.7109375" style="70" customWidth="1"/>
    <col min="12821" max="12823" width="8.28515625" style="70" customWidth="1"/>
    <col min="12824" max="12824" width="14" style="70" customWidth="1"/>
    <col min="12825" max="12825" width="12.7109375" style="70" customWidth="1"/>
    <col min="12826" max="12826" width="14.140625" style="70" customWidth="1"/>
    <col min="12827" max="12827" width="16" style="70" customWidth="1"/>
    <col min="12828" max="12828" width="16.42578125" style="70" customWidth="1"/>
    <col min="12829" max="12832" width="8.28515625" style="70" customWidth="1"/>
    <col min="12833" max="13056" width="9.140625" style="70"/>
    <col min="13057" max="13057" width="5.7109375" style="70" customWidth="1"/>
    <col min="13058" max="13059" width="21.7109375" style="70" customWidth="1"/>
    <col min="13060" max="13060" width="18.7109375" style="70" customWidth="1"/>
    <col min="13061" max="13062" width="15.7109375" style="70" customWidth="1"/>
    <col min="13063" max="13063" width="18.7109375" style="70" customWidth="1"/>
    <col min="13064" max="13065" width="15.7109375" style="70" customWidth="1"/>
    <col min="13066" max="13066" width="17.28515625" style="70" customWidth="1"/>
    <col min="13067" max="13068" width="15.7109375" style="70" customWidth="1"/>
    <col min="13069" max="13069" width="16.5703125" style="70" customWidth="1"/>
    <col min="13070" max="13070" width="15" style="70" customWidth="1"/>
    <col min="13071" max="13071" width="15.7109375" style="70" customWidth="1"/>
    <col min="13072" max="13072" width="13.85546875" style="70" customWidth="1"/>
    <col min="13073" max="13073" width="13" style="70" customWidth="1"/>
    <col min="13074" max="13074" width="13.42578125" style="70" customWidth="1"/>
    <col min="13075" max="13076" width="11.7109375" style="70" customWidth="1"/>
    <col min="13077" max="13079" width="8.28515625" style="70" customWidth="1"/>
    <col min="13080" max="13080" width="14" style="70" customWidth="1"/>
    <col min="13081" max="13081" width="12.7109375" style="70" customWidth="1"/>
    <col min="13082" max="13082" width="14.140625" style="70" customWidth="1"/>
    <col min="13083" max="13083" width="16" style="70" customWidth="1"/>
    <col min="13084" max="13084" width="16.42578125" style="70" customWidth="1"/>
    <col min="13085" max="13088" width="8.28515625" style="70" customWidth="1"/>
    <col min="13089" max="13312" width="9.140625" style="70"/>
    <col min="13313" max="13313" width="5.7109375" style="70" customWidth="1"/>
    <col min="13314" max="13315" width="21.7109375" style="70" customWidth="1"/>
    <col min="13316" max="13316" width="18.7109375" style="70" customWidth="1"/>
    <col min="13317" max="13318" width="15.7109375" style="70" customWidth="1"/>
    <col min="13319" max="13319" width="18.7109375" style="70" customWidth="1"/>
    <col min="13320" max="13321" width="15.7109375" style="70" customWidth="1"/>
    <col min="13322" max="13322" width="17.28515625" style="70" customWidth="1"/>
    <col min="13323" max="13324" width="15.7109375" style="70" customWidth="1"/>
    <col min="13325" max="13325" width="16.5703125" style="70" customWidth="1"/>
    <col min="13326" max="13326" width="15" style="70" customWidth="1"/>
    <col min="13327" max="13327" width="15.7109375" style="70" customWidth="1"/>
    <col min="13328" max="13328" width="13.85546875" style="70" customWidth="1"/>
    <col min="13329" max="13329" width="13" style="70" customWidth="1"/>
    <col min="13330" max="13330" width="13.42578125" style="70" customWidth="1"/>
    <col min="13331" max="13332" width="11.7109375" style="70" customWidth="1"/>
    <col min="13333" max="13335" width="8.28515625" style="70" customWidth="1"/>
    <col min="13336" max="13336" width="14" style="70" customWidth="1"/>
    <col min="13337" max="13337" width="12.7109375" style="70" customWidth="1"/>
    <col min="13338" max="13338" width="14.140625" style="70" customWidth="1"/>
    <col min="13339" max="13339" width="16" style="70" customWidth="1"/>
    <col min="13340" max="13340" width="16.42578125" style="70" customWidth="1"/>
    <col min="13341" max="13344" width="8.28515625" style="70" customWidth="1"/>
    <col min="13345" max="13568" width="9.140625" style="70"/>
    <col min="13569" max="13569" width="5.7109375" style="70" customWidth="1"/>
    <col min="13570" max="13571" width="21.7109375" style="70" customWidth="1"/>
    <col min="13572" max="13572" width="18.7109375" style="70" customWidth="1"/>
    <col min="13573" max="13574" width="15.7109375" style="70" customWidth="1"/>
    <col min="13575" max="13575" width="18.7109375" style="70" customWidth="1"/>
    <col min="13576" max="13577" width="15.7109375" style="70" customWidth="1"/>
    <col min="13578" max="13578" width="17.28515625" style="70" customWidth="1"/>
    <col min="13579" max="13580" width="15.7109375" style="70" customWidth="1"/>
    <col min="13581" max="13581" width="16.5703125" style="70" customWidth="1"/>
    <col min="13582" max="13582" width="15" style="70" customWidth="1"/>
    <col min="13583" max="13583" width="15.7109375" style="70" customWidth="1"/>
    <col min="13584" max="13584" width="13.85546875" style="70" customWidth="1"/>
    <col min="13585" max="13585" width="13" style="70" customWidth="1"/>
    <col min="13586" max="13586" width="13.42578125" style="70" customWidth="1"/>
    <col min="13587" max="13588" width="11.7109375" style="70" customWidth="1"/>
    <col min="13589" max="13591" width="8.28515625" style="70" customWidth="1"/>
    <col min="13592" max="13592" width="14" style="70" customWidth="1"/>
    <col min="13593" max="13593" width="12.7109375" style="70" customWidth="1"/>
    <col min="13594" max="13594" width="14.140625" style="70" customWidth="1"/>
    <col min="13595" max="13595" width="16" style="70" customWidth="1"/>
    <col min="13596" max="13596" width="16.42578125" style="70" customWidth="1"/>
    <col min="13597" max="13600" width="8.28515625" style="70" customWidth="1"/>
    <col min="13601" max="13824" width="9.140625" style="70"/>
    <col min="13825" max="13825" width="5.7109375" style="70" customWidth="1"/>
    <col min="13826" max="13827" width="21.7109375" style="70" customWidth="1"/>
    <col min="13828" max="13828" width="18.7109375" style="70" customWidth="1"/>
    <col min="13829" max="13830" width="15.7109375" style="70" customWidth="1"/>
    <col min="13831" max="13831" width="18.7109375" style="70" customWidth="1"/>
    <col min="13832" max="13833" width="15.7109375" style="70" customWidth="1"/>
    <col min="13834" max="13834" width="17.28515625" style="70" customWidth="1"/>
    <col min="13835" max="13836" width="15.7109375" style="70" customWidth="1"/>
    <col min="13837" max="13837" width="16.5703125" style="70" customWidth="1"/>
    <col min="13838" max="13838" width="15" style="70" customWidth="1"/>
    <col min="13839" max="13839" width="15.7109375" style="70" customWidth="1"/>
    <col min="13840" max="13840" width="13.85546875" style="70" customWidth="1"/>
    <col min="13841" max="13841" width="13" style="70" customWidth="1"/>
    <col min="13842" max="13842" width="13.42578125" style="70" customWidth="1"/>
    <col min="13843" max="13844" width="11.7109375" style="70" customWidth="1"/>
    <col min="13845" max="13847" width="8.28515625" style="70" customWidth="1"/>
    <col min="13848" max="13848" width="14" style="70" customWidth="1"/>
    <col min="13849" max="13849" width="12.7109375" style="70" customWidth="1"/>
    <col min="13850" max="13850" width="14.140625" style="70" customWidth="1"/>
    <col min="13851" max="13851" width="16" style="70" customWidth="1"/>
    <col min="13852" max="13852" width="16.42578125" style="70" customWidth="1"/>
    <col min="13853" max="13856" width="8.28515625" style="70" customWidth="1"/>
    <col min="13857" max="14080" width="9.140625" style="70"/>
    <col min="14081" max="14081" width="5.7109375" style="70" customWidth="1"/>
    <col min="14082" max="14083" width="21.7109375" style="70" customWidth="1"/>
    <col min="14084" max="14084" width="18.7109375" style="70" customWidth="1"/>
    <col min="14085" max="14086" width="15.7109375" style="70" customWidth="1"/>
    <col min="14087" max="14087" width="18.7109375" style="70" customWidth="1"/>
    <col min="14088" max="14089" width="15.7109375" style="70" customWidth="1"/>
    <col min="14090" max="14090" width="17.28515625" style="70" customWidth="1"/>
    <col min="14091" max="14092" width="15.7109375" style="70" customWidth="1"/>
    <col min="14093" max="14093" width="16.5703125" style="70" customWidth="1"/>
    <col min="14094" max="14094" width="15" style="70" customWidth="1"/>
    <col min="14095" max="14095" width="15.7109375" style="70" customWidth="1"/>
    <col min="14096" max="14096" width="13.85546875" style="70" customWidth="1"/>
    <col min="14097" max="14097" width="13" style="70" customWidth="1"/>
    <col min="14098" max="14098" width="13.42578125" style="70" customWidth="1"/>
    <col min="14099" max="14100" width="11.7109375" style="70" customWidth="1"/>
    <col min="14101" max="14103" width="8.28515625" style="70" customWidth="1"/>
    <col min="14104" max="14104" width="14" style="70" customWidth="1"/>
    <col min="14105" max="14105" width="12.7109375" style="70" customWidth="1"/>
    <col min="14106" max="14106" width="14.140625" style="70" customWidth="1"/>
    <col min="14107" max="14107" width="16" style="70" customWidth="1"/>
    <col min="14108" max="14108" width="16.42578125" style="70" customWidth="1"/>
    <col min="14109" max="14112" width="8.28515625" style="70" customWidth="1"/>
    <col min="14113" max="14336" width="9.140625" style="70"/>
    <col min="14337" max="14337" width="5.7109375" style="70" customWidth="1"/>
    <col min="14338" max="14339" width="21.7109375" style="70" customWidth="1"/>
    <col min="14340" max="14340" width="18.7109375" style="70" customWidth="1"/>
    <col min="14341" max="14342" width="15.7109375" style="70" customWidth="1"/>
    <col min="14343" max="14343" width="18.7109375" style="70" customWidth="1"/>
    <col min="14344" max="14345" width="15.7109375" style="70" customWidth="1"/>
    <col min="14346" max="14346" width="17.28515625" style="70" customWidth="1"/>
    <col min="14347" max="14348" width="15.7109375" style="70" customWidth="1"/>
    <col min="14349" max="14349" width="16.5703125" style="70" customWidth="1"/>
    <col min="14350" max="14350" width="15" style="70" customWidth="1"/>
    <col min="14351" max="14351" width="15.7109375" style="70" customWidth="1"/>
    <col min="14352" max="14352" width="13.85546875" style="70" customWidth="1"/>
    <col min="14353" max="14353" width="13" style="70" customWidth="1"/>
    <col min="14354" max="14354" width="13.42578125" style="70" customWidth="1"/>
    <col min="14355" max="14356" width="11.7109375" style="70" customWidth="1"/>
    <col min="14357" max="14359" width="8.28515625" style="70" customWidth="1"/>
    <col min="14360" max="14360" width="14" style="70" customWidth="1"/>
    <col min="14361" max="14361" width="12.7109375" style="70" customWidth="1"/>
    <col min="14362" max="14362" width="14.140625" style="70" customWidth="1"/>
    <col min="14363" max="14363" width="16" style="70" customWidth="1"/>
    <col min="14364" max="14364" width="16.42578125" style="70" customWidth="1"/>
    <col min="14365" max="14368" width="8.28515625" style="70" customWidth="1"/>
    <col min="14369" max="14592" width="9.140625" style="70"/>
    <col min="14593" max="14593" width="5.7109375" style="70" customWidth="1"/>
    <col min="14594" max="14595" width="21.7109375" style="70" customWidth="1"/>
    <col min="14596" max="14596" width="18.7109375" style="70" customWidth="1"/>
    <col min="14597" max="14598" width="15.7109375" style="70" customWidth="1"/>
    <col min="14599" max="14599" width="18.7109375" style="70" customWidth="1"/>
    <col min="14600" max="14601" width="15.7109375" style="70" customWidth="1"/>
    <col min="14602" max="14602" width="17.28515625" style="70" customWidth="1"/>
    <col min="14603" max="14604" width="15.7109375" style="70" customWidth="1"/>
    <col min="14605" max="14605" width="16.5703125" style="70" customWidth="1"/>
    <col min="14606" max="14606" width="15" style="70" customWidth="1"/>
    <col min="14607" max="14607" width="15.7109375" style="70" customWidth="1"/>
    <col min="14608" max="14608" width="13.85546875" style="70" customWidth="1"/>
    <col min="14609" max="14609" width="13" style="70" customWidth="1"/>
    <col min="14610" max="14610" width="13.42578125" style="70" customWidth="1"/>
    <col min="14611" max="14612" width="11.7109375" style="70" customWidth="1"/>
    <col min="14613" max="14615" width="8.28515625" style="70" customWidth="1"/>
    <col min="14616" max="14616" width="14" style="70" customWidth="1"/>
    <col min="14617" max="14617" width="12.7109375" style="70" customWidth="1"/>
    <col min="14618" max="14618" width="14.140625" style="70" customWidth="1"/>
    <col min="14619" max="14619" width="16" style="70" customWidth="1"/>
    <col min="14620" max="14620" width="16.42578125" style="70" customWidth="1"/>
    <col min="14621" max="14624" width="8.28515625" style="70" customWidth="1"/>
    <col min="14625" max="14848" width="9.140625" style="70"/>
    <col min="14849" max="14849" width="5.7109375" style="70" customWidth="1"/>
    <col min="14850" max="14851" width="21.7109375" style="70" customWidth="1"/>
    <col min="14852" max="14852" width="18.7109375" style="70" customWidth="1"/>
    <col min="14853" max="14854" width="15.7109375" style="70" customWidth="1"/>
    <col min="14855" max="14855" width="18.7109375" style="70" customWidth="1"/>
    <col min="14856" max="14857" width="15.7109375" style="70" customWidth="1"/>
    <col min="14858" max="14858" width="17.28515625" style="70" customWidth="1"/>
    <col min="14859" max="14860" width="15.7109375" style="70" customWidth="1"/>
    <col min="14861" max="14861" width="16.5703125" style="70" customWidth="1"/>
    <col min="14862" max="14862" width="15" style="70" customWidth="1"/>
    <col min="14863" max="14863" width="15.7109375" style="70" customWidth="1"/>
    <col min="14864" max="14864" width="13.85546875" style="70" customWidth="1"/>
    <col min="14865" max="14865" width="13" style="70" customWidth="1"/>
    <col min="14866" max="14866" width="13.42578125" style="70" customWidth="1"/>
    <col min="14867" max="14868" width="11.7109375" style="70" customWidth="1"/>
    <col min="14869" max="14871" width="8.28515625" style="70" customWidth="1"/>
    <col min="14872" max="14872" width="14" style="70" customWidth="1"/>
    <col min="14873" max="14873" width="12.7109375" style="70" customWidth="1"/>
    <col min="14874" max="14874" width="14.140625" style="70" customWidth="1"/>
    <col min="14875" max="14875" width="16" style="70" customWidth="1"/>
    <col min="14876" max="14876" width="16.42578125" style="70" customWidth="1"/>
    <col min="14877" max="14880" width="8.28515625" style="70" customWidth="1"/>
    <col min="14881" max="15104" width="9.140625" style="70"/>
    <col min="15105" max="15105" width="5.7109375" style="70" customWidth="1"/>
    <col min="15106" max="15107" width="21.7109375" style="70" customWidth="1"/>
    <col min="15108" max="15108" width="18.7109375" style="70" customWidth="1"/>
    <col min="15109" max="15110" width="15.7109375" style="70" customWidth="1"/>
    <col min="15111" max="15111" width="18.7109375" style="70" customWidth="1"/>
    <col min="15112" max="15113" width="15.7109375" style="70" customWidth="1"/>
    <col min="15114" max="15114" width="17.28515625" style="70" customWidth="1"/>
    <col min="15115" max="15116" width="15.7109375" style="70" customWidth="1"/>
    <col min="15117" max="15117" width="16.5703125" style="70" customWidth="1"/>
    <col min="15118" max="15118" width="15" style="70" customWidth="1"/>
    <col min="15119" max="15119" width="15.7109375" style="70" customWidth="1"/>
    <col min="15120" max="15120" width="13.85546875" style="70" customWidth="1"/>
    <col min="15121" max="15121" width="13" style="70" customWidth="1"/>
    <col min="15122" max="15122" width="13.42578125" style="70" customWidth="1"/>
    <col min="15123" max="15124" width="11.7109375" style="70" customWidth="1"/>
    <col min="15125" max="15127" width="8.28515625" style="70" customWidth="1"/>
    <col min="15128" max="15128" width="14" style="70" customWidth="1"/>
    <col min="15129" max="15129" width="12.7109375" style="70" customWidth="1"/>
    <col min="15130" max="15130" width="14.140625" style="70" customWidth="1"/>
    <col min="15131" max="15131" width="16" style="70" customWidth="1"/>
    <col min="15132" max="15132" width="16.42578125" style="70" customWidth="1"/>
    <col min="15133" max="15136" width="8.28515625" style="70" customWidth="1"/>
    <col min="15137" max="15360" width="9.140625" style="70"/>
    <col min="15361" max="15361" width="5.7109375" style="70" customWidth="1"/>
    <col min="15362" max="15363" width="21.7109375" style="70" customWidth="1"/>
    <col min="15364" max="15364" width="18.7109375" style="70" customWidth="1"/>
    <col min="15365" max="15366" width="15.7109375" style="70" customWidth="1"/>
    <col min="15367" max="15367" width="18.7109375" style="70" customWidth="1"/>
    <col min="15368" max="15369" width="15.7109375" style="70" customWidth="1"/>
    <col min="15370" max="15370" width="17.28515625" style="70" customWidth="1"/>
    <col min="15371" max="15372" width="15.7109375" style="70" customWidth="1"/>
    <col min="15373" max="15373" width="16.5703125" style="70" customWidth="1"/>
    <col min="15374" max="15374" width="15" style="70" customWidth="1"/>
    <col min="15375" max="15375" width="15.7109375" style="70" customWidth="1"/>
    <col min="15376" max="15376" width="13.85546875" style="70" customWidth="1"/>
    <col min="15377" max="15377" width="13" style="70" customWidth="1"/>
    <col min="15378" max="15378" width="13.42578125" style="70" customWidth="1"/>
    <col min="15379" max="15380" width="11.7109375" style="70" customWidth="1"/>
    <col min="15381" max="15383" width="8.28515625" style="70" customWidth="1"/>
    <col min="15384" max="15384" width="14" style="70" customWidth="1"/>
    <col min="15385" max="15385" width="12.7109375" style="70" customWidth="1"/>
    <col min="15386" max="15386" width="14.140625" style="70" customWidth="1"/>
    <col min="15387" max="15387" width="16" style="70" customWidth="1"/>
    <col min="15388" max="15388" width="16.42578125" style="70" customWidth="1"/>
    <col min="15389" max="15392" width="8.28515625" style="70" customWidth="1"/>
    <col min="15393" max="15616" width="9.140625" style="70"/>
    <col min="15617" max="15617" width="5.7109375" style="70" customWidth="1"/>
    <col min="15618" max="15619" width="21.7109375" style="70" customWidth="1"/>
    <col min="15620" max="15620" width="18.7109375" style="70" customWidth="1"/>
    <col min="15621" max="15622" width="15.7109375" style="70" customWidth="1"/>
    <col min="15623" max="15623" width="18.7109375" style="70" customWidth="1"/>
    <col min="15624" max="15625" width="15.7109375" style="70" customWidth="1"/>
    <col min="15626" max="15626" width="17.28515625" style="70" customWidth="1"/>
    <col min="15627" max="15628" width="15.7109375" style="70" customWidth="1"/>
    <col min="15629" max="15629" width="16.5703125" style="70" customWidth="1"/>
    <col min="15630" max="15630" width="15" style="70" customWidth="1"/>
    <col min="15631" max="15631" width="15.7109375" style="70" customWidth="1"/>
    <col min="15632" max="15632" width="13.85546875" style="70" customWidth="1"/>
    <col min="15633" max="15633" width="13" style="70" customWidth="1"/>
    <col min="15634" max="15634" width="13.42578125" style="70" customWidth="1"/>
    <col min="15635" max="15636" width="11.7109375" style="70" customWidth="1"/>
    <col min="15637" max="15639" width="8.28515625" style="70" customWidth="1"/>
    <col min="15640" max="15640" width="14" style="70" customWidth="1"/>
    <col min="15641" max="15641" width="12.7109375" style="70" customWidth="1"/>
    <col min="15642" max="15642" width="14.140625" style="70" customWidth="1"/>
    <col min="15643" max="15643" width="16" style="70" customWidth="1"/>
    <col min="15644" max="15644" width="16.42578125" style="70" customWidth="1"/>
    <col min="15645" max="15648" width="8.28515625" style="70" customWidth="1"/>
    <col min="15649" max="15872" width="9.140625" style="70"/>
    <col min="15873" max="15873" width="5.7109375" style="70" customWidth="1"/>
    <col min="15874" max="15875" width="21.7109375" style="70" customWidth="1"/>
    <col min="15876" max="15876" width="18.7109375" style="70" customWidth="1"/>
    <col min="15877" max="15878" width="15.7109375" style="70" customWidth="1"/>
    <col min="15879" max="15879" width="18.7109375" style="70" customWidth="1"/>
    <col min="15880" max="15881" width="15.7109375" style="70" customWidth="1"/>
    <col min="15882" max="15882" width="17.28515625" style="70" customWidth="1"/>
    <col min="15883" max="15884" width="15.7109375" style="70" customWidth="1"/>
    <col min="15885" max="15885" width="16.5703125" style="70" customWidth="1"/>
    <col min="15886" max="15886" width="15" style="70" customWidth="1"/>
    <col min="15887" max="15887" width="15.7109375" style="70" customWidth="1"/>
    <col min="15888" max="15888" width="13.85546875" style="70" customWidth="1"/>
    <col min="15889" max="15889" width="13" style="70" customWidth="1"/>
    <col min="15890" max="15890" width="13.42578125" style="70" customWidth="1"/>
    <col min="15891" max="15892" width="11.7109375" style="70" customWidth="1"/>
    <col min="15893" max="15895" width="8.28515625" style="70" customWidth="1"/>
    <col min="15896" max="15896" width="14" style="70" customWidth="1"/>
    <col min="15897" max="15897" width="12.7109375" style="70" customWidth="1"/>
    <col min="15898" max="15898" width="14.140625" style="70" customWidth="1"/>
    <col min="15899" max="15899" width="16" style="70" customWidth="1"/>
    <col min="15900" max="15900" width="16.42578125" style="70" customWidth="1"/>
    <col min="15901" max="15904" width="8.28515625" style="70" customWidth="1"/>
    <col min="15905" max="16128" width="9.140625" style="70"/>
    <col min="16129" max="16129" width="5.7109375" style="70" customWidth="1"/>
    <col min="16130" max="16131" width="21.7109375" style="70" customWidth="1"/>
    <col min="16132" max="16132" width="18.7109375" style="70" customWidth="1"/>
    <col min="16133" max="16134" width="15.7109375" style="70" customWidth="1"/>
    <col min="16135" max="16135" width="18.7109375" style="70" customWidth="1"/>
    <col min="16136" max="16137" width="15.7109375" style="70" customWidth="1"/>
    <col min="16138" max="16138" width="17.28515625" style="70" customWidth="1"/>
    <col min="16139" max="16140" width="15.7109375" style="70" customWidth="1"/>
    <col min="16141" max="16141" width="16.5703125" style="70" customWidth="1"/>
    <col min="16142" max="16142" width="15" style="70" customWidth="1"/>
    <col min="16143" max="16143" width="15.7109375" style="70" customWidth="1"/>
    <col min="16144" max="16144" width="13.85546875" style="70" customWidth="1"/>
    <col min="16145" max="16145" width="13" style="70" customWidth="1"/>
    <col min="16146" max="16146" width="13.42578125" style="70" customWidth="1"/>
    <col min="16147" max="16148" width="11.7109375" style="70" customWidth="1"/>
    <col min="16149" max="16151" width="8.28515625" style="70" customWidth="1"/>
    <col min="16152" max="16152" width="14" style="70" customWidth="1"/>
    <col min="16153" max="16153" width="12.7109375" style="70" customWidth="1"/>
    <col min="16154" max="16154" width="14.140625" style="70" customWidth="1"/>
    <col min="16155" max="16155" width="16" style="70" customWidth="1"/>
    <col min="16156" max="16156" width="16.42578125" style="70" customWidth="1"/>
    <col min="16157" max="16160" width="8.28515625" style="70" customWidth="1"/>
    <col min="16161" max="16384" width="9.140625" style="70"/>
  </cols>
  <sheetData>
    <row r="1" spans="1:32" ht="15.75" x14ac:dyDescent="0.25">
      <c r="A1" s="290" t="s">
        <v>1098</v>
      </c>
    </row>
    <row r="3" spans="1:32" ht="16.5" x14ac:dyDescent="0.25">
      <c r="A3" s="786" t="s">
        <v>725</v>
      </c>
      <c r="B3" s="786"/>
      <c r="C3" s="786"/>
      <c r="D3" s="786"/>
      <c r="E3" s="786"/>
      <c r="F3" s="786"/>
      <c r="G3" s="786"/>
      <c r="H3" s="786"/>
      <c r="I3" s="786"/>
      <c r="J3" s="786"/>
      <c r="K3" s="787"/>
      <c r="L3" s="787"/>
      <c r="M3" s="788"/>
      <c r="N3" s="788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</row>
    <row r="4" spans="1:32" ht="16.5" x14ac:dyDescent="0.25">
      <c r="A4" s="217"/>
      <c r="B4" s="217"/>
      <c r="C4" s="217"/>
      <c r="D4" s="217"/>
      <c r="E4" s="217"/>
      <c r="F4" s="589" t="str">
        <f>'1'!$E$5</f>
        <v>KABUPATEN/KOTA</v>
      </c>
      <c r="G4" s="590">
        <f>'1'!$F$5</f>
        <v>2022</v>
      </c>
      <c r="H4" s="217"/>
      <c r="I4" s="217"/>
      <c r="J4" s="217"/>
      <c r="K4" s="789"/>
      <c r="L4" s="789"/>
      <c r="M4" s="789"/>
      <c r="N4" s="789"/>
      <c r="Z4" s="125"/>
    </row>
    <row r="5" spans="1:32" ht="16.5" x14ac:dyDescent="0.25">
      <c r="A5" s="217"/>
      <c r="B5" s="217"/>
      <c r="C5" s="217"/>
      <c r="D5" s="217"/>
      <c r="E5" s="217"/>
      <c r="F5" s="589" t="str">
        <f>'1'!$E$6</f>
        <v>TAHUN</v>
      </c>
      <c r="G5" s="590" t="str">
        <f>'1'!$F$6</f>
        <v>BANYUMAS</v>
      </c>
      <c r="H5" s="217"/>
      <c r="I5" s="217"/>
      <c r="J5" s="217"/>
      <c r="K5" s="789"/>
      <c r="L5" s="789"/>
      <c r="M5" s="789"/>
      <c r="N5" s="789"/>
      <c r="R5" s="564"/>
      <c r="S5" s="564"/>
      <c r="T5" s="564"/>
      <c r="U5" s="564"/>
      <c r="V5" s="564"/>
      <c r="W5" s="564"/>
      <c r="Z5" s="125"/>
      <c r="AA5" s="564"/>
      <c r="AB5" s="564"/>
      <c r="AC5" s="564"/>
      <c r="AD5" s="564"/>
      <c r="AE5" s="564"/>
      <c r="AF5" s="564"/>
    </row>
    <row r="6" spans="1:32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05"/>
      <c r="L6" s="705"/>
    </row>
    <row r="7" spans="1:32" ht="36.75" customHeight="1" x14ac:dyDescent="0.25">
      <c r="A7" s="1066" t="s">
        <v>2</v>
      </c>
      <c r="B7" s="1066" t="s">
        <v>254</v>
      </c>
      <c r="C7" s="1066" t="s">
        <v>409</v>
      </c>
      <c r="D7" s="1055" t="s">
        <v>726</v>
      </c>
      <c r="E7" s="1056" t="s">
        <v>1130</v>
      </c>
      <c r="F7" s="1058"/>
      <c r="G7" s="1055" t="s">
        <v>727</v>
      </c>
      <c r="H7" s="1056" t="s">
        <v>728</v>
      </c>
      <c r="I7" s="1058"/>
      <c r="J7" s="1055" t="s">
        <v>729</v>
      </c>
      <c r="K7" s="1237" t="s">
        <v>1099</v>
      </c>
      <c r="L7" s="1239"/>
      <c r="M7" s="1237" t="s">
        <v>1100</v>
      </c>
      <c r="N7" s="1239"/>
      <c r="O7" s="345"/>
      <c r="P7" s="105"/>
      <c r="T7" s="345"/>
      <c r="U7" s="345"/>
      <c r="V7" s="345"/>
      <c r="W7" s="345"/>
      <c r="X7" s="345"/>
      <c r="Y7" s="105"/>
    </row>
    <row r="8" spans="1:32" ht="24.75" customHeight="1" x14ac:dyDescent="0.25">
      <c r="A8" s="1041"/>
      <c r="B8" s="1041"/>
      <c r="C8" s="1041"/>
      <c r="D8" s="1046"/>
      <c r="E8" s="790" t="s">
        <v>256</v>
      </c>
      <c r="F8" s="758" t="s">
        <v>27</v>
      </c>
      <c r="G8" s="1046"/>
      <c r="H8" s="790" t="s">
        <v>615</v>
      </c>
      <c r="I8" s="758" t="s">
        <v>27</v>
      </c>
      <c r="J8" s="1046"/>
      <c r="K8" s="791" t="s">
        <v>615</v>
      </c>
      <c r="L8" s="792" t="s">
        <v>27</v>
      </c>
      <c r="M8" s="791" t="s">
        <v>615</v>
      </c>
      <c r="N8" s="792" t="s">
        <v>27</v>
      </c>
      <c r="O8" s="118"/>
      <c r="P8" s="118"/>
    </row>
    <row r="9" spans="1:32" s="911" customFormat="1" ht="16.5" customHeight="1" x14ac:dyDescent="0.25">
      <c r="A9" s="909">
        <v>1</v>
      </c>
      <c r="B9" s="930">
        <v>2</v>
      </c>
      <c r="C9" s="909">
        <v>3</v>
      </c>
      <c r="D9" s="909">
        <v>4</v>
      </c>
      <c r="E9" s="909">
        <v>5</v>
      </c>
      <c r="F9" s="930">
        <v>6</v>
      </c>
      <c r="G9" s="930">
        <v>7</v>
      </c>
      <c r="H9" s="909">
        <v>8</v>
      </c>
      <c r="I9" s="909">
        <v>9</v>
      </c>
      <c r="J9" s="909">
        <v>10</v>
      </c>
      <c r="K9" s="793">
        <v>11</v>
      </c>
      <c r="L9" s="794">
        <v>12</v>
      </c>
      <c r="M9" s="793">
        <v>13</v>
      </c>
      <c r="N9" s="794">
        <v>14</v>
      </c>
    </row>
    <row r="10" spans="1:32" ht="16.5" customHeight="1" x14ac:dyDescent="0.25">
      <c r="A10" s="561">
        <v>1</v>
      </c>
      <c r="B10" s="128" t="str">
        <f>'9'!B9</f>
        <v>Lumbir</v>
      </c>
      <c r="C10" s="128" t="str">
        <f>'9'!C9</f>
        <v>Lumbir</v>
      </c>
      <c r="D10" s="350"/>
      <c r="E10" s="236"/>
      <c r="F10" s="279" t="e">
        <f>E10/D10*100</f>
        <v>#DIV/0!</v>
      </c>
      <c r="G10" s="223"/>
      <c r="H10" s="236"/>
      <c r="I10" s="279" t="e">
        <f>H10/G10*100</f>
        <v>#DIV/0!</v>
      </c>
      <c r="J10" s="223"/>
      <c r="K10" s="236"/>
      <c r="L10" s="706" t="e">
        <f>K10/J10*100</f>
        <v>#DIV/0!</v>
      </c>
      <c r="M10" s="236"/>
      <c r="N10" s="706" t="e">
        <f>M10/J10*100</f>
        <v>#DIV/0!</v>
      </c>
    </row>
    <row r="11" spans="1:32" ht="17.100000000000001" customHeight="1" x14ac:dyDescent="0.25">
      <c r="A11" s="557">
        <v>2</v>
      </c>
      <c r="B11" s="128" t="str">
        <f>'9'!B10</f>
        <v>Wangon</v>
      </c>
      <c r="C11" s="128" t="str">
        <f>'9'!C10</f>
        <v>Wangon I</v>
      </c>
      <c r="D11" s="350"/>
      <c r="E11" s="236"/>
      <c r="F11" s="279" t="e">
        <f t="shared" ref="F11:F29" si="0">E11/D11*100</f>
        <v>#DIV/0!</v>
      </c>
      <c r="G11" s="223"/>
      <c r="H11" s="236"/>
      <c r="I11" s="279" t="e">
        <f t="shared" ref="I11:I29" si="1">H11/G11*100</f>
        <v>#DIV/0!</v>
      </c>
      <c r="J11" s="223"/>
      <c r="K11" s="236"/>
      <c r="L11" s="706" t="e">
        <f t="shared" ref="L11:L29" si="2">K11/J11*100</f>
        <v>#DIV/0!</v>
      </c>
      <c r="M11" s="236"/>
      <c r="N11" s="706" t="e">
        <f t="shared" ref="N11:N29" si="3">M11/J11*100</f>
        <v>#DIV/0!</v>
      </c>
    </row>
    <row r="12" spans="1:32" ht="17.100000000000001" customHeight="1" x14ac:dyDescent="0.25">
      <c r="A12" s="557"/>
      <c r="B12" s="128"/>
      <c r="C12" s="128" t="str">
        <f>'9'!C11</f>
        <v>Wangon II</v>
      </c>
      <c r="D12" s="350"/>
      <c r="E12" s="236"/>
      <c r="F12" s="279" t="e">
        <f>E12/D12*100</f>
        <v>#DIV/0!</v>
      </c>
      <c r="G12" s="223"/>
      <c r="H12" s="236"/>
      <c r="I12" s="279" t="e">
        <f t="shared" si="1"/>
        <v>#DIV/0!</v>
      </c>
      <c r="J12" s="223"/>
      <c r="K12" s="236"/>
      <c r="L12" s="706" t="e">
        <f>K12/J12*100</f>
        <v>#DIV/0!</v>
      </c>
      <c r="M12" s="236"/>
      <c r="N12" s="706" t="e">
        <f t="shared" si="3"/>
        <v>#DIV/0!</v>
      </c>
    </row>
    <row r="13" spans="1:32" ht="17.100000000000001" customHeight="1" x14ac:dyDescent="0.25">
      <c r="A13" s="557">
        <v>3</v>
      </c>
      <c r="B13" s="128" t="str">
        <f>'9'!B12</f>
        <v>Jatilawang</v>
      </c>
      <c r="C13" s="128" t="str">
        <f>'9'!C12</f>
        <v>Jatilawang</v>
      </c>
      <c r="D13" s="350"/>
      <c r="E13" s="236"/>
      <c r="F13" s="279" t="e">
        <f t="shared" si="0"/>
        <v>#DIV/0!</v>
      </c>
      <c r="G13" s="223"/>
      <c r="H13" s="236"/>
      <c r="I13" s="279" t="e">
        <f t="shared" si="1"/>
        <v>#DIV/0!</v>
      </c>
      <c r="J13" s="223"/>
      <c r="K13" s="236"/>
      <c r="L13" s="706" t="e">
        <f t="shared" si="2"/>
        <v>#DIV/0!</v>
      </c>
      <c r="M13" s="236"/>
      <c r="N13" s="706" t="e">
        <f t="shared" si="3"/>
        <v>#DIV/0!</v>
      </c>
    </row>
    <row r="14" spans="1:32" ht="17.100000000000001" customHeight="1" x14ac:dyDescent="0.25">
      <c r="A14" s="557">
        <v>4</v>
      </c>
      <c r="B14" s="128" t="str">
        <f>'9'!B13</f>
        <v>Rawalo</v>
      </c>
      <c r="C14" s="128" t="str">
        <f>'9'!C13</f>
        <v>Rawalo</v>
      </c>
      <c r="D14" s="350"/>
      <c r="E14" s="236"/>
      <c r="F14" s="279" t="e">
        <f t="shared" si="0"/>
        <v>#DIV/0!</v>
      </c>
      <c r="G14" s="223"/>
      <c r="H14" s="236"/>
      <c r="I14" s="279" t="e">
        <f t="shared" si="1"/>
        <v>#DIV/0!</v>
      </c>
      <c r="J14" s="223"/>
      <c r="K14" s="236"/>
      <c r="L14" s="706" t="e">
        <f t="shared" si="2"/>
        <v>#DIV/0!</v>
      </c>
      <c r="M14" s="236"/>
      <c r="N14" s="706" t="e">
        <f t="shared" si="3"/>
        <v>#DIV/0!</v>
      </c>
    </row>
    <row r="15" spans="1:32" ht="17.100000000000001" customHeight="1" x14ac:dyDescent="0.25">
      <c r="A15" s="557">
        <v>5</v>
      </c>
      <c r="B15" s="128" t="str">
        <f>'9'!B14</f>
        <v>Kebasen</v>
      </c>
      <c r="C15" s="128" t="str">
        <f>'9'!C14</f>
        <v>Kebasen</v>
      </c>
      <c r="D15" s="350"/>
      <c r="E15" s="236"/>
      <c r="F15" s="279" t="e">
        <f t="shared" si="0"/>
        <v>#DIV/0!</v>
      </c>
      <c r="G15" s="223"/>
      <c r="H15" s="236"/>
      <c r="I15" s="279" t="e">
        <f t="shared" si="1"/>
        <v>#DIV/0!</v>
      </c>
      <c r="J15" s="223"/>
      <c r="K15" s="236"/>
      <c r="L15" s="706" t="e">
        <f t="shared" si="2"/>
        <v>#DIV/0!</v>
      </c>
      <c r="M15" s="236"/>
      <c r="N15" s="706" t="e">
        <f t="shared" si="3"/>
        <v>#DIV/0!</v>
      </c>
    </row>
    <row r="16" spans="1:32" ht="17.100000000000001" customHeight="1" x14ac:dyDescent="0.25">
      <c r="A16" s="557">
        <v>6</v>
      </c>
      <c r="B16" s="128" t="str">
        <f>'9'!B15</f>
        <v>Kemranjen</v>
      </c>
      <c r="C16" s="128" t="str">
        <f>'9'!C15</f>
        <v>Kemranjen I</v>
      </c>
      <c r="D16" s="350"/>
      <c r="E16" s="236"/>
      <c r="F16" s="279" t="e">
        <f t="shared" si="0"/>
        <v>#DIV/0!</v>
      </c>
      <c r="G16" s="223"/>
      <c r="H16" s="236"/>
      <c r="I16" s="279" t="e">
        <f t="shared" si="1"/>
        <v>#DIV/0!</v>
      </c>
      <c r="J16" s="223"/>
      <c r="K16" s="236"/>
      <c r="L16" s="706" t="e">
        <f t="shared" si="2"/>
        <v>#DIV/0!</v>
      </c>
      <c r="M16" s="236"/>
      <c r="N16" s="706" t="e">
        <f t="shared" si="3"/>
        <v>#DIV/0!</v>
      </c>
    </row>
    <row r="17" spans="1:14" ht="17.100000000000001" customHeight="1" x14ac:dyDescent="0.25">
      <c r="A17" s="557"/>
      <c r="B17" s="128"/>
      <c r="C17" s="128" t="str">
        <f>'9'!C16</f>
        <v>Kemranjen II</v>
      </c>
      <c r="D17" s="350"/>
      <c r="E17" s="236"/>
      <c r="F17" s="279" t="e">
        <f t="shared" si="0"/>
        <v>#DIV/0!</v>
      </c>
      <c r="G17" s="223"/>
      <c r="H17" s="236"/>
      <c r="I17" s="279" t="e">
        <f t="shared" si="1"/>
        <v>#DIV/0!</v>
      </c>
      <c r="J17" s="223"/>
      <c r="K17" s="236"/>
      <c r="L17" s="706" t="e">
        <f t="shared" si="2"/>
        <v>#DIV/0!</v>
      </c>
      <c r="M17" s="236"/>
      <c r="N17" s="706" t="e">
        <f t="shared" si="3"/>
        <v>#DIV/0!</v>
      </c>
    </row>
    <row r="18" spans="1:14" ht="17.100000000000001" customHeight="1" x14ac:dyDescent="0.25">
      <c r="A18" s="557">
        <v>7</v>
      </c>
      <c r="B18" s="128" t="str">
        <f>'9'!B17</f>
        <v>Sumpiuh</v>
      </c>
      <c r="C18" s="128" t="str">
        <f>'9'!C17</f>
        <v>Sumpiuh I</v>
      </c>
      <c r="D18" s="350"/>
      <c r="E18" s="236"/>
      <c r="F18" s="279" t="e">
        <f t="shared" si="0"/>
        <v>#DIV/0!</v>
      </c>
      <c r="G18" s="223"/>
      <c r="H18" s="236"/>
      <c r="I18" s="279" t="e">
        <f t="shared" si="1"/>
        <v>#DIV/0!</v>
      </c>
      <c r="J18" s="223"/>
      <c r="K18" s="236"/>
      <c r="L18" s="706" t="e">
        <f t="shared" si="2"/>
        <v>#DIV/0!</v>
      </c>
      <c r="M18" s="236"/>
      <c r="N18" s="706" t="e">
        <f t="shared" si="3"/>
        <v>#DIV/0!</v>
      </c>
    </row>
    <row r="19" spans="1:14" ht="17.100000000000001" customHeight="1" x14ac:dyDescent="0.25">
      <c r="A19" s="557"/>
      <c r="B19" s="128"/>
      <c r="C19" s="128" t="str">
        <f>'9'!C18</f>
        <v>Sumpiuh II</v>
      </c>
      <c r="D19" s="350"/>
      <c r="E19" s="236"/>
      <c r="F19" s="279" t="e">
        <f t="shared" si="0"/>
        <v>#DIV/0!</v>
      </c>
      <c r="G19" s="223"/>
      <c r="H19" s="236"/>
      <c r="I19" s="279" t="e">
        <f t="shared" si="1"/>
        <v>#DIV/0!</v>
      </c>
      <c r="J19" s="223"/>
      <c r="K19" s="236"/>
      <c r="L19" s="706" t="e">
        <f t="shared" si="2"/>
        <v>#DIV/0!</v>
      </c>
      <c r="M19" s="236"/>
      <c r="N19" s="706" t="e">
        <f t="shared" si="3"/>
        <v>#DIV/0!</v>
      </c>
    </row>
    <row r="20" spans="1:14" ht="17.100000000000001" customHeight="1" x14ac:dyDescent="0.25">
      <c r="A20" s="557">
        <v>8</v>
      </c>
      <c r="B20" s="128" t="str">
        <f>'9'!B19</f>
        <v>Tambak</v>
      </c>
      <c r="C20" s="128" t="str">
        <f>'9'!C19</f>
        <v>Tambak I</v>
      </c>
      <c r="D20" s="350"/>
      <c r="E20" s="236"/>
      <c r="F20" s="279" t="e">
        <f t="shared" si="0"/>
        <v>#DIV/0!</v>
      </c>
      <c r="G20" s="223"/>
      <c r="H20" s="236"/>
      <c r="I20" s="279" t="e">
        <f t="shared" si="1"/>
        <v>#DIV/0!</v>
      </c>
      <c r="J20" s="223"/>
      <c r="K20" s="236"/>
      <c r="L20" s="706" t="e">
        <f t="shared" si="2"/>
        <v>#DIV/0!</v>
      </c>
      <c r="M20" s="236"/>
      <c r="N20" s="706" t="e">
        <f t="shared" si="3"/>
        <v>#DIV/0!</v>
      </c>
    </row>
    <row r="21" spans="1:14" ht="17.100000000000001" customHeight="1" x14ac:dyDescent="0.25">
      <c r="A21" s="557"/>
      <c r="B21" s="128"/>
      <c r="C21" s="128" t="str">
        <f>'9'!C20</f>
        <v>Tambak II</v>
      </c>
      <c r="D21" s="350"/>
      <c r="E21" s="236"/>
      <c r="F21" s="279" t="e">
        <f t="shared" si="0"/>
        <v>#DIV/0!</v>
      </c>
      <c r="G21" s="223"/>
      <c r="H21" s="236"/>
      <c r="I21" s="279" t="e">
        <f t="shared" si="1"/>
        <v>#DIV/0!</v>
      </c>
      <c r="J21" s="223"/>
      <c r="K21" s="236"/>
      <c r="L21" s="706" t="e">
        <f t="shared" si="2"/>
        <v>#DIV/0!</v>
      </c>
      <c r="M21" s="236"/>
      <c r="N21" s="706" t="e">
        <f t="shared" si="3"/>
        <v>#DIV/0!</v>
      </c>
    </row>
    <row r="22" spans="1:14" ht="17.100000000000001" customHeight="1" x14ac:dyDescent="0.25">
      <c r="A22" s="557">
        <v>9</v>
      </c>
      <c r="B22" s="128" t="str">
        <f>'9'!B21</f>
        <v>Somagede</v>
      </c>
      <c r="C22" s="128" t="str">
        <f>'9'!C21</f>
        <v>Somagede</v>
      </c>
      <c r="D22" s="350"/>
      <c r="E22" s="236"/>
      <c r="F22" s="279" t="e">
        <f t="shared" si="0"/>
        <v>#DIV/0!</v>
      </c>
      <c r="G22" s="223"/>
      <c r="H22" s="236"/>
      <c r="I22" s="279" t="e">
        <f t="shared" si="1"/>
        <v>#DIV/0!</v>
      </c>
      <c r="J22" s="223"/>
      <c r="K22" s="236"/>
      <c r="L22" s="706" t="e">
        <f t="shared" si="2"/>
        <v>#DIV/0!</v>
      </c>
      <c r="M22" s="236"/>
      <c r="N22" s="706" t="e">
        <f t="shared" si="3"/>
        <v>#DIV/0!</v>
      </c>
    </row>
    <row r="23" spans="1:14" ht="17.100000000000001" customHeight="1" x14ac:dyDescent="0.25">
      <c r="A23" s="557">
        <v>10</v>
      </c>
      <c r="B23" s="128" t="str">
        <f>'9'!B22</f>
        <v>Kalibagor</v>
      </c>
      <c r="C23" s="128" t="str">
        <f>'9'!C22</f>
        <v>Kalibagor</v>
      </c>
      <c r="D23" s="350"/>
      <c r="E23" s="236"/>
      <c r="F23" s="279" t="e">
        <f t="shared" si="0"/>
        <v>#DIV/0!</v>
      </c>
      <c r="G23" s="223"/>
      <c r="H23" s="236"/>
      <c r="I23" s="279" t="e">
        <f t="shared" si="1"/>
        <v>#DIV/0!</v>
      </c>
      <c r="J23" s="223"/>
      <c r="K23" s="236"/>
      <c r="L23" s="706" t="e">
        <f t="shared" si="2"/>
        <v>#DIV/0!</v>
      </c>
      <c r="M23" s="236"/>
      <c r="N23" s="706" t="e">
        <f t="shared" si="3"/>
        <v>#DIV/0!</v>
      </c>
    </row>
    <row r="24" spans="1:14" ht="17.100000000000001" customHeight="1" x14ac:dyDescent="0.25">
      <c r="A24" s="557">
        <v>11</v>
      </c>
      <c r="B24" s="128" t="str">
        <f>'9'!B23</f>
        <v>Banyumas</v>
      </c>
      <c r="C24" s="128" t="str">
        <f>'9'!C23</f>
        <v>Banyumas</v>
      </c>
      <c r="D24" s="350"/>
      <c r="E24" s="236"/>
      <c r="F24" s="279" t="e">
        <f t="shared" si="0"/>
        <v>#DIV/0!</v>
      </c>
      <c r="G24" s="223"/>
      <c r="H24" s="236"/>
      <c r="I24" s="279" t="e">
        <f t="shared" si="1"/>
        <v>#DIV/0!</v>
      </c>
      <c r="J24" s="223"/>
      <c r="K24" s="236"/>
      <c r="L24" s="706" t="e">
        <f t="shared" si="2"/>
        <v>#DIV/0!</v>
      </c>
      <c r="M24" s="236"/>
      <c r="N24" s="706" t="e">
        <f t="shared" si="3"/>
        <v>#DIV/0!</v>
      </c>
    </row>
    <row r="25" spans="1:14" ht="17.100000000000001" customHeight="1" x14ac:dyDescent="0.25">
      <c r="A25" s="557">
        <v>12</v>
      </c>
      <c r="B25" s="128" t="str">
        <f>'9'!B24</f>
        <v>Patikraja</v>
      </c>
      <c r="C25" s="128" t="str">
        <f>'9'!C24</f>
        <v>Patikraja</v>
      </c>
      <c r="D25" s="350"/>
      <c r="E25" s="236"/>
      <c r="F25" s="279" t="e">
        <f t="shared" si="0"/>
        <v>#DIV/0!</v>
      </c>
      <c r="G25" s="223"/>
      <c r="H25" s="236"/>
      <c r="I25" s="279" t="e">
        <f t="shared" si="1"/>
        <v>#DIV/0!</v>
      </c>
      <c r="J25" s="223"/>
      <c r="K25" s="236"/>
      <c r="L25" s="706" t="e">
        <f t="shared" si="2"/>
        <v>#DIV/0!</v>
      </c>
      <c r="M25" s="236"/>
      <c r="N25" s="706" t="e">
        <f t="shared" si="3"/>
        <v>#DIV/0!</v>
      </c>
    </row>
    <row r="26" spans="1:14" ht="17.100000000000001" customHeight="1" x14ac:dyDescent="0.25">
      <c r="A26" s="557">
        <v>13</v>
      </c>
      <c r="B26" s="128" t="str">
        <f>'9'!B25</f>
        <v>Purwojati</v>
      </c>
      <c r="C26" s="128" t="str">
        <f>'9'!C25</f>
        <v>Purwojati</v>
      </c>
      <c r="D26" s="350"/>
      <c r="E26" s="236"/>
      <c r="F26" s="279" t="e">
        <f t="shared" si="0"/>
        <v>#DIV/0!</v>
      </c>
      <c r="G26" s="223"/>
      <c r="H26" s="236"/>
      <c r="I26" s="279" t="e">
        <f t="shared" si="1"/>
        <v>#DIV/0!</v>
      </c>
      <c r="J26" s="223"/>
      <c r="K26" s="236"/>
      <c r="L26" s="706" t="e">
        <f t="shared" si="2"/>
        <v>#DIV/0!</v>
      </c>
      <c r="M26" s="236"/>
      <c r="N26" s="706" t="e">
        <f t="shared" si="3"/>
        <v>#DIV/0!</v>
      </c>
    </row>
    <row r="27" spans="1:14" ht="17.100000000000001" customHeight="1" x14ac:dyDescent="0.25">
      <c r="A27" s="557">
        <v>14</v>
      </c>
      <c r="B27" s="128" t="str">
        <f>'9'!B26</f>
        <v>Ajibarang</v>
      </c>
      <c r="C27" s="128" t="str">
        <f>'9'!C26</f>
        <v>Ajibarang I</v>
      </c>
      <c r="D27" s="350"/>
      <c r="E27" s="236"/>
      <c r="F27" s="279" t="e">
        <f t="shared" si="0"/>
        <v>#DIV/0!</v>
      </c>
      <c r="G27" s="223"/>
      <c r="H27" s="236"/>
      <c r="I27" s="279" t="e">
        <f t="shared" si="1"/>
        <v>#DIV/0!</v>
      </c>
      <c r="J27" s="223"/>
      <c r="K27" s="236"/>
      <c r="L27" s="706" t="e">
        <f t="shared" si="2"/>
        <v>#DIV/0!</v>
      </c>
      <c r="M27" s="236"/>
      <c r="N27" s="706" t="e">
        <f t="shared" si="3"/>
        <v>#DIV/0!</v>
      </c>
    </row>
    <row r="28" spans="1:14" ht="17.100000000000001" customHeight="1" x14ac:dyDescent="0.25">
      <c r="A28" s="557"/>
      <c r="B28" s="128"/>
      <c r="C28" s="128" t="str">
        <f>'9'!C27</f>
        <v>Ajibarang II</v>
      </c>
      <c r="D28" s="350"/>
      <c r="E28" s="236"/>
      <c r="F28" s="279" t="e">
        <f t="shared" si="0"/>
        <v>#DIV/0!</v>
      </c>
      <c r="G28" s="223"/>
      <c r="H28" s="236"/>
      <c r="I28" s="279" t="e">
        <f t="shared" si="1"/>
        <v>#DIV/0!</v>
      </c>
      <c r="J28" s="223"/>
      <c r="K28" s="236"/>
      <c r="L28" s="706" t="e">
        <f t="shared" si="2"/>
        <v>#DIV/0!</v>
      </c>
      <c r="M28" s="236"/>
      <c r="N28" s="706" t="e">
        <f t="shared" si="3"/>
        <v>#DIV/0!</v>
      </c>
    </row>
    <row r="29" spans="1:14" ht="17.100000000000001" customHeight="1" x14ac:dyDescent="0.25">
      <c r="A29" s="557">
        <v>15</v>
      </c>
      <c r="B29" s="128" t="str">
        <f>'9'!B28</f>
        <v>Gumelar</v>
      </c>
      <c r="C29" s="128" t="str">
        <f>'9'!C28</f>
        <v>Gumelar</v>
      </c>
      <c r="D29" s="350"/>
      <c r="E29" s="236"/>
      <c r="F29" s="279" t="e">
        <f t="shared" si="0"/>
        <v>#DIV/0!</v>
      </c>
      <c r="G29" s="223"/>
      <c r="H29" s="236"/>
      <c r="I29" s="279" t="e">
        <f t="shared" si="1"/>
        <v>#DIV/0!</v>
      </c>
      <c r="J29" s="223"/>
      <c r="K29" s="236"/>
      <c r="L29" s="706" t="e">
        <f t="shared" si="2"/>
        <v>#DIV/0!</v>
      </c>
      <c r="M29" s="236"/>
      <c r="N29" s="706" t="e">
        <f t="shared" si="3"/>
        <v>#DIV/0!</v>
      </c>
    </row>
    <row r="30" spans="1:14" ht="17.100000000000001" customHeight="1" x14ac:dyDescent="0.25">
      <c r="A30" s="557">
        <v>16</v>
      </c>
      <c r="B30" s="128" t="str">
        <f>'9'!B29</f>
        <v>Pekuncen</v>
      </c>
      <c r="C30" s="128" t="str">
        <f>'9'!C29</f>
        <v>Pekuncen I</v>
      </c>
      <c r="D30" s="350"/>
      <c r="E30" s="236"/>
      <c r="F30" s="279" t="e">
        <f t="shared" ref="F30:F49" si="4">E30/D30*100</f>
        <v>#DIV/0!</v>
      </c>
      <c r="G30" s="223"/>
      <c r="H30" s="236"/>
      <c r="I30" s="279" t="e">
        <f t="shared" ref="I30:I49" si="5">H30/G30*100</f>
        <v>#DIV/0!</v>
      </c>
      <c r="J30" s="223"/>
      <c r="K30" s="236"/>
      <c r="L30" s="706" t="e">
        <f t="shared" ref="L30:L49" si="6">K30/J30*100</f>
        <v>#DIV/0!</v>
      </c>
      <c r="M30" s="236"/>
      <c r="N30" s="706" t="e">
        <f t="shared" ref="N30:N49" si="7">M30/J30*100</f>
        <v>#DIV/0!</v>
      </c>
    </row>
    <row r="31" spans="1:14" ht="17.100000000000001" customHeight="1" x14ac:dyDescent="0.25">
      <c r="A31" s="557"/>
      <c r="B31" s="128"/>
      <c r="C31" s="128" t="str">
        <f>'9'!C30</f>
        <v>Pekuncen II</v>
      </c>
      <c r="D31" s="350"/>
      <c r="E31" s="236"/>
      <c r="F31" s="279" t="e">
        <f t="shared" si="4"/>
        <v>#DIV/0!</v>
      </c>
      <c r="G31" s="223"/>
      <c r="H31" s="236"/>
      <c r="I31" s="279" t="e">
        <f t="shared" si="5"/>
        <v>#DIV/0!</v>
      </c>
      <c r="J31" s="223"/>
      <c r="K31" s="236"/>
      <c r="L31" s="706" t="e">
        <f t="shared" si="6"/>
        <v>#DIV/0!</v>
      </c>
      <c r="M31" s="236"/>
      <c r="N31" s="706" t="e">
        <f t="shared" si="7"/>
        <v>#DIV/0!</v>
      </c>
    </row>
    <row r="32" spans="1:14" ht="17.100000000000001" customHeight="1" x14ac:dyDescent="0.25">
      <c r="A32" s="557">
        <v>17</v>
      </c>
      <c r="B32" s="128" t="str">
        <f>'9'!B31</f>
        <v>Cilongok</v>
      </c>
      <c r="C32" s="128" t="str">
        <f>'9'!C31</f>
        <v>Cilongok I</v>
      </c>
      <c r="D32" s="350"/>
      <c r="E32" s="236"/>
      <c r="F32" s="279" t="e">
        <f t="shared" si="4"/>
        <v>#DIV/0!</v>
      </c>
      <c r="G32" s="223"/>
      <c r="H32" s="236"/>
      <c r="I32" s="279" t="e">
        <f t="shared" si="5"/>
        <v>#DIV/0!</v>
      </c>
      <c r="J32" s="223"/>
      <c r="K32" s="236"/>
      <c r="L32" s="706" t="e">
        <f t="shared" si="6"/>
        <v>#DIV/0!</v>
      </c>
      <c r="M32" s="236"/>
      <c r="N32" s="706" t="e">
        <f t="shared" si="7"/>
        <v>#DIV/0!</v>
      </c>
    </row>
    <row r="33" spans="1:14" ht="17.100000000000001" customHeight="1" x14ac:dyDescent="0.25">
      <c r="A33" s="557"/>
      <c r="B33" s="128"/>
      <c r="C33" s="128" t="str">
        <f>'9'!C32</f>
        <v>Cilongok II</v>
      </c>
      <c r="D33" s="350"/>
      <c r="E33" s="236"/>
      <c r="F33" s="279" t="e">
        <f t="shared" si="4"/>
        <v>#DIV/0!</v>
      </c>
      <c r="G33" s="223"/>
      <c r="H33" s="236"/>
      <c r="I33" s="279" t="e">
        <f t="shared" si="5"/>
        <v>#DIV/0!</v>
      </c>
      <c r="J33" s="223"/>
      <c r="K33" s="236"/>
      <c r="L33" s="706" t="e">
        <f t="shared" si="6"/>
        <v>#DIV/0!</v>
      </c>
      <c r="M33" s="236"/>
      <c r="N33" s="706" t="e">
        <f t="shared" si="7"/>
        <v>#DIV/0!</v>
      </c>
    </row>
    <row r="34" spans="1:14" ht="17.100000000000001" customHeight="1" x14ac:dyDescent="0.25">
      <c r="A34" s="557">
        <v>18</v>
      </c>
      <c r="B34" s="128" t="str">
        <f>'9'!B33</f>
        <v>Karanglewas</v>
      </c>
      <c r="C34" s="128" t="str">
        <f>'9'!C33</f>
        <v>Karanglewas</v>
      </c>
      <c r="D34" s="350"/>
      <c r="E34" s="236"/>
      <c r="F34" s="279" t="e">
        <f t="shared" si="4"/>
        <v>#DIV/0!</v>
      </c>
      <c r="G34" s="223"/>
      <c r="H34" s="236"/>
      <c r="I34" s="279" t="e">
        <f t="shared" si="5"/>
        <v>#DIV/0!</v>
      </c>
      <c r="J34" s="223"/>
      <c r="K34" s="236"/>
      <c r="L34" s="706" t="e">
        <f t="shared" si="6"/>
        <v>#DIV/0!</v>
      </c>
      <c r="M34" s="236"/>
      <c r="N34" s="706" t="e">
        <f t="shared" si="7"/>
        <v>#DIV/0!</v>
      </c>
    </row>
    <row r="35" spans="1:14" ht="17.100000000000001" customHeight="1" x14ac:dyDescent="0.25">
      <c r="A35" s="557">
        <v>19</v>
      </c>
      <c r="B35" s="128" t="str">
        <f>'9'!B34</f>
        <v>Purwokerto Barat</v>
      </c>
      <c r="C35" s="128" t="str">
        <f>'9'!C34</f>
        <v>Purwokerto Barat</v>
      </c>
      <c r="D35" s="350"/>
      <c r="E35" s="236"/>
      <c r="F35" s="279" t="e">
        <f t="shared" si="4"/>
        <v>#DIV/0!</v>
      </c>
      <c r="G35" s="223"/>
      <c r="H35" s="236"/>
      <c r="I35" s="279" t="e">
        <f t="shared" si="5"/>
        <v>#DIV/0!</v>
      </c>
      <c r="J35" s="223"/>
      <c r="K35" s="236"/>
      <c r="L35" s="706" t="e">
        <f t="shared" si="6"/>
        <v>#DIV/0!</v>
      </c>
      <c r="M35" s="236"/>
      <c r="N35" s="706" t="e">
        <f t="shared" si="7"/>
        <v>#DIV/0!</v>
      </c>
    </row>
    <row r="36" spans="1:14" ht="17.100000000000001" customHeight="1" x14ac:dyDescent="0.25">
      <c r="A36" s="557">
        <v>20</v>
      </c>
      <c r="B36" s="128" t="str">
        <f>'9'!B35</f>
        <v>Purwokerto Timur</v>
      </c>
      <c r="C36" s="128" t="str">
        <f>'9'!C35</f>
        <v>Purwokerto Timur I</v>
      </c>
      <c r="D36" s="350"/>
      <c r="E36" s="236"/>
      <c r="F36" s="279" t="e">
        <f t="shared" si="4"/>
        <v>#DIV/0!</v>
      </c>
      <c r="G36" s="223"/>
      <c r="H36" s="236"/>
      <c r="I36" s="279" t="e">
        <f t="shared" si="5"/>
        <v>#DIV/0!</v>
      </c>
      <c r="J36" s="223"/>
      <c r="K36" s="236"/>
      <c r="L36" s="706" t="e">
        <f t="shared" si="6"/>
        <v>#DIV/0!</v>
      </c>
      <c r="M36" s="236"/>
      <c r="N36" s="706" t="e">
        <f t="shared" si="7"/>
        <v>#DIV/0!</v>
      </c>
    </row>
    <row r="37" spans="1:14" ht="17.100000000000001" customHeight="1" x14ac:dyDescent="0.25">
      <c r="A37" s="557"/>
      <c r="B37" s="128"/>
      <c r="C37" s="128" t="str">
        <f>'9'!C36</f>
        <v>Purwokerto Timur II</v>
      </c>
      <c r="D37" s="350"/>
      <c r="E37" s="236"/>
      <c r="F37" s="279" t="e">
        <f t="shared" si="4"/>
        <v>#DIV/0!</v>
      </c>
      <c r="G37" s="223"/>
      <c r="H37" s="236"/>
      <c r="I37" s="279" t="e">
        <f t="shared" si="5"/>
        <v>#DIV/0!</v>
      </c>
      <c r="J37" s="223"/>
      <c r="K37" s="236"/>
      <c r="L37" s="706" t="e">
        <f t="shared" si="6"/>
        <v>#DIV/0!</v>
      </c>
      <c r="M37" s="236"/>
      <c r="N37" s="706" t="e">
        <f t="shared" si="7"/>
        <v>#DIV/0!</v>
      </c>
    </row>
    <row r="38" spans="1:14" ht="17.100000000000001" customHeight="1" x14ac:dyDescent="0.25">
      <c r="A38" s="557">
        <v>21</v>
      </c>
      <c r="B38" s="128" t="str">
        <f>'9'!B37</f>
        <v>Purwokerto Utara</v>
      </c>
      <c r="C38" s="128" t="str">
        <f>'9'!C37</f>
        <v>Purwokerto Utara I</v>
      </c>
      <c r="D38" s="350"/>
      <c r="E38" s="236"/>
      <c r="F38" s="279" t="e">
        <f t="shared" si="4"/>
        <v>#DIV/0!</v>
      </c>
      <c r="G38" s="223"/>
      <c r="H38" s="236"/>
      <c r="I38" s="279" t="e">
        <f t="shared" si="5"/>
        <v>#DIV/0!</v>
      </c>
      <c r="J38" s="223"/>
      <c r="K38" s="236"/>
      <c r="L38" s="706" t="e">
        <f t="shared" si="6"/>
        <v>#DIV/0!</v>
      </c>
      <c r="M38" s="236"/>
      <c r="N38" s="706" t="e">
        <f t="shared" si="7"/>
        <v>#DIV/0!</v>
      </c>
    </row>
    <row r="39" spans="1:14" ht="17.100000000000001" customHeight="1" x14ac:dyDescent="0.25">
      <c r="A39" s="557"/>
      <c r="B39" s="128"/>
      <c r="C39" s="128" t="str">
        <f>'9'!C38</f>
        <v>Purwokerto Utara II</v>
      </c>
      <c r="D39" s="350"/>
      <c r="E39" s="236"/>
      <c r="F39" s="279" t="e">
        <f t="shared" si="4"/>
        <v>#DIV/0!</v>
      </c>
      <c r="G39" s="223"/>
      <c r="H39" s="236"/>
      <c r="I39" s="279" t="e">
        <f t="shared" si="5"/>
        <v>#DIV/0!</v>
      </c>
      <c r="J39" s="223"/>
      <c r="K39" s="236"/>
      <c r="L39" s="706" t="e">
        <f t="shared" si="6"/>
        <v>#DIV/0!</v>
      </c>
      <c r="M39" s="236"/>
      <c r="N39" s="706" t="e">
        <f t="shared" si="7"/>
        <v>#DIV/0!</v>
      </c>
    </row>
    <row r="40" spans="1:14" ht="17.100000000000001" customHeight="1" x14ac:dyDescent="0.25">
      <c r="A40" s="557">
        <v>22</v>
      </c>
      <c r="B40" s="128" t="str">
        <f>'9'!B39</f>
        <v>Purwokerto Selatan</v>
      </c>
      <c r="C40" s="128" t="str">
        <f>'9'!C39</f>
        <v>Purwokerto Selatan</v>
      </c>
      <c r="D40" s="350"/>
      <c r="E40" s="236"/>
      <c r="F40" s="279" t="e">
        <f t="shared" si="4"/>
        <v>#DIV/0!</v>
      </c>
      <c r="G40" s="223"/>
      <c r="H40" s="236"/>
      <c r="I40" s="279" t="e">
        <f t="shared" si="5"/>
        <v>#DIV/0!</v>
      </c>
      <c r="J40" s="223"/>
      <c r="K40" s="236"/>
      <c r="L40" s="706" t="e">
        <f t="shared" si="6"/>
        <v>#DIV/0!</v>
      </c>
      <c r="M40" s="236"/>
      <c r="N40" s="706" t="e">
        <f t="shared" si="7"/>
        <v>#DIV/0!</v>
      </c>
    </row>
    <row r="41" spans="1:14" ht="17.100000000000001" customHeight="1" x14ac:dyDescent="0.25">
      <c r="A41" s="557">
        <v>23</v>
      </c>
      <c r="B41" s="128" t="str">
        <f>'9'!B40</f>
        <v>Sokaraja</v>
      </c>
      <c r="C41" s="128" t="str">
        <f>'9'!C40</f>
        <v>Sokaraja I</v>
      </c>
      <c r="D41" s="350"/>
      <c r="E41" s="236"/>
      <c r="F41" s="279" t="e">
        <f t="shared" si="4"/>
        <v>#DIV/0!</v>
      </c>
      <c r="G41" s="223"/>
      <c r="H41" s="236"/>
      <c r="I41" s="279" t="e">
        <f t="shared" si="5"/>
        <v>#DIV/0!</v>
      </c>
      <c r="J41" s="223"/>
      <c r="K41" s="236"/>
      <c r="L41" s="706" t="e">
        <f t="shared" si="6"/>
        <v>#DIV/0!</v>
      </c>
      <c r="M41" s="236"/>
      <c r="N41" s="706" t="e">
        <f t="shared" si="7"/>
        <v>#DIV/0!</v>
      </c>
    </row>
    <row r="42" spans="1:14" ht="17.100000000000001" customHeight="1" x14ac:dyDescent="0.25">
      <c r="A42" s="557"/>
      <c r="B42" s="128"/>
      <c r="C42" s="128" t="str">
        <f>'9'!C41</f>
        <v>Sokaraja II</v>
      </c>
      <c r="D42" s="350"/>
      <c r="E42" s="236"/>
      <c r="F42" s="279" t="e">
        <f t="shared" si="4"/>
        <v>#DIV/0!</v>
      </c>
      <c r="G42" s="223"/>
      <c r="H42" s="236"/>
      <c r="I42" s="279" t="e">
        <f t="shared" si="5"/>
        <v>#DIV/0!</v>
      </c>
      <c r="J42" s="223"/>
      <c r="K42" s="236"/>
      <c r="L42" s="706" t="e">
        <f t="shared" si="6"/>
        <v>#DIV/0!</v>
      </c>
      <c r="M42" s="236"/>
      <c r="N42" s="706" t="e">
        <f t="shared" si="7"/>
        <v>#DIV/0!</v>
      </c>
    </row>
    <row r="43" spans="1:14" ht="17.100000000000001" customHeight="1" x14ac:dyDescent="0.25">
      <c r="A43" s="557">
        <v>24</v>
      </c>
      <c r="B43" s="128" t="str">
        <f>'9'!B42</f>
        <v>Kembaran</v>
      </c>
      <c r="C43" s="128" t="str">
        <f>'9'!C42</f>
        <v>Kembaran I</v>
      </c>
      <c r="D43" s="350"/>
      <c r="E43" s="236"/>
      <c r="F43" s="279" t="e">
        <f t="shared" si="4"/>
        <v>#DIV/0!</v>
      </c>
      <c r="G43" s="223"/>
      <c r="H43" s="236"/>
      <c r="I43" s="279" t="e">
        <f t="shared" si="5"/>
        <v>#DIV/0!</v>
      </c>
      <c r="J43" s="223"/>
      <c r="K43" s="236"/>
      <c r="L43" s="706" t="e">
        <f t="shared" si="6"/>
        <v>#DIV/0!</v>
      </c>
      <c r="M43" s="236"/>
      <c r="N43" s="706" t="e">
        <f t="shared" si="7"/>
        <v>#DIV/0!</v>
      </c>
    </row>
    <row r="44" spans="1:14" ht="17.100000000000001" customHeight="1" x14ac:dyDescent="0.25">
      <c r="A44" s="557"/>
      <c r="B44" s="128"/>
      <c r="C44" s="128" t="str">
        <f>'9'!C43</f>
        <v>Kembaran II</v>
      </c>
      <c r="D44" s="350"/>
      <c r="E44" s="236"/>
      <c r="F44" s="279" t="e">
        <f t="shared" si="4"/>
        <v>#DIV/0!</v>
      </c>
      <c r="G44" s="223"/>
      <c r="H44" s="236"/>
      <c r="I44" s="279" t="e">
        <f t="shared" si="5"/>
        <v>#DIV/0!</v>
      </c>
      <c r="J44" s="223"/>
      <c r="K44" s="236"/>
      <c r="L44" s="706" t="e">
        <f t="shared" si="6"/>
        <v>#DIV/0!</v>
      </c>
      <c r="M44" s="236"/>
      <c r="N44" s="706" t="e">
        <f t="shared" si="7"/>
        <v>#DIV/0!</v>
      </c>
    </row>
    <row r="45" spans="1:14" ht="17.100000000000001" customHeight="1" x14ac:dyDescent="0.25">
      <c r="A45" s="557">
        <v>25</v>
      </c>
      <c r="B45" s="128" t="str">
        <f>'9'!B44</f>
        <v>Sumbang</v>
      </c>
      <c r="C45" s="128" t="str">
        <f>'9'!C44</f>
        <v>Sumbang I</v>
      </c>
      <c r="D45" s="350"/>
      <c r="E45" s="236"/>
      <c r="F45" s="279" t="e">
        <f t="shared" si="4"/>
        <v>#DIV/0!</v>
      </c>
      <c r="G45" s="223"/>
      <c r="H45" s="236"/>
      <c r="I45" s="279" t="e">
        <f t="shared" si="5"/>
        <v>#DIV/0!</v>
      </c>
      <c r="J45" s="223"/>
      <c r="K45" s="236"/>
      <c r="L45" s="706" t="e">
        <f t="shared" si="6"/>
        <v>#DIV/0!</v>
      </c>
      <c r="M45" s="236"/>
      <c r="N45" s="706" t="e">
        <f t="shared" si="7"/>
        <v>#DIV/0!</v>
      </c>
    </row>
    <row r="46" spans="1:14" ht="17.100000000000001" customHeight="1" x14ac:dyDescent="0.25">
      <c r="A46" s="557"/>
      <c r="B46" s="128"/>
      <c r="C46" s="128" t="str">
        <f>'9'!C45</f>
        <v>Sumbang II</v>
      </c>
      <c r="D46" s="350"/>
      <c r="E46" s="236"/>
      <c r="F46" s="279" t="e">
        <f t="shared" si="4"/>
        <v>#DIV/0!</v>
      </c>
      <c r="G46" s="223"/>
      <c r="H46" s="236"/>
      <c r="I46" s="279" t="e">
        <f t="shared" si="5"/>
        <v>#DIV/0!</v>
      </c>
      <c r="J46" s="223"/>
      <c r="K46" s="236"/>
      <c r="L46" s="706" t="e">
        <f t="shared" si="6"/>
        <v>#DIV/0!</v>
      </c>
      <c r="M46" s="236"/>
      <c r="N46" s="706" t="e">
        <f t="shared" si="7"/>
        <v>#DIV/0!</v>
      </c>
    </row>
    <row r="47" spans="1:14" ht="17.100000000000001" customHeight="1" x14ac:dyDescent="0.25">
      <c r="A47" s="557">
        <v>26</v>
      </c>
      <c r="B47" s="128" t="str">
        <f>'9'!B46</f>
        <v>Baturraden</v>
      </c>
      <c r="C47" s="128" t="str">
        <f>'9'!C46</f>
        <v>Baturraden I</v>
      </c>
      <c r="D47" s="350"/>
      <c r="E47" s="236"/>
      <c r="F47" s="279" t="e">
        <f t="shared" si="4"/>
        <v>#DIV/0!</v>
      </c>
      <c r="G47" s="223"/>
      <c r="H47" s="236"/>
      <c r="I47" s="279" t="e">
        <f t="shared" si="5"/>
        <v>#DIV/0!</v>
      </c>
      <c r="J47" s="223"/>
      <c r="K47" s="236"/>
      <c r="L47" s="706" t="e">
        <f t="shared" si="6"/>
        <v>#DIV/0!</v>
      </c>
      <c r="M47" s="236"/>
      <c r="N47" s="706" t="e">
        <f t="shared" si="7"/>
        <v>#DIV/0!</v>
      </c>
    </row>
    <row r="48" spans="1:14" ht="17.100000000000001" customHeight="1" x14ac:dyDescent="0.25">
      <c r="A48" s="557"/>
      <c r="B48" s="128"/>
      <c r="C48" s="128" t="str">
        <f>'9'!C47</f>
        <v>Baturraden II</v>
      </c>
      <c r="D48" s="350"/>
      <c r="E48" s="236"/>
      <c r="F48" s="279" t="e">
        <f t="shared" si="4"/>
        <v>#DIV/0!</v>
      </c>
      <c r="G48" s="223"/>
      <c r="H48" s="236"/>
      <c r="I48" s="279" t="e">
        <f t="shared" si="5"/>
        <v>#DIV/0!</v>
      </c>
      <c r="J48" s="223"/>
      <c r="K48" s="236"/>
      <c r="L48" s="706" t="e">
        <f t="shared" si="6"/>
        <v>#DIV/0!</v>
      </c>
      <c r="M48" s="236"/>
      <c r="N48" s="706" t="e">
        <f t="shared" si="7"/>
        <v>#DIV/0!</v>
      </c>
    </row>
    <row r="49" spans="1:14" ht="17.100000000000001" customHeight="1" x14ac:dyDescent="0.25">
      <c r="A49" s="557">
        <v>27</v>
      </c>
      <c r="B49" s="128" t="str">
        <f>'9'!B48</f>
        <v>Kedungbanteng</v>
      </c>
      <c r="C49" s="128" t="str">
        <f>'9'!C48</f>
        <v>Kedungbanteng</v>
      </c>
      <c r="D49" s="350"/>
      <c r="E49" s="236"/>
      <c r="F49" s="279" t="e">
        <f t="shared" si="4"/>
        <v>#DIV/0!</v>
      </c>
      <c r="G49" s="223"/>
      <c r="H49" s="236"/>
      <c r="I49" s="279" t="e">
        <f t="shared" si="5"/>
        <v>#DIV/0!</v>
      </c>
      <c r="J49" s="223"/>
      <c r="K49" s="236"/>
      <c r="L49" s="706" t="e">
        <f t="shared" si="6"/>
        <v>#DIV/0!</v>
      </c>
      <c r="M49" s="236"/>
      <c r="N49" s="706" t="e">
        <f t="shared" si="7"/>
        <v>#DIV/0!</v>
      </c>
    </row>
    <row r="50" spans="1:14" ht="17.100000000000001" customHeight="1" x14ac:dyDescent="0.25">
      <c r="A50" s="557"/>
      <c r="B50" s="139"/>
      <c r="C50" s="139"/>
      <c r="D50" s="350"/>
      <c r="E50" s="236"/>
      <c r="F50" s="279"/>
      <c r="G50" s="223"/>
      <c r="H50" s="236"/>
      <c r="I50" s="279"/>
      <c r="J50" s="223"/>
      <c r="K50" s="236"/>
      <c r="L50" s="706"/>
      <c r="M50" s="236"/>
      <c r="N50" s="706"/>
    </row>
    <row r="51" spans="1:14" ht="17.100000000000001" customHeight="1" x14ac:dyDescent="0.25">
      <c r="A51" s="557"/>
      <c r="B51" s="139"/>
      <c r="C51" s="139"/>
      <c r="D51" s="350"/>
      <c r="E51" s="236"/>
      <c r="F51" s="279"/>
      <c r="G51" s="223"/>
      <c r="H51" s="236"/>
      <c r="I51" s="279"/>
      <c r="J51" s="223"/>
      <c r="K51" s="236"/>
      <c r="L51" s="706"/>
      <c r="M51" s="236"/>
      <c r="N51" s="706"/>
    </row>
    <row r="52" spans="1:14" ht="17.100000000000001" customHeight="1" x14ac:dyDescent="0.25">
      <c r="A52" s="557"/>
      <c r="B52" s="139"/>
      <c r="C52" s="139"/>
      <c r="D52" s="350"/>
      <c r="E52" s="236"/>
      <c r="F52" s="279"/>
      <c r="G52" s="223"/>
      <c r="H52" s="236"/>
      <c r="I52" s="279"/>
      <c r="J52" s="223"/>
      <c r="K52" s="236"/>
      <c r="L52" s="706"/>
      <c r="M52" s="236"/>
      <c r="N52" s="706"/>
    </row>
    <row r="53" spans="1:14" ht="17.100000000000001" customHeight="1" x14ac:dyDescent="0.25">
      <c r="A53" s="557"/>
      <c r="B53" s="139"/>
      <c r="C53" s="139"/>
      <c r="D53" s="350"/>
      <c r="E53" s="236"/>
      <c r="F53" s="279"/>
      <c r="G53" s="223"/>
      <c r="H53" s="236"/>
      <c r="I53" s="279"/>
      <c r="J53" s="223"/>
      <c r="K53" s="236"/>
      <c r="L53" s="706"/>
      <c r="M53" s="236"/>
      <c r="N53" s="706"/>
    </row>
    <row r="54" spans="1:14" ht="17.100000000000001" customHeight="1" x14ac:dyDescent="0.25">
      <c r="A54" s="72"/>
      <c r="B54" s="80"/>
      <c r="C54" s="80"/>
      <c r="D54" s="350"/>
      <c r="E54" s="236"/>
      <c r="F54" s="279"/>
      <c r="G54" s="223"/>
      <c r="H54" s="236"/>
      <c r="I54" s="279"/>
      <c r="J54" s="223"/>
      <c r="K54" s="236"/>
      <c r="L54" s="706"/>
      <c r="M54" s="236"/>
      <c r="N54" s="706"/>
    </row>
    <row r="55" spans="1:14" ht="17.100000000000001" customHeight="1" x14ac:dyDescent="0.25">
      <c r="A55" s="72"/>
      <c r="B55" s="80"/>
      <c r="C55" s="80"/>
      <c r="D55" s="350"/>
      <c r="E55" s="236"/>
      <c r="F55" s="279"/>
      <c r="G55" s="223"/>
      <c r="H55" s="236"/>
      <c r="I55" s="279"/>
      <c r="J55" s="223"/>
      <c r="K55" s="236"/>
      <c r="L55" s="706"/>
      <c r="M55" s="236"/>
      <c r="N55" s="706"/>
    </row>
    <row r="56" spans="1:14" ht="17.100000000000001" customHeight="1" x14ac:dyDescent="0.25">
      <c r="A56" s="72"/>
      <c r="B56" s="80"/>
      <c r="C56" s="80"/>
      <c r="D56" s="350"/>
      <c r="E56" s="236"/>
      <c r="F56" s="279"/>
      <c r="G56" s="223"/>
      <c r="H56" s="236"/>
      <c r="I56" s="279"/>
      <c r="J56" s="223"/>
      <c r="K56" s="236"/>
      <c r="L56" s="706"/>
      <c r="M56" s="236"/>
      <c r="N56" s="706"/>
    </row>
    <row r="57" spans="1:14" ht="17.100000000000001" customHeight="1" x14ac:dyDescent="0.25">
      <c r="A57" s="72"/>
      <c r="B57" s="80"/>
      <c r="C57" s="80"/>
      <c r="D57" s="350"/>
      <c r="E57" s="236"/>
      <c r="F57" s="279"/>
      <c r="G57" s="223"/>
      <c r="H57" s="236"/>
      <c r="I57" s="279"/>
      <c r="J57" s="223"/>
      <c r="K57" s="236"/>
      <c r="L57" s="706"/>
      <c r="M57" s="236"/>
      <c r="N57" s="706"/>
    </row>
    <row r="58" spans="1:14" ht="20.100000000000001" customHeight="1" thickBot="1" x14ac:dyDescent="0.3">
      <c r="A58" s="81" t="s">
        <v>488</v>
      </c>
      <c r="B58" s="568"/>
      <c r="C58" s="570"/>
      <c r="D58" s="351">
        <f>SUM(D10:D57)</f>
        <v>0</v>
      </c>
      <c r="E58" s="341">
        <f>SUM(E10:E57)</f>
        <v>0</v>
      </c>
      <c r="F58" s="216" t="e">
        <f>E58/D58*100</f>
        <v>#DIV/0!</v>
      </c>
      <c r="G58" s="351">
        <f>SUM(G10:G57)</f>
        <v>0</v>
      </c>
      <c r="H58" s="341">
        <f>SUM(H10:H57)</f>
        <v>0</v>
      </c>
      <c r="I58" s="216" t="e">
        <f>H58/G58*100</f>
        <v>#DIV/0!</v>
      </c>
      <c r="J58" s="351">
        <f>SUM(J10:J57)</f>
        <v>0</v>
      </c>
      <c r="K58" s="341">
        <f>SUM(K10:K57)</f>
        <v>0</v>
      </c>
      <c r="L58" s="707" t="e">
        <f>K58/J58*100</f>
        <v>#DIV/0!</v>
      </c>
      <c r="M58" s="341">
        <f>SUM(M10:M57)</f>
        <v>0</v>
      </c>
      <c r="N58" s="707" t="e">
        <f>M58/J58*100</f>
        <v>#DIV/0!</v>
      </c>
    </row>
    <row r="60" spans="1:14" ht="20.100000000000001" customHeight="1" x14ac:dyDescent="0.25">
      <c r="A60" s="70" t="s">
        <v>388</v>
      </c>
    </row>
    <row r="61" spans="1:14" x14ac:dyDescent="0.2">
      <c r="A61" s="331"/>
    </row>
  </sheetData>
  <mergeCells count="10">
    <mergeCell ref="M7:N7"/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rintOptions horizontalCentered="1"/>
  <pageMargins left="0.90551181102362199" right="0.90551181102362199" top="1.14173228346457" bottom="0.90551181102362199" header="0" footer="0"/>
  <pageSetup paperSize="9" scale="55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331E-B087-4BDE-9A4A-6F87283E2E39}">
  <sheetPr codeName="Sheet12">
    <tabColor rgb="FF002060"/>
    <pageSetUpPr fitToPage="1"/>
  </sheetPr>
  <dimension ref="A1:X66"/>
  <sheetViews>
    <sheetView zoomScale="60" zoomScaleNormal="60" workbookViewId="0">
      <selection activeCell="V4" sqref="V4"/>
    </sheetView>
  </sheetViews>
  <sheetFormatPr defaultColWidth="21.7109375" defaultRowHeight="15" x14ac:dyDescent="0.25"/>
  <cols>
    <col min="1" max="1" width="5.7109375" style="70" customWidth="1"/>
    <col min="2" max="3" width="21.7109375" style="70" customWidth="1"/>
    <col min="4" max="24" width="14.5703125" style="70" customWidth="1"/>
    <col min="25" max="253" width="9.140625" style="70" customWidth="1"/>
    <col min="254" max="254" width="5.7109375" style="70" customWidth="1"/>
    <col min="255" max="256" width="21.7109375" style="70"/>
    <col min="257" max="257" width="5.7109375" style="70" customWidth="1"/>
    <col min="258" max="259" width="21.7109375" style="70"/>
    <col min="260" max="280" width="11.7109375" style="70" customWidth="1"/>
    <col min="281" max="509" width="9.140625" style="70" customWidth="1"/>
    <col min="510" max="510" width="5.7109375" style="70" customWidth="1"/>
    <col min="511" max="512" width="21.7109375" style="70"/>
    <col min="513" max="513" width="5.7109375" style="70" customWidth="1"/>
    <col min="514" max="515" width="21.7109375" style="70"/>
    <col min="516" max="536" width="11.7109375" style="70" customWidth="1"/>
    <col min="537" max="765" width="9.140625" style="70" customWidth="1"/>
    <col min="766" max="766" width="5.7109375" style="70" customWidth="1"/>
    <col min="767" max="768" width="21.7109375" style="70"/>
    <col min="769" max="769" width="5.7109375" style="70" customWidth="1"/>
    <col min="770" max="771" width="21.7109375" style="70"/>
    <col min="772" max="792" width="11.7109375" style="70" customWidth="1"/>
    <col min="793" max="1021" width="9.140625" style="70" customWidth="1"/>
    <col min="1022" max="1022" width="5.7109375" style="70" customWidth="1"/>
    <col min="1023" max="1024" width="21.7109375" style="70"/>
    <col min="1025" max="1025" width="5.7109375" style="70" customWidth="1"/>
    <col min="1026" max="1027" width="21.7109375" style="70"/>
    <col min="1028" max="1048" width="11.7109375" style="70" customWidth="1"/>
    <col min="1049" max="1277" width="9.140625" style="70" customWidth="1"/>
    <col min="1278" max="1278" width="5.7109375" style="70" customWidth="1"/>
    <col min="1279" max="1280" width="21.7109375" style="70"/>
    <col min="1281" max="1281" width="5.7109375" style="70" customWidth="1"/>
    <col min="1282" max="1283" width="21.7109375" style="70"/>
    <col min="1284" max="1304" width="11.7109375" style="70" customWidth="1"/>
    <col min="1305" max="1533" width="9.140625" style="70" customWidth="1"/>
    <col min="1534" max="1534" width="5.7109375" style="70" customWidth="1"/>
    <col min="1535" max="1536" width="21.7109375" style="70"/>
    <col min="1537" max="1537" width="5.7109375" style="70" customWidth="1"/>
    <col min="1538" max="1539" width="21.7109375" style="70"/>
    <col min="1540" max="1560" width="11.7109375" style="70" customWidth="1"/>
    <col min="1561" max="1789" width="9.140625" style="70" customWidth="1"/>
    <col min="1790" max="1790" width="5.7109375" style="70" customWidth="1"/>
    <col min="1791" max="1792" width="21.7109375" style="70"/>
    <col min="1793" max="1793" width="5.7109375" style="70" customWidth="1"/>
    <col min="1794" max="1795" width="21.7109375" style="70"/>
    <col min="1796" max="1816" width="11.7109375" style="70" customWidth="1"/>
    <col min="1817" max="2045" width="9.140625" style="70" customWidth="1"/>
    <col min="2046" max="2046" width="5.7109375" style="70" customWidth="1"/>
    <col min="2047" max="2048" width="21.7109375" style="70"/>
    <col min="2049" max="2049" width="5.7109375" style="70" customWidth="1"/>
    <col min="2050" max="2051" width="21.7109375" style="70"/>
    <col min="2052" max="2072" width="11.7109375" style="70" customWidth="1"/>
    <col min="2073" max="2301" width="9.140625" style="70" customWidth="1"/>
    <col min="2302" max="2302" width="5.7109375" style="70" customWidth="1"/>
    <col min="2303" max="2304" width="21.7109375" style="70"/>
    <col min="2305" max="2305" width="5.7109375" style="70" customWidth="1"/>
    <col min="2306" max="2307" width="21.7109375" style="70"/>
    <col min="2308" max="2328" width="11.7109375" style="70" customWidth="1"/>
    <col min="2329" max="2557" width="9.140625" style="70" customWidth="1"/>
    <col min="2558" max="2558" width="5.7109375" style="70" customWidth="1"/>
    <col min="2559" max="2560" width="21.7109375" style="70"/>
    <col min="2561" max="2561" width="5.7109375" style="70" customWidth="1"/>
    <col min="2562" max="2563" width="21.7109375" style="70"/>
    <col min="2564" max="2584" width="11.7109375" style="70" customWidth="1"/>
    <col min="2585" max="2813" width="9.140625" style="70" customWidth="1"/>
    <col min="2814" max="2814" width="5.7109375" style="70" customWidth="1"/>
    <col min="2815" max="2816" width="21.7109375" style="70"/>
    <col min="2817" max="2817" width="5.7109375" style="70" customWidth="1"/>
    <col min="2818" max="2819" width="21.7109375" style="70"/>
    <col min="2820" max="2840" width="11.7109375" style="70" customWidth="1"/>
    <col min="2841" max="3069" width="9.140625" style="70" customWidth="1"/>
    <col min="3070" max="3070" width="5.7109375" style="70" customWidth="1"/>
    <col min="3071" max="3072" width="21.7109375" style="70"/>
    <col min="3073" max="3073" width="5.7109375" style="70" customWidth="1"/>
    <col min="3074" max="3075" width="21.7109375" style="70"/>
    <col min="3076" max="3096" width="11.7109375" style="70" customWidth="1"/>
    <col min="3097" max="3325" width="9.140625" style="70" customWidth="1"/>
    <col min="3326" max="3326" width="5.7109375" style="70" customWidth="1"/>
    <col min="3327" max="3328" width="21.7109375" style="70"/>
    <col min="3329" max="3329" width="5.7109375" style="70" customWidth="1"/>
    <col min="3330" max="3331" width="21.7109375" style="70"/>
    <col min="3332" max="3352" width="11.7109375" style="70" customWidth="1"/>
    <col min="3353" max="3581" width="9.140625" style="70" customWidth="1"/>
    <col min="3582" max="3582" width="5.7109375" style="70" customWidth="1"/>
    <col min="3583" max="3584" width="21.7109375" style="70"/>
    <col min="3585" max="3585" width="5.7109375" style="70" customWidth="1"/>
    <col min="3586" max="3587" width="21.7109375" style="70"/>
    <col min="3588" max="3608" width="11.7109375" style="70" customWidth="1"/>
    <col min="3609" max="3837" width="9.140625" style="70" customWidth="1"/>
    <col min="3838" max="3838" width="5.7109375" style="70" customWidth="1"/>
    <col min="3839" max="3840" width="21.7109375" style="70"/>
    <col min="3841" max="3841" width="5.7109375" style="70" customWidth="1"/>
    <col min="3842" max="3843" width="21.7109375" style="70"/>
    <col min="3844" max="3864" width="11.7109375" style="70" customWidth="1"/>
    <col min="3865" max="4093" width="9.140625" style="70" customWidth="1"/>
    <col min="4094" max="4094" width="5.7109375" style="70" customWidth="1"/>
    <col min="4095" max="4096" width="21.7109375" style="70"/>
    <col min="4097" max="4097" width="5.7109375" style="70" customWidth="1"/>
    <col min="4098" max="4099" width="21.7109375" style="70"/>
    <col min="4100" max="4120" width="11.7109375" style="70" customWidth="1"/>
    <col min="4121" max="4349" width="9.140625" style="70" customWidth="1"/>
    <col min="4350" max="4350" width="5.7109375" style="70" customWidth="1"/>
    <col min="4351" max="4352" width="21.7109375" style="70"/>
    <col min="4353" max="4353" width="5.7109375" style="70" customWidth="1"/>
    <col min="4354" max="4355" width="21.7109375" style="70"/>
    <col min="4356" max="4376" width="11.7109375" style="70" customWidth="1"/>
    <col min="4377" max="4605" width="9.140625" style="70" customWidth="1"/>
    <col min="4606" max="4606" width="5.7109375" style="70" customWidth="1"/>
    <col min="4607" max="4608" width="21.7109375" style="70"/>
    <col min="4609" max="4609" width="5.7109375" style="70" customWidth="1"/>
    <col min="4610" max="4611" width="21.7109375" style="70"/>
    <col min="4612" max="4632" width="11.7109375" style="70" customWidth="1"/>
    <col min="4633" max="4861" width="9.140625" style="70" customWidth="1"/>
    <col min="4862" max="4862" width="5.7109375" style="70" customWidth="1"/>
    <col min="4863" max="4864" width="21.7109375" style="70"/>
    <col min="4865" max="4865" width="5.7109375" style="70" customWidth="1"/>
    <col min="4866" max="4867" width="21.7109375" style="70"/>
    <col min="4868" max="4888" width="11.7109375" style="70" customWidth="1"/>
    <col min="4889" max="5117" width="9.140625" style="70" customWidth="1"/>
    <col min="5118" max="5118" width="5.7109375" style="70" customWidth="1"/>
    <col min="5119" max="5120" width="21.7109375" style="70"/>
    <col min="5121" max="5121" width="5.7109375" style="70" customWidth="1"/>
    <col min="5122" max="5123" width="21.7109375" style="70"/>
    <col min="5124" max="5144" width="11.7109375" style="70" customWidth="1"/>
    <col min="5145" max="5373" width="9.140625" style="70" customWidth="1"/>
    <col min="5374" max="5374" width="5.7109375" style="70" customWidth="1"/>
    <col min="5375" max="5376" width="21.7109375" style="70"/>
    <col min="5377" max="5377" width="5.7109375" style="70" customWidth="1"/>
    <col min="5378" max="5379" width="21.7109375" style="70"/>
    <col min="5380" max="5400" width="11.7109375" style="70" customWidth="1"/>
    <col min="5401" max="5629" width="9.140625" style="70" customWidth="1"/>
    <col min="5630" max="5630" width="5.7109375" style="70" customWidth="1"/>
    <col min="5631" max="5632" width="21.7109375" style="70"/>
    <col min="5633" max="5633" width="5.7109375" style="70" customWidth="1"/>
    <col min="5634" max="5635" width="21.7109375" style="70"/>
    <col min="5636" max="5656" width="11.7109375" style="70" customWidth="1"/>
    <col min="5657" max="5885" width="9.140625" style="70" customWidth="1"/>
    <col min="5886" max="5886" width="5.7109375" style="70" customWidth="1"/>
    <col min="5887" max="5888" width="21.7109375" style="70"/>
    <col min="5889" max="5889" width="5.7109375" style="70" customWidth="1"/>
    <col min="5890" max="5891" width="21.7109375" style="70"/>
    <col min="5892" max="5912" width="11.7109375" style="70" customWidth="1"/>
    <col min="5913" max="6141" width="9.140625" style="70" customWidth="1"/>
    <col min="6142" max="6142" width="5.7109375" style="70" customWidth="1"/>
    <col min="6143" max="6144" width="21.7109375" style="70"/>
    <col min="6145" max="6145" width="5.7109375" style="70" customWidth="1"/>
    <col min="6146" max="6147" width="21.7109375" style="70"/>
    <col min="6148" max="6168" width="11.7109375" style="70" customWidth="1"/>
    <col min="6169" max="6397" width="9.140625" style="70" customWidth="1"/>
    <col min="6398" max="6398" width="5.7109375" style="70" customWidth="1"/>
    <col min="6399" max="6400" width="21.7109375" style="70"/>
    <col min="6401" max="6401" width="5.7109375" style="70" customWidth="1"/>
    <col min="6402" max="6403" width="21.7109375" style="70"/>
    <col min="6404" max="6424" width="11.7109375" style="70" customWidth="1"/>
    <col min="6425" max="6653" width="9.140625" style="70" customWidth="1"/>
    <col min="6654" max="6654" width="5.7109375" style="70" customWidth="1"/>
    <col min="6655" max="6656" width="21.7109375" style="70"/>
    <col min="6657" max="6657" width="5.7109375" style="70" customWidth="1"/>
    <col min="6658" max="6659" width="21.7109375" style="70"/>
    <col min="6660" max="6680" width="11.7109375" style="70" customWidth="1"/>
    <col min="6681" max="6909" width="9.140625" style="70" customWidth="1"/>
    <col min="6910" max="6910" width="5.7109375" style="70" customWidth="1"/>
    <col min="6911" max="6912" width="21.7109375" style="70"/>
    <col min="6913" max="6913" width="5.7109375" style="70" customWidth="1"/>
    <col min="6914" max="6915" width="21.7109375" style="70"/>
    <col min="6916" max="6936" width="11.7109375" style="70" customWidth="1"/>
    <col min="6937" max="7165" width="9.140625" style="70" customWidth="1"/>
    <col min="7166" max="7166" width="5.7109375" style="70" customWidth="1"/>
    <col min="7167" max="7168" width="21.7109375" style="70"/>
    <col min="7169" max="7169" width="5.7109375" style="70" customWidth="1"/>
    <col min="7170" max="7171" width="21.7109375" style="70"/>
    <col min="7172" max="7192" width="11.7109375" style="70" customWidth="1"/>
    <col min="7193" max="7421" width="9.140625" style="70" customWidth="1"/>
    <col min="7422" max="7422" width="5.7109375" style="70" customWidth="1"/>
    <col min="7423" max="7424" width="21.7109375" style="70"/>
    <col min="7425" max="7425" width="5.7109375" style="70" customWidth="1"/>
    <col min="7426" max="7427" width="21.7109375" style="70"/>
    <col min="7428" max="7448" width="11.7109375" style="70" customWidth="1"/>
    <col min="7449" max="7677" width="9.140625" style="70" customWidth="1"/>
    <col min="7678" max="7678" width="5.7109375" style="70" customWidth="1"/>
    <col min="7679" max="7680" width="21.7109375" style="70"/>
    <col min="7681" max="7681" width="5.7109375" style="70" customWidth="1"/>
    <col min="7682" max="7683" width="21.7109375" style="70"/>
    <col min="7684" max="7704" width="11.7109375" style="70" customWidth="1"/>
    <col min="7705" max="7933" width="9.140625" style="70" customWidth="1"/>
    <col min="7934" max="7934" width="5.7109375" style="70" customWidth="1"/>
    <col min="7935" max="7936" width="21.7109375" style="70"/>
    <col min="7937" max="7937" width="5.7109375" style="70" customWidth="1"/>
    <col min="7938" max="7939" width="21.7109375" style="70"/>
    <col min="7940" max="7960" width="11.7109375" style="70" customWidth="1"/>
    <col min="7961" max="8189" width="9.140625" style="70" customWidth="1"/>
    <col min="8190" max="8190" width="5.7109375" style="70" customWidth="1"/>
    <col min="8191" max="8192" width="21.7109375" style="70"/>
    <col min="8193" max="8193" width="5.7109375" style="70" customWidth="1"/>
    <col min="8194" max="8195" width="21.7109375" style="70"/>
    <col min="8196" max="8216" width="11.7109375" style="70" customWidth="1"/>
    <col min="8217" max="8445" width="9.140625" style="70" customWidth="1"/>
    <col min="8446" max="8446" width="5.7109375" style="70" customWidth="1"/>
    <col min="8447" max="8448" width="21.7109375" style="70"/>
    <col min="8449" max="8449" width="5.7109375" style="70" customWidth="1"/>
    <col min="8450" max="8451" width="21.7109375" style="70"/>
    <col min="8452" max="8472" width="11.7109375" style="70" customWidth="1"/>
    <col min="8473" max="8701" width="9.140625" style="70" customWidth="1"/>
    <col min="8702" max="8702" width="5.7109375" style="70" customWidth="1"/>
    <col min="8703" max="8704" width="21.7109375" style="70"/>
    <col min="8705" max="8705" width="5.7109375" style="70" customWidth="1"/>
    <col min="8706" max="8707" width="21.7109375" style="70"/>
    <col min="8708" max="8728" width="11.7109375" style="70" customWidth="1"/>
    <col min="8729" max="8957" width="9.140625" style="70" customWidth="1"/>
    <col min="8958" max="8958" width="5.7109375" style="70" customWidth="1"/>
    <col min="8959" max="8960" width="21.7109375" style="70"/>
    <col min="8961" max="8961" width="5.7109375" style="70" customWidth="1"/>
    <col min="8962" max="8963" width="21.7109375" style="70"/>
    <col min="8964" max="8984" width="11.7109375" style="70" customWidth="1"/>
    <col min="8985" max="9213" width="9.140625" style="70" customWidth="1"/>
    <col min="9214" max="9214" width="5.7109375" style="70" customWidth="1"/>
    <col min="9215" max="9216" width="21.7109375" style="70"/>
    <col min="9217" max="9217" width="5.7109375" style="70" customWidth="1"/>
    <col min="9218" max="9219" width="21.7109375" style="70"/>
    <col min="9220" max="9240" width="11.7109375" style="70" customWidth="1"/>
    <col min="9241" max="9469" width="9.140625" style="70" customWidth="1"/>
    <col min="9470" max="9470" width="5.7109375" style="70" customWidth="1"/>
    <col min="9471" max="9472" width="21.7109375" style="70"/>
    <col min="9473" max="9473" width="5.7109375" style="70" customWidth="1"/>
    <col min="9474" max="9475" width="21.7109375" style="70"/>
    <col min="9476" max="9496" width="11.7109375" style="70" customWidth="1"/>
    <col min="9497" max="9725" width="9.140625" style="70" customWidth="1"/>
    <col min="9726" max="9726" width="5.7109375" style="70" customWidth="1"/>
    <col min="9727" max="9728" width="21.7109375" style="70"/>
    <col min="9729" max="9729" width="5.7109375" style="70" customWidth="1"/>
    <col min="9730" max="9731" width="21.7109375" style="70"/>
    <col min="9732" max="9752" width="11.7109375" style="70" customWidth="1"/>
    <col min="9753" max="9981" width="9.140625" style="70" customWidth="1"/>
    <col min="9982" max="9982" width="5.7109375" style="70" customWidth="1"/>
    <col min="9983" max="9984" width="21.7109375" style="70"/>
    <col min="9985" max="9985" width="5.7109375" style="70" customWidth="1"/>
    <col min="9986" max="9987" width="21.7109375" style="70"/>
    <col min="9988" max="10008" width="11.7109375" style="70" customWidth="1"/>
    <col min="10009" max="10237" width="9.140625" style="70" customWidth="1"/>
    <col min="10238" max="10238" width="5.7109375" style="70" customWidth="1"/>
    <col min="10239" max="10240" width="21.7109375" style="70"/>
    <col min="10241" max="10241" width="5.7109375" style="70" customWidth="1"/>
    <col min="10242" max="10243" width="21.7109375" style="70"/>
    <col min="10244" max="10264" width="11.7109375" style="70" customWidth="1"/>
    <col min="10265" max="10493" width="9.140625" style="70" customWidth="1"/>
    <col min="10494" max="10494" width="5.7109375" style="70" customWidth="1"/>
    <col min="10495" max="10496" width="21.7109375" style="70"/>
    <col min="10497" max="10497" width="5.7109375" style="70" customWidth="1"/>
    <col min="10498" max="10499" width="21.7109375" style="70"/>
    <col min="10500" max="10520" width="11.7109375" style="70" customWidth="1"/>
    <col min="10521" max="10749" width="9.140625" style="70" customWidth="1"/>
    <col min="10750" max="10750" width="5.7109375" style="70" customWidth="1"/>
    <col min="10751" max="10752" width="21.7109375" style="70"/>
    <col min="10753" max="10753" width="5.7109375" style="70" customWidth="1"/>
    <col min="10754" max="10755" width="21.7109375" style="70"/>
    <col min="10756" max="10776" width="11.7109375" style="70" customWidth="1"/>
    <col min="10777" max="11005" width="9.140625" style="70" customWidth="1"/>
    <col min="11006" max="11006" width="5.7109375" style="70" customWidth="1"/>
    <col min="11007" max="11008" width="21.7109375" style="70"/>
    <col min="11009" max="11009" width="5.7109375" style="70" customWidth="1"/>
    <col min="11010" max="11011" width="21.7109375" style="70"/>
    <col min="11012" max="11032" width="11.7109375" style="70" customWidth="1"/>
    <col min="11033" max="11261" width="9.140625" style="70" customWidth="1"/>
    <col min="11262" max="11262" width="5.7109375" style="70" customWidth="1"/>
    <col min="11263" max="11264" width="21.7109375" style="70"/>
    <col min="11265" max="11265" width="5.7109375" style="70" customWidth="1"/>
    <col min="11266" max="11267" width="21.7109375" style="70"/>
    <col min="11268" max="11288" width="11.7109375" style="70" customWidth="1"/>
    <col min="11289" max="11517" width="9.140625" style="70" customWidth="1"/>
    <col min="11518" max="11518" width="5.7109375" style="70" customWidth="1"/>
    <col min="11519" max="11520" width="21.7109375" style="70"/>
    <col min="11521" max="11521" width="5.7109375" style="70" customWidth="1"/>
    <col min="11522" max="11523" width="21.7109375" style="70"/>
    <col min="11524" max="11544" width="11.7109375" style="70" customWidth="1"/>
    <col min="11545" max="11773" width="9.140625" style="70" customWidth="1"/>
    <col min="11774" max="11774" width="5.7109375" style="70" customWidth="1"/>
    <col min="11775" max="11776" width="21.7109375" style="70"/>
    <col min="11777" max="11777" width="5.7109375" style="70" customWidth="1"/>
    <col min="11778" max="11779" width="21.7109375" style="70"/>
    <col min="11780" max="11800" width="11.7109375" style="70" customWidth="1"/>
    <col min="11801" max="12029" width="9.140625" style="70" customWidth="1"/>
    <col min="12030" max="12030" width="5.7109375" style="70" customWidth="1"/>
    <col min="12031" max="12032" width="21.7109375" style="70"/>
    <col min="12033" max="12033" width="5.7109375" style="70" customWidth="1"/>
    <col min="12034" max="12035" width="21.7109375" style="70"/>
    <col min="12036" max="12056" width="11.7109375" style="70" customWidth="1"/>
    <col min="12057" max="12285" width="9.140625" style="70" customWidth="1"/>
    <col min="12286" max="12286" width="5.7109375" style="70" customWidth="1"/>
    <col min="12287" max="12288" width="21.7109375" style="70"/>
    <col min="12289" max="12289" width="5.7109375" style="70" customWidth="1"/>
    <col min="12290" max="12291" width="21.7109375" style="70"/>
    <col min="12292" max="12312" width="11.7109375" style="70" customWidth="1"/>
    <col min="12313" max="12541" width="9.140625" style="70" customWidth="1"/>
    <col min="12542" max="12542" width="5.7109375" style="70" customWidth="1"/>
    <col min="12543" max="12544" width="21.7109375" style="70"/>
    <col min="12545" max="12545" width="5.7109375" style="70" customWidth="1"/>
    <col min="12546" max="12547" width="21.7109375" style="70"/>
    <col min="12548" max="12568" width="11.7109375" style="70" customWidth="1"/>
    <col min="12569" max="12797" width="9.140625" style="70" customWidth="1"/>
    <col min="12798" max="12798" width="5.7109375" style="70" customWidth="1"/>
    <col min="12799" max="12800" width="21.7109375" style="70"/>
    <col min="12801" max="12801" width="5.7109375" style="70" customWidth="1"/>
    <col min="12802" max="12803" width="21.7109375" style="70"/>
    <col min="12804" max="12824" width="11.7109375" style="70" customWidth="1"/>
    <col min="12825" max="13053" width="9.140625" style="70" customWidth="1"/>
    <col min="13054" max="13054" width="5.7109375" style="70" customWidth="1"/>
    <col min="13055" max="13056" width="21.7109375" style="70"/>
    <col min="13057" max="13057" width="5.7109375" style="70" customWidth="1"/>
    <col min="13058" max="13059" width="21.7109375" style="70"/>
    <col min="13060" max="13080" width="11.7109375" style="70" customWidth="1"/>
    <col min="13081" max="13309" width="9.140625" style="70" customWidth="1"/>
    <col min="13310" max="13310" width="5.7109375" style="70" customWidth="1"/>
    <col min="13311" max="13312" width="21.7109375" style="70"/>
    <col min="13313" max="13313" width="5.7109375" style="70" customWidth="1"/>
    <col min="13314" max="13315" width="21.7109375" style="70"/>
    <col min="13316" max="13336" width="11.7109375" style="70" customWidth="1"/>
    <col min="13337" max="13565" width="9.140625" style="70" customWidth="1"/>
    <col min="13566" max="13566" width="5.7109375" style="70" customWidth="1"/>
    <col min="13567" max="13568" width="21.7109375" style="70"/>
    <col min="13569" max="13569" width="5.7109375" style="70" customWidth="1"/>
    <col min="13570" max="13571" width="21.7109375" style="70"/>
    <col min="13572" max="13592" width="11.7109375" style="70" customWidth="1"/>
    <col min="13593" max="13821" width="9.140625" style="70" customWidth="1"/>
    <col min="13822" max="13822" width="5.7109375" style="70" customWidth="1"/>
    <col min="13823" max="13824" width="21.7109375" style="70"/>
    <col min="13825" max="13825" width="5.7109375" style="70" customWidth="1"/>
    <col min="13826" max="13827" width="21.7109375" style="70"/>
    <col min="13828" max="13848" width="11.7109375" style="70" customWidth="1"/>
    <col min="13849" max="14077" width="9.140625" style="70" customWidth="1"/>
    <col min="14078" max="14078" width="5.7109375" style="70" customWidth="1"/>
    <col min="14079" max="14080" width="21.7109375" style="70"/>
    <col min="14081" max="14081" width="5.7109375" style="70" customWidth="1"/>
    <col min="14082" max="14083" width="21.7109375" style="70"/>
    <col min="14084" max="14104" width="11.7109375" style="70" customWidth="1"/>
    <col min="14105" max="14333" width="9.140625" style="70" customWidth="1"/>
    <col min="14334" max="14334" width="5.7109375" style="70" customWidth="1"/>
    <col min="14335" max="14336" width="21.7109375" style="70"/>
    <col min="14337" max="14337" width="5.7109375" style="70" customWidth="1"/>
    <col min="14338" max="14339" width="21.7109375" style="70"/>
    <col min="14340" max="14360" width="11.7109375" style="70" customWidth="1"/>
    <col min="14361" max="14589" width="9.140625" style="70" customWidth="1"/>
    <col min="14590" max="14590" width="5.7109375" style="70" customWidth="1"/>
    <col min="14591" max="14592" width="21.7109375" style="70"/>
    <col min="14593" max="14593" width="5.7109375" style="70" customWidth="1"/>
    <col min="14594" max="14595" width="21.7109375" style="70"/>
    <col min="14596" max="14616" width="11.7109375" style="70" customWidth="1"/>
    <col min="14617" max="14845" width="9.140625" style="70" customWidth="1"/>
    <col min="14846" max="14846" width="5.7109375" style="70" customWidth="1"/>
    <col min="14847" max="14848" width="21.7109375" style="70"/>
    <col min="14849" max="14849" width="5.7109375" style="70" customWidth="1"/>
    <col min="14850" max="14851" width="21.7109375" style="70"/>
    <col min="14852" max="14872" width="11.7109375" style="70" customWidth="1"/>
    <col min="14873" max="15101" width="9.140625" style="70" customWidth="1"/>
    <col min="15102" max="15102" width="5.7109375" style="70" customWidth="1"/>
    <col min="15103" max="15104" width="21.7109375" style="70"/>
    <col min="15105" max="15105" width="5.7109375" style="70" customWidth="1"/>
    <col min="15106" max="15107" width="21.7109375" style="70"/>
    <col min="15108" max="15128" width="11.7109375" style="70" customWidth="1"/>
    <col min="15129" max="15357" width="9.140625" style="70" customWidth="1"/>
    <col min="15358" max="15358" width="5.7109375" style="70" customWidth="1"/>
    <col min="15359" max="15360" width="21.7109375" style="70"/>
    <col min="15361" max="15361" width="5.7109375" style="70" customWidth="1"/>
    <col min="15362" max="15363" width="21.7109375" style="70"/>
    <col min="15364" max="15384" width="11.7109375" style="70" customWidth="1"/>
    <col min="15385" max="15613" width="9.140625" style="70" customWidth="1"/>
    <col min="15614" max="15614" width="5.7109375" style="70" customWidth="1"/>
    <col min="15615" max="15616" width="21.7109375" style="70"/>
    <col min="15617" max="15617" width="5.7109375" style="70" customWidth="1"/>
    <col min="15618" max="15619" width="21.7109375" style="70"/>
    <col min="15620" max="15640" width="11.7109375" style="70" customWidth="1"/>
    <col min="15641" max="15869" width="9.140625" style="70" customWidth="1"/>
    <col min="15870" max="15870" width="5.7109375" style="70" customWidth="1"/>
    <col min="15871" max="15872" width="21.7109375" style="70"/>
    <col min="15873" max="15873" width="5.7109375" style="70" customWidth="1"/>
    <col min="15874" max="15875" width="21.7109375" style="70"/>
    <col min="15876" max="15896" width="11.7109375" style="70" customWidth="1"/>
    <col min="15897" max="16125" width="9.140625" style="70" customWidth="1"/>
    <col min="16126" max="16126" width="5.7109375" style="70" customWidth="1"/>
    <col min="16127" max="16128" width="21.7109375" style="70"/>
    <col min="16129" max="16129" width="5.7109375" style="70" customWidth="1"/>
    <col min="16130" max="16131" width="21.7109375" style="70"/>
    <col min="16132" max="16152" width="11.7109375" style="70" customWidth="1"/>
    <col min="16153" max="16381" width="9.140625" style="70" customWidth="1"/>
    <col min="16382" max="16382" width="5.7109375" style="70" customWidth="1"/>
    <col min="16383" max="16384" width="21.7109375" style="70"/>
  </cols>
  <sheetData>
    <row r="1" spans="1:24" ht="15.75" x14ac:dyDescent="0.25">
      <c r="A1" s="290" t="s">
        <v>765</v>
      </c>
    </row>
    <row r="3" spans="1:24" ht="15.75" x14ac:dyDescent="0.25">
      <c r="A3" s="1064" t="s">
        <v>730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64"/>
      <c r="U3" s="1064"/>
      <c r="V3" s="1064"/>
      <c r="W3" s="1064"/>
      <c r="X3" s="1064"/>
    </row>
    <row r="4" spans="1:24" ht="15.7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589" t="str">
        <f>'1'!$E$5</f>
        <v>KABUPATEN/KOTA</v>
      </c>
      <c r="L4" s="590">
        <f>'1'!$F$5</f>
        <v>2022</v>
      </c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</row>
    <row r="5" spans="1:24" ht="15.75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589" t="str">
        <f>'1'!$E$6</f>
        <v>TAHUN</v>
      </c>
      <c r="L5" s="590" t="str">
        <f>'1'!$F$6</f>
        <v>BANYUMAS</v>
      </c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</row>
    <row r="6" spans="1:24" ht="15.75" thickBot="1" x14ac:dyDescent="0.3">
      <c r="M6" s="71"/>
      <c r="N6" s="71"/>
      <c r="O6" s="71"/>
    </row>
    <row r="7" spans="1:24" ht="19.5" customHeight="1" x14ac:dyDescent="0.25">
      <c r="A7" s="1066" t="s">
        <v>2</v>
      </c>
      <c r="B7" s="1066" t="s">
        <v>254</v>
      </c>
      <c r="C7" s="1066" t="s">
        <v>409</v>
      </c>
      <c r="D7" s="1056" t="s">
        <v>731</v>
      </c>
      <c r="E7" s="1057"/>
      <c r="F7" s="1057"/>
      <c r="G7" s="1057"/>
      <c r="H7" s="1057"/>
      <c r="I7" s="1057"/>
      <c r="J7" s="1057"/>
      <c r="K7" s="1057"/>
      <c r="L7" s="1057"/>
      <c r="M7" s="1046" t="s">
        <v>1258</v>
      </c>
      <c r="N7" s="1046"/>
      <c r="O7" s="1046"/>
      <c r="P7" s="1091" t="s">
        <v>732</v>
      </c>
      <c r="Q7" s="1086"/>
      <c r="R7" s="1086"/>
      <c r="S7" s="1086"/>
      <c r="T7" s="1086"/>
      <c r="U7" s="1086"/>
      <c r="V7" s="1086"/>
      <c r="W7" s="1086"/>
      <c r="X7" s="1085"/>
    </row>
    <row r="8" spans="1:24" ht="46.5" customHeight="1" x14ac:dyDescent="0.25">
      <c r="A8" s="1040"/>
      <c r="B8" s="1040"/>
      <c r="C8" s="1040"/>
      <c r="D8" s="1120" t="s">
        <v>733</v>
      </c>
      <c r="E8" s="1120"/>
      <c r="F8" s="1120"/>
      <c r="G8" s="1120" t="s">
        <v>734</v>
      </c>
      <c r="H8" s="1120"/>
      <c r="I8" s="1120"/>
      <c r="J8" s="1120" t="s">
        <v>735</v>
      </c>
      <c r="K8" s="1120"/>
      <c r="L8" s="1235"/>
      <c r="M8" s="1120"/>
      <c r="N8" s="1120"/>
      <c r="O8" s="1120"/>
      <c r="P8" s="1120" t="s">
        <v>736</v>
      </c>
      <c r="Q8" s="1120"/>
      <c r="R8" s="1120"/>
      <c r="S8" s="1120" t="s">
        <v>737</v>
      </c>
      <c r="T8" s="1120"/>
      <c r="U8" s="1120"/>
      <c r="V8" s="1120" t="s">
        <v>738</v>
      </c>
      <c r="W8" s="1120"/>
      <c r="X8" s="1120"/>
    </row>
    <row r="9" spans="1:24" ht="61.9" customHeight="1" x14ac:dyDescent="0.25">
      <c r="A9" s="1041"/>
      <c r="B9" s="1041"/>
      <c r="C9" s="1041"/>
      <c r="D9" s="760" t="s">
        <v>739</v>
      </c>
      <c r="E9" s="758" t="s">
        <v>740</v>
      </c>
      <c r="F9" s="758" t="s">
        <v>27</v>
      </c>
      <c r="G9" s="760" t="s">
        <v>739</v>
      </c>
      <c r="H9" s="758" t="s">
        <v>740</v>
      </c>
      <c r="I9" s="758" t="s">
        <v>27</v>
      </c>
      <c r="J9" s="760" t="s">
        <v>739</v>
      </c>
      <c r="K9" s="758" t="s">
        <v>740</v>
      </c>
      <c r="L9" s="758" t="s">
        <v>27</v>
      </c>
      <c r="M9" s="760" t="s">
        <v>256</v>
      </c>
      <c r="N9" s="758" t="s">
        <v>740</v>
      </c>
      <c r="O9" s="758" t="s">
        <v>27</v>
      </c>
      <c r="P9" s="767" t="s">
        <v>256</v>
      </c>
      <c r="Q9" s="758" t="s">
        <v>740</v>
      </c>
      <c r="R9" s="758" t="s">
        <v>27</v>
      </c>
      <c r="S9" s="767" t="s">
        <v>256</v>
      </c>
      <c r="T9" s="758" t="s">
        <v>740</v>
      </c>
      <c r="U9" s="758" t="s">
        <v>27</v>
      </c>
      <c r="V9" s="767" t="s">
        <v>256</v>
      </c>
      <c r="W9" s="758" t="s">
        <v>740</v>
      </c>
      <c r="X9" s="758" t="s">
        <v>27</v>
      </c>
    </row>
    <row r="10" spans="1:24" s="911" customFormat="1" ht="18" customHeight="1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09">
        <v>20</v>
      </c>
      <c r="U10" s="909">
        <v>21</v>
      </c>
      <c r="V10" s="909">
        <v>22</v>
      </c>
      <c r="W10" s="909">
        <v>23</v>
      </c>
      <c r="X10" s="909">
        <v>24</v>
      </c>
    </row>
    <row r="11" spans="1:24" ht="17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138"/>
      <c r="E11" s="138"/>
      <c r="F11" s="285" t="e">
        <f>E11/D11*100</f>
        <v>#DIV/0!</v>
      </c>
      <c r="G11" s="138"/>
      <c r="H11" s="138"/>
      <c r="I11" s="285" t="e">
        <f t="shared" ref="I11:I30" si="0">H11/G11*100</f>
        <v>#DIV/0!</v>
      </c>
      <c r="J11" s="138"/>
      <c r="K11" s="138"/>
      <c r="L11" s="285" t="e">
        <f>K11/J11*100</f>
        <v>#DIV/0!</v>
      </c>
      <c r="M11" s="905"/>
      <c r="N11" s="905"/>
      <c r="O11" s="285" t="e">
        <f>N11/M11*100</f>
        <v>#DIV/0!</v>
      </c>
      <c r="P11" s="138"/>
      <c r="Q11" s="138"/>
      <c r="R11" s="285" t="e">
        <f t="shared" ref="R11:R30" si="1">Q11/P11*100</f>
        <v>#DIV/0!</v>
      </c>
      <c r="S11" s="138"/>
      <c r="T11" s="138"/>
      <c r="U11" s="285" t="e">
        <f>T11/S11*100</f>
        <v>#DIV/0!</v>
      </c>
      <c r="V11" s="138"/>
      <c r="W11" s="138"/>
      <c r="X11" s="285" t="e">
        <f t="shared" ref="X11:X30" si="2">W11/V11*100</f>
        <v>#DIV/0!</v>
      </c>
    </row>
    <row r="12" spans="1:24" ht="17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138"/>
      <c r="E12" s="138"/>
      <c r="F12" s="285" t="e">
        <f t="shared" ref="F12:F30" si="3">E12/D12*100</f>
        <v>#DIV/0!</v>
      </c>
      <c r="G12" s="138"/>
      <c r="H12" s="138"/>
      <c r="I12" s="285" t="e">
        <f t="shared" si="0"/>
        <v>#DIV/0!</v>
      </c>
      <c r="J12" s="138"/>
      <c r="K12" s="138"/>
      <c r="L12" s="285" t="e">
        <f t="shared" ref="L12:L30" si="4">K12/J12*100</f>
        <v>#DIV/0!</v>
      </c>
      <c r="M12" s="905"/>
      <c r="N12" s="905"/>
      <c r="O12" s="285" t="e">
        <f t="shared" ref="O12:O30" si="5">N12/M12*100</f>
        <v>#DIV/0!</v>
      </c>
      <c r="P12" s="138"/>
      <c r="Q12" s="138"/>
      <c r="R12" s="285" t="e">
        <f t="shared" si="1"/>
        <v>#DIV/0!</v>
      </c>
      <c r="S12" s="138"/>
      <c r="T12" s="138"/>
      <c r="U12" s="285" t="e">
        <f t="shared" ref="U12:U30" si="6">T12/S12*100</f>
        <v>#DIV/0!</v>
      </c>
      <c r="V12" s="138"/>
      <c r="W12" s="138"/>
      <c r="X12" s="285" t="e">
        <f t="shared" si="2"/>
        <v>#DIV/0!</v>
      </c>
    </row>
    <row r="13" spans="1:24" ht="17.100000000000001" customHeight="1" x14ac:dyDescent="0.25">
      <c r="A13" s="557"/>
      <c r="B13" s="128"/>
      <c r="C13" s="128" t="str">
        <f>'9'!C11</f>
        <v>Wangon II</v>
      </c>
      <c r="D13" s="138"/>
      <c r="E13" s="138"/>
      <c r="F13" s="285" t="e">
        <f t="shared" si="3"/>
        <v>#DIV/0!</v>
      </c>
      <c r="G13" s="138"/>
      <c r="H13" s="138"/>
      <c r="I13" s="285" t="e">
        <f t="shared" si="0"/>
        <v>#DIV/0!</v>
      </c>
      <c r="J13" s="138"/>
      <c r="K13" s="138"/>
      <c r="L13" s="285" t="e">
        <f t="shared" si="4"/>
        <v>#DIV/0!</v>
      </c>
      <c r="M13" s="905"/>
      <c r="N13" s="905"/>
      <c r="O13" s="285" t="e">
        <f t="shared" si="5"/>
        <v>#DIV/0!</v>
      </c>
      <c r="P13" s="138"/>
      <c r="Q13" s="138"/>
      <c r="R13" s="285" t="e">
        <f t="shared" si="1"/>
        <v>#DIV/0!</v>
      </c>
      <c r="S13" s="138"/>
      <c r="T13" s="138"/>
      <c r="U13" s="285" t="e">
        <f t="shared" si="6"/>
        <v>#DIV/0!</v>
      </c>
      <c r="V13" s="138"/>
      <c r="W13" s="138"/>
      <c r="X13" s="285" t="e">
        <f t="shared" si="2"/>
        <v>#DIV/0!</v>
      </c>
    </row>
    <row r="14" spans="1:24" ht="17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138"/>
      <c r="E14" s="138"/>
      <c r="F14" s="285" t="e">
        <f t="shared" si="3"/>
        <v>#DIV/0!</v>
      </c>
      <c r="G14" s="138"/>
      <c r="H14" s="138"/>
      <c r="I14" s="285" t="e">
        <f t="shared" si="0"/>
        <v>#DIV/0!</v>
      </c>
      <c r="J14" s="138"/>
      <c r="K14" s="138"/>
      <c r="L14" s="285" t="e">
        <f t="shared" si="4"/>
        <v>#DIV/0!</v>
      </c>
      <c r="M14" s="905"/>
      <c r="N14" s="905"/>
      <c r="O14" s="285" t="e">
        <f t="shared" si="5"/>
        <v>#DIV/0!</v>
      </c>
      <c r="P14" s="138"/>
      <c r="Q14" s="138"/>
      <c r="R14" s="285" t="e">
        <f t="shared" si="1"/>
        <v>#DIV/0!</v>
      </c>
      <c r="S14" s="138"/>
      <c r="T14" s="138"/>
      <c r="U14" s="285" t="e">
        <f t="shared" si="6"/>
        <v>#DIV/0!</v>
      </c>
      <c r="V14" s="138"/>
      <c r="W14" s="138"/>
      <c r="X14" s="285" t="e">
        <f t="shared" si="2"/>
        <v>#DIV/0!</v>
      </c>
    </row>
    <row r="15" spans="1:24" ht="17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138"/>
      <c r="E15" s="138"/>
      <c r="F15" s="285" t="e">
        <f t="shared" si="3"/>
        <v>#DIV/0!</v>
      </c>
      <c r="G15" s="138"/>
      <c r="H15" s="138"/>
      <c r="I15" s="285" t="e">
        <f t="shared" si="0"/>
        <v>#DIV/0!</v>
      </c>
      <c r="J15" s="138"/>
      <c r="K15" s="138"/>
      <c r="L15" s="285" t="e">
        <f t="shared" si="4"/>
        <v>#DIV/0!</v>
      </c>
      <c r="M15" s="905"/>
      <c r="N15" s="905"/>
      <c r="O15" s="285" t="e">
        <f t="shared" si="5"/>
        <v>#DIV/0!</v>
      </c>
      <c r="P15" s="138"/>
      <c r="Q15" s="138"/>
      <c r="R15" s="285" t="e">
        <f t="shared" si="1"/>
        <v>#DIV/0!</v>
      </c>
      <c r="S15" s="138"/>
      <c r="T15" s="138"/>
      <c r="U15" s="285" t="e">
        <f t="shared" si="6"/>
        <v>#DIV/0!</v>
      </c>
      <c r="V15" s="138"/>
      <c r="W15" s="138"/>
      <c r="X15" s="285" t="e">
        <f t="shared" si="2"/>
        <v>#DIV/0!</v>
      </c>
    </row>
    <row r="16" spans="1:24" ht="17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138"/>
      <c r="E16" s="138"/>
      <c r="F16" s="285" t="e">
        <f t="shared" si="3"/>
        <v>#DIV/0!</v>
      </c>
      <c r="G16" s="138"/>
      <c r="H16" s="138"/>
      <c r="I16" s="285" t="e">
        <f t="shared" si="0"/>
        <v>#DIV/0!</v>
      </c>
      <c r="J16" s="138"/>
      <c r="K16" s="138"/>
      <c r="L16" s="285" t="e">
        <f t="shared" si="4"/>
        <v>#DIV/0!</v>
      </c>
      <c r="M16" s="905"/>
      <c r="N16" s="905"/>
      <c r="O16" s="285" t="e">
        <f t="shared" si="5"/>
        <v>#DIV/0!</v>
      </c>
      <c r="P16" s="138"/>
      <c r="Q16" s="138"/>
      <c r="R16" s="285" t="e">
        <f t="shared" si="1"/>
        <v>#DIV/0!</v>
      </c>
      <c r="S16" s="138"/>
      <c r="T16" s="138"/>
      <c r="U16" s="285" t="e">
        <f t="shared" si="6"/>
        <v>#DIV/0!</v>
      </c>
      <c r="V16" s="138"/>
      <c r="W16" s="138"/>
      <c r="X16" s="285" t="e">
        <f t="shared" si="2"/>
        <v>#DIV/0!</v>
      </c>
    </row>
    <row r="17" spans="1:24" ht="17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138"/>
      <c r="E17" s="138"/>
      <c r="F17" s="285" t="e">
        <f t="shared" si="3"/>
        <v>#DIV/0!</v>
      </c>
      <c r="G17" s="138"/>
      <c r="H17" s="138"/>
      <c r="I17" s="285" t="e">
        <f t="shared" si="0"/>
        <v>#DIV/0!</v>
      </c>
      <c r="J17" s="138"/>
      <c r="K17" s="138"/>
      <c r="L17" s="285" t="e">
        <f t="shared" si="4"/>
        <v>#DIV/0!</v>
      </c>
      <c r="M17" s="905"/>
      <c r="N17" s="905"/>
      <c r="O17" s="285" t="e">
        <f t="shared" si="5"/>
        <v>#DIV/0!</v>
      </c>
      <c r="P17" s="138"/>
      <c r="Q17" s="138"/>
      <c r="R17" s="285" t="e">
        <f t="shared" si="1"/>
        <v>#DIV/0!</v>
      </c>
      <c r="S17" s="138"/>
      <c r="T17" s="138"/>
      <c r="U17" s="285" t="e">
        <f t="shared" si="6"/>
        <v>#DIV/0!</v>
      </c>
      <c r="V17" s="138"/>
      <c r="W17" s="138"/>
      <c r="X17" s="285" t="e">
        <f t="shared" si="2"/>
        <v>#DIV/0!</v>
      </c>
    </row>
    <row r="18" spans="1:24" ht="17.100000000000001" customHeight="1" x14ac:dyDescent="0.25">
      <c r="A18" s="557"/>
      <c r="B18" s="128"/>
      <c r="C18" s="128" t="str">
        <f>'9'!C16</f>
        <v>Kemranjen II</v>
      </c>
      <c r="D18" s="138"/>
      <c r="E18" s="138"/>
      <c r="F18" s="285" t="e">
        <f t="shared" si="3"/>
        <v>#DIV/0!</v>
      </c>
      <c r="G18" s="138"/>
      <c r="H18" s="138"/>
      <c r="I18" s="285" t="e">
        <f t="shared" si="0"/>
        <v>#DIV/0!</v>
      </c>
      <c r="J18" s="138"/>
      <c r="K18" s="138"/>
      <c r="L18" s="285" t="e">
        <f t="shared" si="4"/>
        <v>#DIV/0!</v>
      </c>
      <c r="M18" s="905"/>
      <c r="N18" s="905"/>
      <c r="O18" s="285" t="e">
        <f t="shared" si="5"/>
        <v>#DIV/0!</v>
      </c>
      <c r="P18" s="138"/>
      <c r="Q18" s="138"/>
      <c r="R18" s="285" t="e">
        <f t="shared" si="1"/>
        <v>#DIV/0!</v>
      </c>
      <c r="S18" s="138"/>
      <c r="T18" s="138"/>
      <c r="U18" s="285" t="e">
        <f t="shared" si="6"/>
        <v>#DIV/0!</v>
      </c>
      <c r="V18" s="138"/>
      <c r="W18" s="138"/>
      <c r="X18" s="285" t="e">
        <f t="shared" si="2"/>
        <v>#DIV/0!</v>
      </c>
    </row>
    <row r="19" spans="1:24" ht="17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138"/>
      <c r="E19" s="138"/>
      <c r="F19" s="285" t="e">
        <f t="shared" si="3"/>
        <v>#DIV/0!</v>
      </c>
      <c r="G19" s="138"/>
      <c r="H19" s="138"/>
      <c r="I19" s="285" t="e">
        <f t="shared" si="0"/>
        <v>#DIV/0!</v>
      </c>
      <c r="J19" s="138"/>
      <c r="K19" s="138"/>
      <c r="L19" s="285" t="e">
        <f t="shared" si="4"/>
        <v>#DIV/0!</v>
      </c>
      <c r="M19" s="905"/>
      <c r="N19" s="905"/>
      <c r="O19" s="285" t="e">
        <f t="shared" si="5"/>
        <v>#DIV/0!</v>
      </c>
      <c r="P19" s="138"/>
      <c r="Q19" s="138"/>
      <c r="R19" s="285" t="e">
        <f t="shared" si="1"/>
        <v>#DIV/0!</v>
      </c>
      <c r="S19" s="138"/>
      <c r="T19" s="138"/>
      <c r="U19" s="285" t="e">
        <f t="shared" si="6"/>
        <v>#DIV/0!</v>
      </c>
      <c r="V19" s="138"/>
      <c r="W19" s="138"/>
      <c r="X19" s="285" t="e">
        <f t="shared" si="2"/>
        <v>#DIV/0!</v>
      </c>
    </row>
    <row r="20" spans="1:24" ht="17.100000000000001" customHeight="1" x14ac:dyDescent="0.25">
      <c r="A20" s="557"/>
      <c r="B20" s="128"/>
      <c r="C20" s="128" t="str">
        <f>'9'!C18</f>
        <v>Sumpiuh II</v>
      </c>
      <c r="D20" s="138"/>
      <c r="E20" s="138"/>
      <c r="F20" s="285" t="e">
        <f t="shared" si="3"/>
        <v>#DIV/0!</v>
      </c>
      <c r="G20" s="138"/>
      <c r="H20" s="138"/>
      <c r="I20" s="285" t="e">
        <f t="shared" si="0"/>
        <v>#DIV/0!</v>
      </c>
      <c r="J20" s="138"/>
      <c r="K20" s="138"/>
      <c r="L20" s="285" t="e">
        <f t="shared" si="4"/>
        <v>#DIV/0!</v>
      </c>
      <c r="M20" s="905"/>
      <c r="N20" s="905"/>
      <c r="O20" s="285" t="e">
        <f t="shared" si="5"/>
        <v>#DIV/0!</v>
      </c>
      <c r="P20" s="138"/>
      <c r="Q20" s="138"/>
      <c r="R20" s="285" t="e">
        <f t="shared" si="1"/>
        <v>#DIV/0!</v>
      </c>
      <c r="S20" s="138"/>
      <c r="T20" s="138"/>
      <c r="U20" s="285" t="e">
        <f t="shared" si="6"/>
        <v>#DIV/0!</v>
      </c>
      <c r="V20" s="138"/>
      <c r="W20" s="138"/>
      <c r="X20" s="285" t="e">
        <f t="shared" si="2"/>
        <v>#DIV/0!</v>
      </c>
    </row>
    <row r="21" spans="1:24" ht="17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138"/>
      <c r="E21" s="138"/>
      <c r="F21" s="285" t="e">
        <f t="shared" si="3"/>
        <v>#DIV/0!</v>
      </c>
      <c r="G21" s="138"/>
      <c r="H21" s="138"/>
      <c r="I21" s="285" t="e">
        <f t="shared" si="0"/>
        <v>#DIV/0!</v>
      </c>
      <c r="J21" s="138"/>
      <c r="K21" s="138"/>
      <c r="L21" s="285" t="e">
        <f t="shared" si="4"/>
        <v>#DIV/0!</v>
      </c>
      <c r="M21" s="905"/>
      <c r="N21" s="905"/>
      <c r="O21" s="285" t="e">
        <f t="shared" si="5"/>
        <v>#DIV/0!</v>
      </c>
      <c r="P21" s="138"/>
      <c r="Q21" s="138"/>
      <c r="R21" s="285" t="e">
        <f t="shared" si="1"/>
        <v>#DIV/0!</v>
      </c>
      <c r="S21" s="138"/>
      <c r="T21" s="138"/>
      <c r="U21" s="285" t="e">
        <f t="shared" si="6"/>
        <v>#DIV/0!</v>
      </c>
      <c r="V21" s="138"/>
      <c r="W21" s="138"/>
      <c r="X21" s="285" t="e">
        <f t="shared" si="2"/>
        <v>#DIV/0!</v>
      </c>
    </row>
    <row r="22" spans="1:24" ht="17.100000000000001" customHeight="1" x14ac:dyDescent="0.25">
      <c r="A22" s="557"/>
      <c r="B22" s="128"/>
      <c r="C22" s="128" t="str">
        <f>'9'!C20</f>
        <v>Tambak II</v>
      </c>
      <c r="D22" s="138"/>
      <c r="E22" s="138"/>
      <c r="F22" s="285" t="e">
        <f t="shared" si="3"/>
        <v>#DIV/0!</v>
      </c>
      <c r="G22" s="138"/>
      <c r="H22" s="138"/>
      <c r="I22" s="285" t="e">
        <f t="shared" si="0"/>
        <v>#DIV/0!</v>
      </c>
      <c r="J22" s="138"/>
      <c r="K22" s="138"/>
      <c r="L22" s="285" t="e">
        <f t="shared" si="4"/>
        <v>#DIV/0!</v>
      </c>
      <c r="M22" s="905"/>
      <c r="N22" s="905"/>
      <c r="O22" s="285" t="e">
        <f t="shared" si="5"/>
        <v>#DIV/0!</v>
      </c>
      <c r="P22" s="138"/>
      <c r="Q22" s="138"/>
      <c r="R22" s="285" t="e">
        <f t="shared" si="1"/>
        <v>#DIV/0!</v>
      </c>
      <c r="S22" s="138"/>
      <c r="T22" s="138"/>
      <c r="U22" s="285" t="e">
        <f t="shared" si="6"/>
        <v>#DIV/0!</v>
      </c>
      <c r="V22" s="138"/>
      <c r="W22" s="138"/>
      <c r="X22" s="285" t="e">
        <f t="shared" si="2"/>
        <v>#DIV/0!</v>
      </c>
    </row>
    <row r="23" spans="1:24" ht="17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138"/>
      <c r="E23" s="138"/>
      <c r="F23" s="285" t="e">
        <f t="shared" si="3"/>
        <v>#DIV/0!</v>
      </c>
      <c r="G23" s="138"/>
      <c r="H23" s="138"/>
      <c r="I23" s="285" t="e">
        <f t="shared" si="0"/>
        <v>#DIV/0!</v>
      </c>
      <c r="J23" s="138"/>
      <c r="K23" s="138"/>
      <c r="L23" s="285" t="e">
        <f t="shared" si="4"/>
        <v>#DIV/0!</v>
      </c>
      <c r="M23" s="905"/>
      <c r="N23" s="905"/>
      <c r="O23" s="285" t="e">
        <f t="shared" si="5"/>
        <v>#DIV/0!</v>
      </c>
      <c r="P23" s="138"/>
      <c r="Q23" s="138"/>
      <c r="R23" s="285" t="e">
        <f t="shared" si="1"/>
        <v>#DIV/0!</v>
      </c>
      <c r="S23" s="138"/>
      <c r="T23" s="138"/>
      <c r="U23" s="285" t="e">
        <f t="shared" si="6"/>
        <v>#DIV/0!</v>
      </c>
      <c r="V23" s="138"/>
      <c r="W23" s="138"/>
      <c r="X23" s="285" t="e">
        <f t="shared" si="2"/>
        <v>#DIV/0!</v>
      </c>
    </row>
    <row r="24" spans="1:24" ht="17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138"/>
      <c r="E24" s="138"/>
      <c r="F24" s="285" t="e">
        <f t="shared" si="3"/>
        <v>#DIV/0!</v>
      </c>
      <c r="G24" s="138"/>
      <c r="H24" s="138"/>
      <c r="I24" s="285" t="e">
        <f t="shared" si="0"/>
        <v>#DIV/0!</v>
      </c>
      <c r="J24" s="138"/>
      <c r="K24" s="138"/>
      <c r="L24" s="285" t="e">
        <f t="shared" si="4"/>
        <v>#DIV/0!</v>
      </c>
      <c r="M24" s="905"/>
      <c r="N24" s="905"/>
      <c r="O24" s="285" t="e">
        <f t="shared" si="5"/>
        <v>#DIV/0!</v>
      </c>
      <c r="P24" s="138"/>
      <c r="Q24" s="138"/>
      <c r="R24" s="285" t="e">
        <f t="shared" si="1"/>
        <v>#DIV/0!</v>
      </c>
      <c r="S24" s="138"/>
      <c r="T24" s="138"/>
      <c r="U24" s="285" t="e">
        <f t="shared" si="6"/>
        <v>#DIV/0!</v>
      </c>
      <c r="V24" s="138"/>
      <c r="W24" s="138"/>
      <c r="X24" s="285" t="e">
        <f t="shared" si="2"/>
        <v>#DIV/0!</v>
      </c>
    </row>
    <row r="25" spans="1:24" ht="17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138"/>
      <c r="E25" s="138"/>
      <c r="F25" s="285" t="e">
        <f t="shared" si="3"/>
        <v>#DIV/0!</v>
      </c>
      <c r="G25" s="138"/>
      <c r="H25" s="138"/>
      <c r="I25" s="285" t="e">
        <f t="shared" si="0"/>
        <v>#DIV/0!</v>
      </c>
      <c r="J25" s="138"/>
      <c r="K25" s="138"/>
      <c r="L25" s="285" t="e">
        <f t="shared" si="4"/>
        <v>#DIV/0!</v>
      </c>
      <c r="M25" s="905"/>
      <c r="N25" s="905"/>
      <c r="O25" s="285" t="e">
        <f t="shared" si="5"/>
        <v>#DIV/0!</v>
      </c>
      <c r="P25" s="138"/>
      <c r="Q25" s="138"/>
      <c r="R25" s="285" t="e">
        <f t="shared" si="1"/>
        <v>#DIV/0!</v>
      </c>
      <c r="S25" s="138"/>
      <c r="T25" s="138"/>
      <c r="U25" s="285" t="e">
        <f t="shared" si="6"/>
        <v>#DIV/0!</v>
      </c>
      <c r="V25" s="138"/>
      <c r="W25" s="138"/>
      <c r="X25" s="285" t="e">
        <f t="shared" si="2"/>
        <v>#DIV/0!</v>
      </c>
    </row>
    <row r="26" spans="1:24" ht="17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138"/>
      <c r="E26" s="138"/>
      <c r="F26" s="285" t="e">
        <f t="shared" si="3"/>
        <v>#DIV/0!</v>
      </c>
      <c r="G26" s="138"/>
      <c r="H26" s="138"/>
      <c r="I26" s="285" t="e">
        <f t="shared" si="0"/>
        <v>#DIV/0!</v>
      </c>
      <c r="J26" s="138"/>
      <c r="K26" s="138"/>
      <c r="L26" s="285" t="e">
        <f t="shared" si="4"/>
        <v>#DIV/0!</v>
      </c>
      <c r="M26" s="905"/>
      <c r="N26" s="905"/>
      <c r="O26" s="285" t="e">
        <f t="shared" si="5"/>
        <v>#DIV/0!</v>
      </c>
      <c r="P26" s="138"/>
      <c r="Q26" s="138"/>
      <c r="R26" s="285" t="e">
        <f t="shared" si="1"/>
        <v>#DIV/0!</v>
      </c>
      <c r="S26" s="138"/>
      <c r="T26" s="138"/>
      <c r="U26" s="285" t="e">
        <f t="shared" si="6"/>
        <v>#DIV/0!</v>
      </c>
      <c r="V26" s="138"/>
      <c r="W26" s="138"/>
      <c r="X26" s="285" t="e">
        <f t="shared" si="2"/>
        <v>#DIV/0!</v>
      </c>
    </row>
    <row r="27" spans="1:24" ht="17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138"/>
      <c r="E27" s="138"/>
      <c r="F27" s="285" t="e">
        <f t="shared" si="3"/>
        <v>#DIV/0!</v>
      </c>
      <c r="G27" s="138"/>
      <c r="H27" s="138"/>
      <c r="I27" s="285" t="e">
        <f t="shared" si="0"/>
        <v>#DIV/0!</v>
      </c>
      <c r="J27" s="138"/>
      <c r="K27" s="138"/>
      <c r="L27" s="285" t="e">
        <f t="shared" si="4"/>
        <v>#DIV/0!</v>
      </c>
      <c r="M27" s="905"/>
      <c r="N27" s="905"/>
      <c r="O27" s="285" t="e">
        <f t="shared" si="5"/>
        <v>#DIV/0!</v>
      </c>
      <c r="P27" s="138"/>
      <c r="Q27" s="138"/>
      <c r="R27" s="285" t="e">
        <f t="shared" si="1"/>
        <v>#DIV/0!</v>
      </c>
      <c r="S27" s="138"/>
      <c r="T27" s="138"/>
      <c r="U27" s="285" t="e">
        <f t="shared" si="6"/>
        <v>#DIV/0!</v>
      </c>
      <c r="V27" s="138"/>
      <c r="W27" s="138"/>
      <c r="X27" s="285" t="e">
        <f t="shared" si="2"/>
        <v>#DIV/0!</v>
      </c>
    </row>
    <row r="28" spans="1:24" ht="17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138"/>
      <c r="E28" s="138"/>
      <c r="F28" s="285" t="e">
        <f t="shared" si="3"/>
        <v>#DIV/0!</v>
      </c>
      <c r="G28" s="138"/>
      <c r="H28" s="138"/>
      <c r="I28" s="285" t="e">
        <f t="shared" si="0"/>
        <v>#DIV/0!</v>
      </c>
      <c r="J28" s="138"/>
      <c r="K28" s="138"/>
      <c r="L28" s="285" t="e">
        <f t="shared" si="4"/>
        <v>#DIV/0!</v>
      </c>
      <c r="M28" s="905"/>
      <c r="N28" s="905"/>
      <c r="O28" s="285" t="e">
        <f t="shared" si="5"/>
        <v>#DIV/0!</v>
      </c>
      <c r="P28" s="138"/>
      <c r="Q28" s="138"/>
      <c r="R28" s="285" t="e">
        <f t="shared" si="1"/>
        <v>#DIV/0!</v>
      </c>
      <c r="S28" s="138"/>
      <c r="T28" s="138"/>
      <c r="U28" s="285" t="e">
        <f t="shared" si="6"/>
        <v>#DIV/0!</v>
      </c>
      <c r="V28" s="138"/>
      <c r="W28" s="138"/>
      <c r="X28" s="285" t="e">
        <f t="shared" si="2"/>
        <v>#DIV/0!</v>
      </c>
    </row>
    <row r="29" spans="1:24" ht="17.100000000000001" customHeight="1" x14ac:dyDescent="0.25">
      <c r="A29" s="557"/>
      <c r="B29" s="128"/>
      <c r="C29" s="128" t="str">
        <f>'9'!C27</f>
        <v>Ajibarang II</v>
      </c>
      <c r="D29" s="138"/>
      <c r="E29" s="138"/>
      <c r="F29" s="285" t="e">
        <f t="shared" si="3"/>
        <v>#DIV/0!</v>
      </c>
      <c r="G29" s="138"/>
      <c r="H29" s="138"/>
      <c r="I29" s="285" t="e">
        <f t="shared" si="0"/>
        <v>#DIV/0!</v>
      </c>
      <c r="J29" s="138"/>
      <c r="K29" s="138"/>
      <c r="L29" s="285" t="e">
        <f t="shared" si="4"/>
        <v>#DIV/0!</v>
      </c>
      <c r="M29" s="905"/>
      <c r="N29" s="905"/>
      <c r="O29" s="285" t="e">
        <f t="shared" si="5"/>
        <v>#DIV/0!</v>
      </c>
      <c r="P29" s="138"/>
      <c r="Q29" s="138"/>
      <c r="R29" s="285" t="e">
        <f t="shared" si="1"/>
        <v>#DIV/0!</v>
      </c>
      <c r="S29" s="138"/>
      <c r="T29" s="138"/>
      <c r="U29" s="285" t="e">
        <f t="shared" si="6"/>
        <v>#DIV/0!</v>
      </c>
      <c r="V29" s="138"/>
      <c r="W29" s="138"/>
      <c r="X29" s="285" t="e">
        <f t="shared" si="2"/>
        <v>#DIV/0!</v>
      </c>
    </row>
    <row r="30" spans="1:24" ht="17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138"/>
      <c r="E30" s="138"/>
      <c r="F30" s="285" t="e">
        <f t="shared" si="3"/>
        <v>#DIV/0!</v>
      </c>
      <c r="G30" s="138"/>
      <c r="H30" s="138"/>
      <c r="I30" s="285" t="e">
        <f t="shared" si="0"/>
        <v>#DIV/0!</v>
      </c>
      <c r="J30" s="138"/>
      <c r="K30" s="138"/>
      <c r="L30" s="285" t="e">
        <f t="shared" si="4"/>
        <v>#DIV/0!</v>
      </c>
      <c r="M30" s="905"/>
      <c r="N30" s="905"/>
      <c r="O30" s="285" t="e">
        <f t="shared" si="5"/>
        <v>#DIV/0!</v>
      </c>
      <c r="P30" s="138"/>
      <c r="Q30" s="138"/>
      <c r="R30" s="285" t="e">
        <f t="shared" si="1"/>
        <v>#DIV/0!</v>
      </c>
      <c r="S30" s="138"/>
      <c r="T30" s="138"/>
      <c r="U30" s="285" t="e">
        <f t="shared" si="6"/>
        <v>#DIV/0!</v>
      </c>
      <c r="V30" s="138"/>
      <c r="W30" s="138"/>
      <c r="X30" s="285" t="e">
        <f t="shared" si="2"/>
        <v>#DIV/0!</v>
      </c>
    </row>
    <row r="31" spans="1:24" ht="17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138"/>
      <c r="E31" s="138"/>
      <c r="F31" s="285" t="e">
        <f t="shared" ref="F31:F50" si="7">E31/D31*100</f>
        <v>#DIV/0!</v>
      </c>
      <c r="G31" s="138"/>
      <c r="H31" s="138"/>
      <c r="I31" s="285" t="e">
        <f t="shared" ref="I31:I50" si="8">H31/G31*100</f>
        <v>#DIV/0!</v>
      </c>
      <c r="J31" s="138"/>
      <c r="K31" s="138"/>
      <c r="L31" s="285" t="e">
        <f t="shared" ref="L31:L50" si="9">K31/J31*100</f>
        <v>#DIV/0!</v>
      </c>
      <c r="M31" s="905"/>
      <c r="N31" s="905"/>
      <c r="O31" s="285" t="e">
        <f t="shared" ref="O31:O50" si="10">N31/M31*100</f>
        <v>#DIV/0!</v>
      </c>
      <c r="P31" s="138"/>
      <c r="Q31" s="138"/>
      <c r="R31" s="285" t="e">
        <f t="shared" ref="R31:R50" si="11">Q31/P31*100</f>
        <v>#DIV/0!</v>
      </c>
      <c r="S31" s="138"/>
      <c r="T31" s="138"/>
      <c r="U31" s="285" t="e">
        <f t="shared" ref="U31:U50" si="12">T31/S31*100</f>
        <v>#DIV/0!</v>
      </c>
      <c r="V31" s="138"/>
      <c r="W31" s="138"/>
      <c r="X31" s="285" t="e">
        <f t="shared" ref="X31:X50" si="13">W31/V31*100</f>
        <v>#DIV/0!</v>
      </c>
    </row>
    <row r="32" spans="1:24" ht="17.100000000000001" customHeight="1" x14ac:dyDescent="0.25">
      <c r="A32" s="557"/>
      <c r="B32" s="128"/>
      <c r="C32" s="128" t="str">
        <f>'9'!C30</f>
        <v>Pekuncen II</v>
      </c>
      <c r="D32" s="138"/>
      <c r="E32" s="138"/>
      <c r="F32" s="285" t="e">
        <f t="shared" si="7"/>
        <v>#DIV/0!</v>
      </c>
      <c r="G32" s="138"/>
      <c r="H32" s="138"/>
      <c r="I32" s="285" t="e">
        <f t="shared" si="8"/>
        <v>#DIV/0!</v>
      </c>
      <c r="J32" s="138"/>
      <c r="K32" s="138"/>
      <c r="L32" s="285" t="e">
        <f t="shared" si="9"/>
        <v>#DIV/0!</v>
      </c>
      <c r="M32" s="905"/>
      <c r="N32" s="905"/>
      <c r="O32" s="285" t="e">
        <f t="shared" si="10"/>
        <v>#DIV/0!</v>
      </c>
      <c r="P32" s="138"/>
      <c r="Q32" s="138"/>
      <c r="R32" s="285" t="e">
        <f t="shared" si="11"/>
        <v>#DIV/0!</v>
      </c>
      <c r="S32" s="138"/>
      <c r="T32" s="138"/>
      <c r="U32" s="285" t="e">
        <f t="shared" si="12"/>
        <v>#DIV/0!</v>
      </c>
      <c r="V32" s="138"/>
      <c r="W32" s="138"/>
      <c r="X32" s="285" t="e">
        <f t="shared" si="13"/>
        <v>#DIV/0!</v>
      </c>
    </row>
    <row r="33" spans="1:24" ht="17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138"/>
      <c r="E33" s="138"/>
      <c r="F33" s="285" t="e">
        <f t="shared" si="7"/>
        <v>#DIV/0!</v>
      </c>
      <c r="G33" s="138"/>
      <c r="H33" s="138"/>
      <c r="I33" s="285" t="e">
        <f t="shared" si="8"/>
        <v>#DIV/0!</v>
      </c>
      <c r="J33" s="138"/>
      <c r="K33" s="138"/>
      <c r="L33" s="285" t="e">
        <f t="shared" si="9"/>
        <v>#DIV/0!</v>
      </c>
      <c r="M33" s="905"/>
      <c r="N33" s="905"/>
      <c r="O33" s="285" t="e">
        <f t="shared" si="10"/>
        <v>#DIV/0!</v>
      </c>
      <c r="P33" s="138"/>
      <c r="Q33" s="138"/>
      <c r="R33" s="285" t="e">
        <f t="shared" si="11"/>
        <v>#DIV/0!</v>
      </c>
      <c r="S33" s="138"/>
      <c r="T33" s="138"/>
      <c r="U33" s="285" t="e">
        <f t="shared" si="12"/>
        <v>#DIV/0!</v>
      </c>
      <c r="V33" s="138"/>
      <c r="W33" s="138"/>
      <c r="X33" s="285" t="e">
        <f t="shared" si="13"/>
        <v>#DIV/0!</v>
      </c>
    </row>
    <row r="34" spans="1:24" ht="17.100000000000001" customHeight="1" x14ac:dyDescent="0.25">
      <c r="A34" s="557"/>
      <c r="B34" s="128"/>
      <c r="C34" s="128" t="str">
        <f>'9'!C32</f>
        <v>Cilongok II</v>
      </c>
      <c r="D34" s="138"/>
      <c r="E34" s="138"/>
      <c r="F34" s="285" t="e">
        <f t="shared" si="7"/>
        <v>#DIV/0!</v>
      </c>
      <c r="G34" s="138"/>
      <c r="H34" s="138"/>
      <c r="I34" s="285" t="e">
        <f t="shared" si="8"/>
        <v>#DIV/0!</v>
      </c>
      <c r="J34" s="138"/>
      <c r="K34" s="138"/>
      <c r="L34" s="285" t="e">
        <f t="shared" si="9"/>
        <v>#DIV/0!</v>
      </c>
      <c r="M34" s="905"/>
      <c r="N34" s="905"/>
      <c r="O34" s="285" t="e">
        <f t="shared" si="10"/>
        <v>#DIV/0!</v>
      </c>
      <c r="P34" s="138"/>
      <c r="Q34" s="138"/>
      <c r="R34" s="285" t="e">
        <f t="shared" si="11"/>
        <v>#DIV/0!</v>
      </c>
      <c r="S34" s="138"/>
      <c r="T34" s="138"/>
      <c r="U34" s="285" t="e">
        <f t="shared" si="12"/>
        <v>#DIV/0!</v>
      </c>
      <c r="V34" s="138"/>
      <c r="W34" s="138"/>
      <c r="X34" s="285" t="e">
        <f t="shared" si="13"/>
        <v>#DIV/0!</v>
      </c>
    </row>
    <row r="35" spans="1:24" ht="17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138"/>
      <c r="E35" s="138"/>
      <c r="F35" s="285" t="e">
        <f t="shared" si="7"/>
        <v>#DIV/0!</v>
      </c>
      <c r="G35" s="138"/>
      <c r="H35" s="138"/>
      <c r="I35" s="285" t="e">
        <f t="shared" si="8"/>
        <v>#DIV/0!</v>
      </c>
      <c r="J35" s="138"/>
      <c r="K35" s="138"/>
      <c r="L35" s="285" t="e">
        <f t="shared" si="9"/>
        <v>#DIV/0!</v>
      </c>
      <c r="M35" s="905"/>
      <c r="N35" s="905"/>
      <c r="O35" s="285" t="e">
        <f t="shared" si="10"/>
        <v>#DIV/0!</v>
      </c>
      <c r="P35" s="138"/>
      <c r="Q35" s="138"/>
      <c r="R35" s="285" t="e">
        <f t="shared" si="11"/>
        <v>#DIV/0!</v>
      </c>
      <c r="S35" s="138"/>
      <c r="T35" s="138"/>
      <c r="U35" s="285" t="e">
        <f t="shared" si="12"/>
        <v>#DIV/0!</v>
      </c>
      <c r="V35" s="138"/>
      <c r="W35" s="138"/>
      <c r="X35" s="285" t="e">
        <f t="shared" si="13"/>
        <v>#DIV/0!</v>
      </c>
    </row>
    <row r="36" spans="1:24" ht="17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138"/>
      <c r="E36" s="138"/>
      <c r="F36" s="285" t="e">
        <f t="shared" si="7"/>
        <v>#DIV/0!</v>
      </c>
      <c r="G36" s="138"/>
      <c r="H36" s="138"/>
      <c r="I36" s="285" t="e">
        <f t="shared" si="8"/>
        <v>#DIV/0!</v>
      </c>
      <c r="J36" s="138"/>
      <c r="K36" s="138"/>
      <c r="L36" s="285" t="e">
        <f t="shared" si="9"/>
        <v>#DIV/0!</v>
      </c>
      <c r="M36" s="905"/>
      <c r="N36" s="905"/>
      <c r="O36" s="285" t="e">
        <f t="shared" si="10"/>
        <v>#DIV/0!</v>
      </c>
      <c r="P36" s="138"/>
      <c r="Q36" s="138"/>
      <c r="R36" s="285" t="e">
        <f t="shared" si="11"/>
        <v>#DIV/0!</v>
      </c>
      <c r="S36" s="138"/>
      <c r="T36" s="138"/>
      <c r="U36" s="285" t="e">
        <f t="shared" si="12"/>
        <v>#DIV/0!</v>
      </c>
      <c r="V36" s="138"/>
      <c r="W36" s="138"/>
      <c r="X36" s="285" t="e">
        <f t="shared" si="13"/>
        <v>#DIV/0!</v>
      </c>
    </row>
    <row r="37" spans="1:24" ht="17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138"/>
      <c r="E37" s="138"/>
      <c r="F37" s="285" t="e">
        <f t="shared" si="7"/>
        <v>#DIV/0!</v>
      </c>
      <c r="G37" s="138"/>
      <c r="H37" s="138"/>
      <c r="I37" s="285" t="e">
        <f t="shared" si="8"/>
        <v>#DIV/0!</v>
      </c>
      <c r="J37" s="138"/>
      <c r="K37" s="138"/>
      <c r="L37" s="285" t="e">
        <f t="shared" si="9"/>
        <v>#DIV/0!</v>
      </c>
      <c r="M37" s="905"/>
      <c r="N37" s="905"/>
      <c r="O37" s="285" t="e">
        <f t="shared" si="10"/>
        <v>#DIV/0!</v>
      </c>
      <c r="P37" s="138"/>
      <c r="Q37" s="138"/>
      <c r="R37" s="285" t="e">
        <f t="shared" si="11"/>
        <v>#DIV/0!</v>
      </c>
      <c r="S37" s="138"/>
      <c r="T37" s="138"/>
      <c r="U37" s="285" t="e">
        <f t="shared" si="12"/>
        <v>#DIV/0!</v>
      </c>
      <c r="V37" s="138"/>
      <c r="W37" s="138"/>
      <c r="X37" s="285" t="e">
        <f t="shared" si="13"/>
        <v>#DIV/0!</v>
      </c>
    </row>
    <row r="38" spans="1:24" ht="17.100000000000001" customHeight="1" x14ac:dyDescent="0.25">
      <c r="A38" s="557"/>
      <c r="B38" s="128"/>
      <c r="C38" s="128" t="str">
        <f>'9'!C36</f>
        <v>Purwokerto Timur II</v>
      </c>
      <c r="D38" s="138"/>
      <c r="E38" s="138"/>
      <c r="F38" s="285" t="e">
        <f t="shared" si="7"/>
        <v>#DIV/0!</v>
      </c>
      <c r="G38" s="138"/>
      <c r="H38" s="138"/>
      <c r="I38" s="285" t="e">
        <f t="shared" si="8"/>
        <v>#DIV/0!</v>
      </c>
      <c r="J38" s="138"/>
      <c r="K38" s="138"/>
      <c r="L38" s="285" t="e">
        <f t="shared" si="9"/>
        <v>#DIV/0!</v>
      </c>
      <c r="M38" s="905"/>
      <c r="N38" s="905"/>
      <c r="O38" s="285" t="e">
        <f t="shared" si="10"/>
        <v>#DIV/0!</v>
      </c>
      <c r="P38" s="138"/>
      <c r="Q38" s="138"/>
      <c r="R38" s="285" t="e">
        <f t="shared" si="11"/>
        <v>#DIV/0!</v>
      </c>
      <c r="S38" s="138"/>
      <c r="T38" s="138"/>
      <c r="U38" s="285" t="e">
        <f t="shared" si="12"/>
        <v>#DIV/0!</v>
      </c>
      <c r="V38" s="138"/>
      <c r="W38" s="138"/>
      <c r="X38" s="285" t="e">
        <f t="shared" si="13"/>
        <v>#DIV/0!</v>
      </c>
    </row>
    <row r="39" spans="1:24" ht="17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138"/>
      <c r="E39" s="138"/>
      <c r="F39" s="285" t="e">
        <f t="shared" si="7"/>
        <v>#DIV/0!</v>
      </c>
      <c r="G39" s="138"/>
      <c r="H39" s="138"/>
      <c r="I39" s="285" t="e">
        <f t="shared" si="8"/>
        <v>#DIV/0!</v>
      </c>
      <c r="J39" s="138"/>
      <c r="K39" s="138"/>
      <c r="L39" s="285" t="e">
        <f t="shared" si="9"/>
        <v>#DIV/0!</v>
      </c>
      <c r="M39" s="905"/>
      <c r="N39" s="905"/>
      <c r="O39" s="285" t="e">
        <f t="shared" si="10"/>
        <v>#DIV/0!</v>
      </c>
      <c r="P39" s="138"/>
      <c r="Q39" s="138"/>
      <c r="R39" s="285" t="e">
        <f t="shared" si="11"/>
        <v>#DIV/0!</v>
      </c>
      <c r="S39" s="138"/>
      <c r="T39" s="138"/>
      <c r="U39" s="285" t="e">
        <f t="shared" si="12"/>
        <v>#DIV/0!</v>
      </c>
      <c r="V39" s="138"/>
      <c r="W39" s="138"/>
      <c r="X39" s="285" t="e">
        <f t="shared" si="13"/>
        <v>#DIV/0!</v>
      </c>
    </row>
    <row r="40" spans="1:24" ht="17.100000000000001" customHeight="1" x14ac:dyDescent="0.25">
      <c r="A40" s="557"/>
      <c r="B40" s="128"/>
      <c r="C40" s="128" t="str">
        <f>'9'!C38</f>
        <v>Purwokerto Utara II</v>
      </c>
      <c r="D40" s="138"/>
      <c r="E40" s="138"/>
      <c r="F40" s="285" t="e">
        <f t="shared" si="7"/>
        <v>#DIV/0!</v>
      </c>
      <c r="G40" s="138"/>
      <c r="H40" s="138"/>
      <c r="I40" s="285" t="e">
        <f t="shared" si="8"/>
        <v>#DIV/0!</v>
      </c>
      <c r="J40" s="138"/>
      <c r="K40" s="138"/>
      <c r="L40" s="285" t="e">
        <f t="shared" si="9"/>
        <v>#DIV/0!</v>
      </c>
      <c r="M40" s="905"/>
      <c r="N40" s="905"/>
      <c r="O40" s="285" t="e">
        <f t="shared" si="10"/>
        <v>#DIV/0!</v>
      </c>
      <c r="P40" s="138"/>
      <c r="Q40" s="138"/>
      <c r="R40" s="285" t="e">
        <f t="shared" si="11"/>
        <v>#DIV/0!</v>
      </c>
      <c r="S40" s="138"/>
      <c r="T40" s="138"/>
      <c r="U40" s="285" t="e">
        <f t="shared" si="12"/>
        <v>#DIV/0!</v>
      </c>
      <c r="V40" s="138"/>
      <c r="W40" s="138"/>
      <c r="X40" s="285" t="e">
        <f t="shared" si="13"/>
        <v>#DIV/0!</v>
      </c>
    </row>
    <row r="41" spans="1:24" ht="17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138"/>
      <c r="E41" s="138"/>
      <c r="F41" s="285" t="e">
        <f t="shared" si="7"/>
        <v>#DIV/0!</v>
      </c>
      <c r="G41" s="138"/>
      <c r="H41" s="138"/>
      <c r="I41" s="285" t="e">
        <f t="shared" si="8"/>
        <v>#DIV/0!</v>
      </c>
      <c r="J41" s="138"/>
      <c r="K41" s="138"/>
      <c r="L41" s="285" t="e">
        <f t="shared" si="9"/>
        <v>#DIV/0!</v>
      </c>
      <c r="M41" s="905"/>
      <c r="N41" s="905"/>
      <c r="O41" s="285" t="e">
        <f t="shared" si="10"/>
        <v>#DIV/0!</v>
      </c>
      <c r="P41" s="138"/>
      <c r="Q41" s="138"/>
      <c r="R41" s="285" t="e">
        <f t="shared" si="11"/>
        <v>#DIV/0!</v>
      </c>
      <c r="S41" s="138"/>
      <c r="T41" s="138"/>
      <c r="U41" s="285" t="e">
        <f t="shared" si="12"/>
        <v>#DIV/0!</v>
      </c>
      <c r="V41" s="138"/>
      <c r="W41" s="138"/>
      <c r="X41" s="285" t="e">
        <f t="shared" si="13"/>
        <v>#DIV/0!</v>
      </c>
    </row>
    <row r="42" spans="1:24" ht="17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138"/>
      <c r="E42" s="138"/>
      <c r="F42" s="285" t="e">
        <f t="shared" si="7"/>
        <v>#DIV/0!</v>
      </c>
      <c r="G42" s="138"/>
      <c r="H42" s="138"/>
      <c r="I42" s="285" t="e">
        <f t="shared" si="8"/>
        <v>#DIV/0!</v>
      </c>
      <c r="J42" s="138"/>
      <c r="K42" s="138"/>
      <c r="L42" s="285" t="e">
        <f t="shared" si="9"/>
        <v>#DIV/0!</v>
      </c>
      <c r="M42" s="905"/>
      <c r="N42" s="905"/>
      <c r="O42" s="285" t="e">
        <f t="shared" si="10"/>
        <v>#DIV/0!</v>
      </c>
      <c r="P42" s="138"/>
      <c r="Q42" s="138"/>
      <c r="R42" s="285" t="e">
        <f t="shared" si="11"/>
        <v>#DIV/0!</v>
      </c>
      <c r="S42" s="138"/>
      <c r="T42" s="138"/>
      <c r="U42" s="285" t="e">
        <f t="shared" si="12"/>
        <v>#DIV/0!</v>
      </c>
      <c r="V42" s="138"/>
      <c r="W42" s="138"/>
      <c r="X42" s="285" t="e">
        <f t="shared" si="13"/>
        <v>#DIV/0!</v>
      </c>
    </row>
    <row r="43" spans="1:24" ht="17.100000000000001" customHeight="1" x14ac:dyDescent="0.25">
      <c r="A43" s="557"/>
      <c r="B43" s="128"/>
      <c r="C43" s="128" t="str">
        <f>'9'!C41</f>
        <v>Sokaraja II</v>
      </c>
      <c r="D43" s="138"/>
      <c r="E43" s="138"/>
      <c r="F43" s="285" t="e">
        <f t="shared" si="7"/>
        <v>#DIV/0!</v>
      </c>
      <c r="G43" s="138"/>
      <c r="H43" s="138"/>
      <c r="I43" s="285" t="e">
        <f t="shared" si="8"/>
        <v>#DIV/0!</v>
      </c>
      <c r="J43" s="138"/>
      <c r="K43" s="138"/>
      <c r="L43" s="285" t="e">
        <f t="shared" si="9"/>
        <v>#DIV/0!</v>
      </c>
      <c r="M43" s="905"/>
      <c r="N43" s="905"/>
      <c r="O43" s="285" t="e">
        <f t="shared" si="10"/>
        <v>#DIV/0!</v>
      </c>
      <c r="P43" s="138"/>
      <c r="Q43" s="138"/>
      <c r="R43" s="285" t="e">
        <f t="shared" si="11"/>
        <v>#DIV/0!</v>
      </c>
      <c r="S43" s="138"/>
      <c r="T43" s="138"/>
      <c r="U43" s="285" t="e">
        <f t="shared" si="12"/>
        <v>#DIV/0!</v>
      </c>
      <c r="V43" s="138"/>
      <c r="W43" s="138"/>
      <c r="X43" s="285" t="e">
        <f t="shared" si="13"/>
        <v>#DIV/0!</v>
      </c>
    </row>
    <row r="44" spans="1:24" ht="17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138"/>
      <c r="E44" s="138"/>
      <c r="F44" s="285" t="e">
        <f t="shared" si="7"/>
        <v>#DIV/0!</v>
      </c>
      <c r="G44" s="138"/>
      <c r="H44" s="138"/>
      <c r="I44" s="285" t="e">
        <f t="shared" si="8"/>
        <v>#DIV/0!</v>
      </c>
      <c r="J44" s="138"/>
      <c r="K44" s="138"/>
      <c r="L44" s="285" t="e">
        <f t="shared" si="9"/>
        <v>#DIV/0!</v>
      </c>
      <c r="M44" s="905"/>
      <c r="N44" s="905"/>
      <c r="O44" s="285" t="e">
        <f t="shared" si="10"/>
        <v>#DIV/0!</v>
      </c>
      <c r="P44" s="138"/>
      <c r="Q44" s="138"/>
      <c r="R44" s="285" t="e">
        <f t="shared" si="11"/>
        <v>#DIV/0!</v>
      </c>
      <c r="S44" s="138"/>
      <c r="T44" s="138"/>
      <c r="U44" s="285" t="e">
        <f t="shared" si="12"/>
        <v>#DIV/0!</v>
      </c>
      <c r="V44" s="138"/>
      <c r="W44" s="138"/>
      <c r="X44" s="285" t="e">
        <f t="shared" si="13"/>
        <v>#DIV/0!</v>
      </c>
    </row>
    <row r="45" spans="1:24" ht="17.100000000000001" customHeight="1" x14ac:dyDescent="0.25">
      <c r="A45" s="557"/>
      <c r="B45" s="128"/>
      <c r="C45" s="128" t="str">
        <f>'9'!C43</f>
        <v>Kembaran II</v>
      </c>
      <c r="D45" s="138"/>
      <c r="E45" s="138"/>
      <c r="F45" s="285" t="e">
        <f t="shared" si="7"/>
        <v>#DIV/0!</v>
      </c>
      <c r="G45" s="138"/>
      <c r="H45" s="138"/>
      <c r="I45" s="285" t="e">
        <f t="shared" si="8"/>
        <v>#DIV/0!</v>
      </c>
      <c r="J45" s="138"/>
      <c r="K45" s="138"/>
      <c r="L45" s="285" t="e">
        <f t="shared" si="9"/>
        <v>#DIV/0!</v>
      </c>
      <c r="M45" s="905"/>
      <c r="N45" s="905"/>
      <c r="O45" s="285" t="e">
        <f t="shared" si="10"/>
        <v>#DIV/0!</v>
      </c>
      <c r="P45" s="138"/>
      <c r="Q45" s="138"/>
      <c r="R45" s="285" t="e">
        <f t="shared" si="11"/>
        <v>#DIV/0!</v>
      </c>
      <c r="S45" s="138"/>
      <c r="T45" s="138"/>
      <c r="U45" s="285" t="e">
        <f t="shared" si="12"/>
        <v>#DIV/0!</v>
      </c>
      <c r="V45" s="138"/>
      <c r="W45" s="138"/>
      <c r="X45" s="285" t="e">
        <f t="shared" si="13"/>
        <v>#DIV/0!</v>
      </c>
    </row>
    <row r="46" spans="1:24" ht="17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138"/>
      <c r="E46" s="138"/>
      <c r="F46" s="285" t="e">
        <f t="shared" si="7"/>
        <v>#DIV/0!</v>
      </c>
      <c r="G46" s="138"/>
      <c r="H46" s="138"/>
      <c r="I46" s="285" t="e">
        <f t="shared" si="8"/>
        <v>#DIV/0!</v>
      </c>
      <c r="J46" s="138"/>
      <c r="K46" s="138"/>
      <c r="L46" s="285" t="e">
        <f t="shared" si="9"/>
        <v>#DIV/0!</v>
      </c>
      <c r="M46" s="905"/>
      <c r="N46" s="905"/>
      <c r="O46" s="285" t="e">
        <f t="shared" si="10"/>
        <v>#DIV/0!</v>
      </c>
      <c r="P46" s="138"/>
      <c r="Q46" s="138"/>
      <c r="R46" s="285" t="e">
        <f t="shared" si="11"/>
        <v>#DIV/0!</v>
      </c>
      <c r="S46" s="138"/>
      <c r="T46" s="138"/>
      <c r="U46" s="285" t="e">
        <f t="shared" si="12"/>
        <v>#DIV/0!</v>
      </c>
      <c r="V46" s="138"/>
      <c r="W46" s="138"/>
      <c r="X46" s="285" t="e">
        <f t="shared" si="13"/>
        <v>#DIV/0!</v>
      </c>
    </row>
    <row r="47" spans="1:24" ht="17.100000000000001" customHeight="1" x14ac:dyDescent="0.25">
      <c r="A47" s="557"/>
      <c r="B47" s="128"/>
      <c r="C47" s="128" t="str">
        <f>'9'!C45</f>
        <v>Sumbang II</v>
      </c>
      <c r="D47" s="138"/>
      <c r="E47" s="138"/>
      <c r="F47" s="285" t="e">
        <f t="shared" si="7"/>
        <v>#DIV/0!</v>
      </c>
      <c r="G47" s="138"/>
      <c r="H47" s="138"/>
      <c r="I47" s="285" t="e">
        <f t="shared" si="8"/>
        <v>#DIV/0!</v>
      </c>
      <c r="J47" s="138"/>
      <c r="K47" s="138"/>
      <c r="L47" s="285" t="e">
        <f t="shared" si="9"/>
        <v>#DIV/0!</v>
      </c>
      <c r="M47" s="905"/>
      <c r="N47" s="905"/>
      <c r="O47" s="285" t="e">
        <f t="shared" si="10"/>
        <v>#DIV/0!</v>
      </c>
      <c r="P47" s="138"/>
      <c r="Q47" s="138"/>
      <c r="R47" s="285" t="e">
        <f t="shared" si="11"/>
        <v>#DIV/0!</v>
      </c>
      <c r="S47" s="138"/>
      <c r="T47" s="138"/>
      <c r="U47" s="285" t="e">
        <f t="shared" si="12"/>
        <v>#DIV/0!</v>
      </c>
      <c r="V47" s="138"/>
      <c r="W47" s="138"/>
      <c r="X47" s="285" t="e">
        <f t="shared" si="13"/>
        <v>#DIV/0!</v>
      </c>
    </row>
    <row r="48" spans="1:24" ht="17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138"/>
      <c r="E48" s="138"/>
      <c r="F48" s="285" t="e">
        <f t="shared" si="7"/>
        <v>#DIV/0!</v>
      </c>
      <c r="G48" s="138"/>
      <c r="H48" s="138"/>
      <c r="I48" s="285" t="e">
        <f t="shared" si="8"/>
        <v>#DIV/0!</v>
      </c>
      <c r="J48" s="138"/>
      <c r="K48" s="138"/>
      <c r="L48" s="285" t="e">
        <f t="shared" si="9"/>
        <v>#DIV/0!</v>
      </c>
      <c r="M48" s="905"/>
      <c r="N48" s="905"/>
      <c r="O48" s="285" t="e">
        <f t="shared" si="10"/>
        <v>#DIV/0!</v>
      </c>
      <c r="P48" s="138"/>
      <c r="Q48" s="138"/>
      <c r="R48" s="285" t="e">
        <f t="shared" si="11"/>
        <v>#DIV/0!</v>
      </c>
      <c r="S48" s="138"/>
      <c r="T48" s="138"/>
      <c r="U48" s="285" t="e">
        <f t="shared" si="12"/>
        <v>#DIV/0!</v>
      </c>
      <c r="V48" s="138"/>
      <c r="W48" s="138"/>
      <c r="X48" s="285" t="e">
        <f t="shared" si="13"/>
        <v>#DIV/0!</v>
      </c>
    </row>
    <row r="49" spans="1:24" ht="17.100000000000001" customHeight="1" x14ac:dyDescent="0.25">
      <c r="A49" s="557"/>
      <c r="B49" s="128"/>
      <c r="C49" s="128" t="str">
        <f>'9'!C47</f>
        <v>Baturraden II</v>
      </c>
      <c r="D49" s="138"/>
      <c r="E49" s="138"/>
      <c r="F49" s="285" t="e">
        <f t="shared" si="7"/>
        <v>#DIV/0!</v>
      </c>
      <c r="G49" s="138"/>
      <c r="H49" s="138"/>
      <c r="I49" s="285" t="e">
        <f t="shared" si="8"/>
        <v>#DIV/0!</v>
      </c>
      <c r="J49" s="138"/>
      <c r="K49" s="138"/>
      <c r="L49" s="285" t="e">
        <f t="shared" si="9"/>
        <v>#DIV/0!</v>
      </c>
      <c r="M49" s="905"/>
      <c r="N49" s="905"/>
      <c r="O49" s="285" t="e">
        <f t="shared" si="10"/>
        <v>#DIV/0!</v>
      </c>
      <c r="P49" s="138"/>
      <c r="Q49" s="138"/>
      <c r="R49" s="285" t="e">
        <f t="shared" si="11"/>
        <v>#DIV/0!</v>
      </c>
      <c r="S49" s="138"/>
      <c r="T49" s="138"/>
      <c r="U49" s="285" t="e">
        <f t="shared" si="12"/>
        <v>#DIV/0!</v>
      </c>
      <c r="V49" s="138"/>
      <c r="W49" s="138"/>
      <c r="X49" s="285" t="e">
        <f t="shared" si="13"/>
        <v>#DIV/0!</v>
      </c>
    </row>
    <row r="50" spans="1:24" ht="17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138"/>
      <c r="E50" s="138"/>
      <c r="F50" s="285" t="e">
        <f t="shared" si="7"/>
        <v>#DIV/0!</v>
      </c>
      <c r="G50" s="138"/>
      <c r="H50" s="138"/>
      <c r="I50" s="285" t="e">
        <f t="shared" si="8"/>
        <v>#DIV/0!</v>
      </c>
      <c r="J50" s="138"/>
      <c r="K50" s="138"/>
      <c r="L50" s="285" t="e">
        <f t="shared" si="9"/>
        <v>#DIV/0!</v>
      </c>
      <c r="M50" s="905"/>
      <c r="N50" s="905"/>
      <c r="O50" s="285" t="e">
        <f t="shared" si="10"/>
        <v>#DIV/0!</v>
      </c>
      <c r="P50" s="138"/>
      <c r="Q50" s="138"/>
      <c r="R50" s="285" t="e">
        <f t="shared" si="11"/>
        <v>#DIV/0!</v>
      </c>
      <c r="S50" s="138"/>
      <c r="T50" s="138"/>
      <c r="U50" s="285" t="e">
        <f t="shared" si="12"/>
        <v>#DIV/0!</v>
      </c>
      <c r="V50" s="138"/>
      <c r="W50" s="138"/>
      <c r="X50" s="285" t="e">
        <f t="shared" si="13"/>
        <v>#DIV/0!</v>
      </c>
    </row>
    <row r="51" spans="1:24" ht="17.100000000000001" customHeight="1" x14ac:dyDescent="0.25">
      <c r="A51" s="557"/>
      <c r="B51" s="128"/>
      <c r="C51" s="128"/>
      <c r="D51" s="138"/>
      <c r="E51" s="138"/>
      <c r="F51" s="285"/>
      <c r="G51" s="138"/>
      <c r="H51" s="138"/>
      <c r="I51" s="285"/>
      <c r="J51" s="138"/>
      <c r="K51" s="138"/>
      <c r="L51" s="285"/>
      <c r="M51" s="905"/>
      <c r="N51" s="905"/>
      <c r="O51" s="285"/>
      <c r="P51" s="138"/>
      <c r="Q51" s="138"/>
      <c r="R51" s="285"/>
      <c r="S51" s="138"/>
      <c r="T51" s="138"/>
      <c r="U51" s="285"/>
      <c r="V51" s="138"/>
      <c r="W51" s="138"/>
      <c r="X51" s="285"/>
    </row>
    <row r="52" spans="1:24" ht="17.100000000000001" customHeight="1" x14ac:dyDescent="0.25">
      <c r="A52" s="557"/>
      <c r="B52" s="128"/>
      <c r="C52" s="128"/>
      <c r="D52" s="138"/>
      <c r="E52" s="138"/>
      <c r="F52" s="285"/>
      <c r="G52" s="138"/>
      <c r="H52" s="138"/>
      <c r="I52" s="285"/>
      <c r="J52" s="138"/>
      <c r="K52" s="138"/>
      <c r="L52" s="285"/>
      <c r="M52" s="905"/>
      <c r="N52" s="905"/>
      <c r="O52" s="285"/>
      <c r="P52" s="138"/>
      <c r="Q52" s="138"/>
      <c r="R52" s="285"/>
      <c r="S52" s="138"/>
      <c r="T52" s="138"/>
      <c r="U52" s="285"/>
      <c r="V52" s="138"/>
      <c r="W52" s="138"/>
      <c r="X52" s="285"/>
    </row>
    <row r="53" spans="1:24" ht="17.100000000000001" customHeight="1" x14ac:dyDescent="0.25">
      <c r="A53" s="557"/>
      <c r="B53" s="128"/>
      <c r="C53" s="128"/>
      <c r="D53" s="138"/>
      <c r="E53" s="138"/>
      <c r="F53" s="285"/>
      <c r="G53" s="138"/>
      <c r="H53" s="138"/>
      <c r="I53" s="285"/>
      <c r="J53" s="138"/>
      <c r="K53" s="138"/>
      <c r="L53" s="285"/>
      <c r="M53" s="905"/>
      <c r="N53" s="905"/>
      <c r="O53" s="285"/>
      <c r="P53" s="138"/>
      <c r="Q53" s="138"/>
      <c r="R53" s="285"/>
      <c r="S53" s="138"/>
      <c r="T53" s="138"/>
      <c r="U53" s="285"/>
      <c r="V53" s="138"/>
      <c r="W53" s="138"/>
      <c r="X53" s="285"/>
    </row>
    <row r="54" spans="1:24" ht="17.100000000000001" customHeight="1" x14ac:dyDescent="0.25">
      <c r="A54" s="557"/>
      <c r="B54" s="128"/>
      <c r="C54" s="128"/>
      <c r="D54" s="138"/>
      <c r="E54" s="138"/>
      <c r="F54" s="285"/>
      <c r="G54" s="138"/>
      <c r="H54" s="138"/>
      <c r="I54" s="285"/>
      <c r="J54" s="138"/>
      <c r="K54" s="138"/>
      <c r="L54" s="285"/>
      <c r="M54" s="905"/>
      <c r="N54" s="905"/>
      <c r="O54" s="285"/>
      <c r="P54" s="138"/>
      <c r="Q54" s="138"/>
      <c r="R54" s="285"/>
      <c r="S54" s="138"/>
      <c r="T54" s="138"/>
      <c r="U54" s="285"/>
      <c r="V54" s="138"/>
      <c r="W54" s="138"/>
      <c r="X54" s="285"/>
    </row>
    <row r="55" spans="1:24" ht="17.100000000000001" customHeight="1" x14ac:dyDescent="0.25">
      <c r="A55" s="557"/>
      <c r="B55" s="128"/>
      <c r="C55" s="128"/>
      <c r="D55" s="138"/>
      <c r="E55" s="138"/>
      <c r="F55" s="285"/>
      <c r="G55" s="138"/>
      <c r="H55" s="138"/>
      <c r="I55" s="285"/>
      <c r="J55" s="138"/>
      <c r="K55" s="138"/>
      <c r="L55" s="285"/>
      <c r="M55" s="905"/>
      <c r="N55" s="905"/>
      <c r="O55" s="285"/>
      <c r="P55" s="138"/>
      <c r="Q55" s="138"/>
      <c r="R55" s="285"/>
      <c r="S55" s="138"/>
      <c r="T55" s="138"/>
      <c r="U55" s="285"/>
      <c r="V55" s="138"/>
      <c r="W55" s="138"/>
      <c r="X55" s="285"/>
    </row>
    <row r="56" spans="1:24" ht="17.100000000000001" customHeight="1" x14ac:dyDescent="0.25">
      <c r="A56" s="557"/>
      <c r="B56" s="128"/>
      <c r="C56" s="128"/>
      <c r="D56" s="138"/>
      <c r="E56" s="138"/>
      <c r="F56" s="285"/>
      <c r="G56" s="138"/>
      <c r="H56" s="138"/>
      <c r="I56" s="285"/>
      <c r="J56" s="138"/>
      <c r="K56" s="138"/>
      <c r="L56" s="285"/>
      <c r="M56" s="905"/>
      <c r="N56" s="905"/>
      <c r="O56" s="285"/>
      <c r="P56" s="138"/>
      <c r="Q56" s="138"/>
      <c r="R56" s="285"/>
      <c r="S56" s="138"/>
      <c r="T56" s="138"/>
      <c r="U56" s="285"/>
      <c r="V56" s="138"/>
      <c r="W56" s="138"/>
      <c r="X56" s="285"/>
    </row>
    <row r="57" spans="1:24" ht="17.100000000000001" customHeight="1" x14ac:dyDescent="0.25">
      <c r="A57" s="557"/>
      <c r="B57" s="128"/>
      <c r="C57" s="128"/>
      <c r="D57" s="138"/>
      <c r="E57" s="138"/>
      <c r="F57" s="285"/>
      <c r="G57" s="138"/>
      <c r="H57" s="138"/>
      <c r="I57" s="285"/>
      <c r="J57" s="138"/>
      <c r="K57" s="138"/>
      <c r="L57" s="285"/>
      <c r="M57" s="905"/>
      <c r="N57" s="905"/>
      <c r="O57" s="285"/>
      <c r="P57" s="138"/>
      <c r="Q57" s="138"/>
      <c r="R57" s="285"/>
      <c r="S57" s="138"/>
      <c r="T57" s="138"/>
      <c r="U57" s="285"/>
      <c r="V57" s="138"/>
      <c r="W57" s="138"/>
      <c r="X57" s="285"/>
    </row>
    <row r="58" spans="1:24" ht="17.100000000000001" customHeight="1" x14ac:dyDescent="0.25">
      <c r="A58" s="557"/>
      <c r="B58" s="72"/>
      <c r="C58" s="72"/>
      <c r="D58" s="138"/>
      <c r="E58" s="138"/>
      <c r="F58" s="285"/>
      <c r="G58" s="138"/>
      <c r="H58" s="138"/>
      <c r="I58" s="285"/>
      <c r="J58" s="138"/>
      <c r="K58" s="138"/>
      <c r="L58" s="285"/>
      <c r="M58" s="905"/>
      <c r="N58" s="285"/>
      <c r="O58" s="285"/>
      <c r="P58" s="138"/>
      <c r="Q58" s="138"/>
      <c r="R58" s="285"/>
      <c r="S58" s="138"/>
      <c r="T58" s="138"/>
      <c r="U58" s="285"/>
      <c r="V58" s="138"/>
      <c r="W58" s="138"/>
      <c r="X58" s="285"/>
    </row>
    <row r="59" spans="1:24" ht="17.100000000000001" customHeight="1" x14ac:dyDescent="0.25">
      <c r="A59" s="557"/>
      <c r="B59" s="80"/>
      <c r="C59" s="80"/>
      <c r="D59" s="138"/>
      <c r="E59" s="138"/>
      <c r="F59" s="285"/>
      <c r="G59" s="138"/>
      <c r="H59" s="138"/>
      <c r="I59" s="285"/>
      <c r="J59" s="138"/>
      <c r="K59" s="138"/>
      <c r="L59" s="285"/>
      <c r="M59" s="905"/>
      <c r="N59" s="285"/>
      <c r="O59" s="285"/>
      <c r="P59" s="138"/>
      <c r="Q59" s="138"/>
      <c r="R59" s="285"/>
      <c r="S59" s="138"/>
      <c r="T59" s="138"/>
      <c r="U59" s="285"/>
      <c r="V59" s="138"/>
      <c r="W59" s="138"/>
      <c r="X59" s="285"/>
    </row>
    <row r="60" spans="1:24" ht="17.100000000000001" customHeight="1" x14ac:dyDescent="0.25">
      <c r="A60" s="557"/>
      <c r="B60" s="80"/>
      <c r="C60" s="80"/>
      <c r="D60" s="138"/>
      <c r="E60" s="138"/>
      <c r="F60" s="285"/>
      <c r="G60" s="138"/>
      <c r="H60" s="138"/>
      <c r="I60" s="285"/>
      <c r="J60" s="138"/>
      <c r="K60" s="138"/>
      <c r="L60" s="285"/>
      <c r="M60" s="905"/>
      <c r="N60" s="285"/>
      <c r="O60" s="285"/>
      <c r="P60" s="138"/>
      <c r="Q60" s="138"/>
      <c r="R60" s="285"/>
      <c r="S60" s="138"/>
      <c r="T60" s="138"/>
      <c r="U60" s="285"/>
      <c r="V60" s="138"/>
      <c r="W60" s="138"/>
      <c r="X60" s="285"/>
    </row>
    <row r="61" spans="1:24" ht="17.100000000000001" customHeight="1" x14ac:dyDescent="0.25">
      <c r="A61" s="558"/>
      <c r="B61" s="80"/>
      <c r="C61" s="80"/>
      <c r="D61" s="138"/>
      <c r="E61" s="138"/>
      <c r="F61" s="285"/>
      <c r="G61" s="138"/>
      <c r="H61" s="138"/>
      <c r="I61" s="285"/>
      <c r="J61" s="138"/>
      <c r="K61" s="138"/>
      <c r="L61" s="285"/>
      <c r="M61" s="905"/>
      <c r="N61" s="285"/>
      <c r="O61" s="285"/>
      <c r="P61" s="138"/>
      <c r="Q61" s="138"/>
      <c r="R61" s="285"/>
      <c r="S61" s="138"/>
      <c r="T61" s="138"/>
      <c r="U61" s="285"/>
      <c r="V61" s="138"/>
      <c r="W61" s="138"/>
      <c r="X61" s="285"/>
    </row>
    <row r="62" spans="1:24" ht="20.100000000000001" customHeight="1" thickBot="1" x14ac:dyDescent="0.3">
      <c r="A62" s="568" t="s">
        <v>488</v>
      </c>
      <c r="B62" s="569"/>
      <c r="C62" s="570"/>
      <c r="D62" s="288">
        <f>SUM(D11:D61)</f>
        <v>0</v>
      </c>
      <c r="E62" s="288">
        <f>SUM(E11:E61)</f>
        <v>0</v>
      </c>
      <c r="F62" s="289" t="e">
        <f>E62/D62*100</f>
        <v>#DIV/0!</v>
      </c>
      <c r="G62" s="288">
        <f>SUM(G11:G61)</f>
        <v>0</v>
      </c>
      <c r="H62" s="288">
        <f>SUM(H11:H61)</f>
        <v>0</v>
      </c>
      <c r="I62" s="289" t="e">
        <f>H62/G62*100</f>
        <v>#DIV/0!</v>
      </c>
      <c r="J62" s="288">
        <f>SUM(J11:J61)</f>
        <v>0</v>
      </c>
      <c r="K62" s="288">
        <f>SUM(K11:K61)</f>
        <v>0</v>
      </c>
      <c r="L62" s="289" t="e">
        <f>K62/J62*100</f>
        <v>#DIV/0!</v>
      </c>
      <c r="M62" s="906">
        <f>SUM(M11:M61)</f>
        <v>0</v>
      </c>
      <c r="N62" s="288">
        <f>SUM(N11:N61)</f>
        <v>0</v>
      </c>
      <c r="O62" s="289" t="e">
        <f>N62/M62*100</f>
        <v>#DIV/0!</v>
      </c>
      <c r="P62" s="288">
        <f>SUM(P11:P61)</f>
        <v>0</v>
      </c>
      <c r="Q62" s="288">
        <f>SUM(Q11:Q61)</f>
        <v>0</v>
      </c>
      <c r="R62" s="289" t="e">
        <f>Q62/P62*100</f>
        <v>#DIV/0!</v>
      </c>
      <c r="S62" s="288">
        <f>SUM(S11:S61)</f>
        <v>0</v>
      </c>
      <c r="T62" s="288">
        <f>SUM(T11:T61)</f>
        <v>0</v>
      </c>
      <c r="U62" s="289" t="e">
        <f>T62/S62*100</f>
        <v>#DIV/0!</v>
      </c>
      <c r="V62" s="288">
        <f>SUM(V11:V61)</f>
        <v>0</v>
      </c>
      <c r="W62" s="288">
        <f>SUM(W11:W61)</f>
        <v>0</v>
      </c>
      <c r="X62" s="289" t="e">
        <f>W62/V62*100</f>
        <v>#DIV/0!</v>
      </c>
    </row>
    <row r="63" spans="1:24" ht="20.100000000000001" customHeight="1" x14ac:dyDescent="0.25">
      <c r="A63" s="564"/>
      <c r="B63" s="564"/>
      <c r="C63" s="564"/>
    </row>
    <row r="64" spans="1:24" ht="20.100000000000001" customHeight="1" x14ac:dyDescent="0.25">
      <c r="A64" s="724" t="s">
        <v>569</v>
      </c>
    </row>
    <row r="66" spans="1:1" x14ac:dyDescent="0.25">
      <c r="A66" s="580"/>
    </row>
  </sheetData>
  <mergeCells count="13">
    <mergeCell ref="P8:R8"/>
    <mergeCell ref="S8:U8"/>
    <mergeCell ref="V8:X8"/>
    <mergeCell ref="A3:X3"/>
    <mergeCell ref="A7:A9"/>
    <mergeCell ref="B7:B9"/>
    <mergeCell ref="C7:C9"/>
    <mergeCell ref="D7:L7"/>
    <mergeCell ref="M7:O8"/>
    <mergeCell ref="P7:X7"/>
    <mergeCell ref="D8:F8"/>
    <mergeCell ref="G8:I8"/>
    <mergeCell ref="J8:L8"/>
  </mergeCells>
  <printOptions horizontalCentered="1"/>
  <pageMargins left="1.19" right="0.9" top="1.1499999999999999" bottom="0.9" header="0" footer="0"/>
  <pageSetup paperSize="9" scale="34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283C-58AB-4C7E-B88E-2BABEB2D48C0}">
  <sheetPr codeName="Sheet51">
    <tabColor rgb="FF00B050"/>
    <pageSetUpPr fitToPage="1"/>
  </sheetPr>
  <dimension ref="A1:J60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10" width="20.7109375" style="70" customWidth="1"/>
    <col min="11" max="11" width="9.140625" style="70"/>
    <col min="12" max="12" width="10.5703125" style="70" bestFit="1" customWidth="1"/>
    <col min="13" max="256" width="9.140625" style="70"/>
    <col min="257" max="257" width="5.7109375" style="70" customWidth="1"/>
    <col min="258" max="259" width="21.7109375" style="70" customWidth="1"/>
    <col min="260" max="266" width="20.7109375" style="70" customWidth="1"/>
    <col min="267" max="267" width="9.140625" style="70"/>
    <col min="268" max="268" width="10.5703125" style="70" bestFit="1" customWidth="1"/>
    <col min="269" max="512" width="9.140625" style="70"/>
    <col min="513" max="513" width="5.7109375" style="70" customWidth="1"/>
    <col min="514" max="515" width="21.7109375" style="70" customWidth="1"/>
    <col min="516" max="522" width="20.7109375" style="70" customWidth="1"/>
    <col min="523" max="523" width="9.140625" style="70"/>
    <col min="524" max="524" width="10.5703125" style="70" bestFit="1" customWidth="1"/>
    <col min="525" max="768" width="9.140625" style="70"/>
    <col min="769" max="769" width="5.7109375" style="70" customWidth="1"/>
    <col min="770" max="771" width="21.7109375" style="70" customWidth="1"/>
    <col min="772" max="778" width="20.7109375" style="70" customWidth="1"/>
    <col min="779" max="779" width="9.140625" style="70"/>
    <col min="780" max="780" width="10.5703125" style="70" bestFit="1" customWidth="1"/>
    <col min="781" max="1024" width="9.140625" style="70"/>
    <col min="1025" max="1025" width="5.7109375" style="70" customWidth="1"/>
    <col min="1026" max="1027" width="21.7109375" style="70" customWidth="1"/>
    <col min="1028" max="1034" width="20.7109375" style="70" customWidth="1"/>
    <col min="1035" max="1035" width="9.140625" style="70"/>
    <col min="1036" max="1036" width="10.5703125" style="70" bestFit="1" customWidth="1"/>
    <col min="1037" max="1280" width="9.140625" style="70"/>
    <col min="1281" max="1281" width="5.7109375" style="70" customWidth="1"/>
    <col min="1282" max="1283" width="21.7109375" style="70" customWidth="1"/>
    <col min="1284" max="1290" width="20.7109375" style="70" customWidth="1"/>
    <col min="1291" max="1291" width="9.140625" style="70"/>
    <col min="1292" max="1292" width="10.5703125" style="70" bestFit="1" customWidth="1"/>
    <col min="1293" max="1536" width="9.140625" style="70"/>
    <col min="1537" max="1537" width="5.7109375" style="70" customWidth="1"/>
    <col min="1538" max="1539" width="21.7109375" style="70" customWidth="1"/>
    <col min="1540" max="1546" width="20.7109375" style="70" customWidth="1"/>
    <col min="1547" max="1547" width="9.140625" style="70"/>
    <col min="1548" max="1548" width="10.5703125" style="70" bestFit="1" customWidth="1"/>
    <col min="1549" max="1792" width="9.140625" style="70"/>
    <col min="1793" max="1793" width="5.7109375" style="70" customWidth="1"/>
    <col min="1794" max="1795" width="21.7109375" style="70" customWidth="1"/>
    <col min="1796" max="1802" width="20.7109375" style="70" customWidth="1"/>
    <col min="1803" max="1803" width="9.140625" style="70"/>
    <col min="1804" max="1804" width="10.5703125" style="70" bestFit="1" customWidth="1"/>
    <col min="1805" max="2048" width="9.140625" style="70"/>
    <col min="2049" max="2049" width="5.7109375" style="70" customWidth="1"/>
    <col min="2050" max="2051" width="21.7109375" style="70" customWidth="1"/>
    <col min="2052" max="2058" width="20.7109375" style="70" customWidth="1"/>
    <col min="2059" max="2059" width="9.140625" style="70"/>
    <col min="2060" max="2060" width="10.5703125" style="70" bestFit="1" customWidth="1"/>
    <col min="2061" max="2304" width="9.140625" style="70"/>
    <col min="2305" max="2305" width="5.7109375" style="70" customWidth="1"/>
    <col min="2306" max="2307" width="21.7109375" style="70" customWidth="1"/>
    <col min="2308" max="2314" width="20.7109375" style="70" customWidth="1"/>
    <col min="2315" max="2315" width="9.140625" style="70"/>
    <col min="2316" max="2316" width="10.5703125" style="70" bestFit="1" customWidth="1"/>
    <col min="2317" max="2560" width="9.140625" style="70"/>
    <col min="2561" max="2561" width="5.7109375" style="70" customWidth="1"/>
    <col min="2562" max="2563" width="21.7109375" style="70" customWidth="1"/>
    <col min="2564" max="2570" width="20.7109375" style="70" customWidth="1"/>
    <col min="2571" max="2571" width="9.140625" style="70"/>
    <col min="2572" max="2572" width="10.5703125" style="70" bestFit="1" customWidth="1"/>
    <col min="2573" max="2816" width="9.140625" style="70"/>
    <col min="2817" max="2817" width="5.7109375" style="70" customWidth="1"/>
    <col min="2818" max="2819" width="21.7109375" style="70" customWidth="1"/>
    <col min="2820" max="2826" width="20.7109375" style="70" customWidth="1"/>
    <col min="2827" max="2827" width="9.140625" style="70"/>
    <col min="2828" max="2828" width="10.5703125" style="70" bestFit="1" customWidth="1"/>
    <col min="2829" max="3072" width="9.140625" style="70"/>
    <col min="3073" max="3073" width="5.7109375" style="70" customWidth="1"/>
    <col min="3074" max="3075" width="21.7109375" style="70" customWidth="1"/>
    <col min="3076" max="3082" width="20.7109375" style="70" customWidth="1"/>
    <col min="3083" max="3083" width="9.140625" style="70"/>
    <col min="3084" max="3084" width="10.5703125" style="70" bestFit="1" customWidth="1"/>
    <col min="3085" max="3328" width="9.140625" style="70"/>
    <col min="3329" max="3329" width="5.7109375" style="70" customWidth="1"/>
    <col min="3330" max="3331" width="21.7109375" style="70" customWidth="1"/>
    <col min="3332" max="3338" width="20.7109375" style="70" customWidth="1"/>
    <col min="3339" max="3339" width="9.140625" style="70"/>
    <col min="3340" max="3340" width="10.5703125" style="70" bestFit="1" customWidth="1"/>
    <col min="3341" max="3584" width="9.140625" style="70"/>
    <col min="3585" max="3585" width="5.7109375" style="70" customWidth="1"/>
    <col min="3586" max="3587" width="21.7109375" style="70" customWidth="1"/>
    <col min="3588" max="3594" width="20.7109375" style="70" customWidth="1"/>
    <col min="3595" max="3595" width="9.140625" style="70"/>
    <col min="3596" max="3596" width="10.5703125" style="70" bestFit="1" customWidth="1"/>
    <col min="3597" max="3840" width="9.140625" style="70"/>
    <col min="3841" max="3841" width="5.7109375" style="70" customWidth="1"/>
    <col min="3842" max="3843" width="21.7109375" style="70" customWidth="1"/>
    <col min="3844" max="3850" width="20.7109375" style="70" customWidth="1"/>
    <col min="3851" max="3851" width="9.140625" style="70"/>
    <col min="3852" max="3852" width="10.5703125" style="70" bestFit="1" customWidth="1"/>
    <col min="3853" max="4096" width="9.140625" style="70"/>
    <col min="4097" max="4097" width="5.7109375" style="70" customWidth="1"/>
    <col min="4098" max="4099" width="21.7109375" style="70" customWidth="1"/>
    <col min="4100" max="4106" width="20.7109375" style="70" customWidth="1"/>
    <col min="4107" max="4107" width="9.140625" style="70"/>
    <col min="4108" max="4108" width="10.5703125" style="70" bestFit="1" customWidth="1"/>
    <col min="4109" max="4352" width="9.140625" style="70"/>
    <col min="4353" max="4353" width="5.7109375" style="70" customWidth="1"/>
    <col min="4354" max="4355" width="21.7109375" style="70" customWidth="1"/>
    <col min="4356" max="4362" width="20.7109375" style="70" customWidth="1"/>
    <col min="4363" max="4363" width="9.140625" style="70"/>
    <col min="4364" max="4364" width="10.5703125" style="70" bestFit="1" customWidth="1"/>
    <col min="4365" max="4608" width="9.140625" style="70"/>
    <col min="4609" max="4609" width="5.7109375" style="70" customWidth="1"/>
    <col min="4610" max="4611" width="21.7109375" style="70" customWidth="1"/>
    <col min="4612" max="4618" width="20.7109375" style="70" customWidth="1"/>
    <col min="4619" max="4619" width="9.140625" style="70"/>
    <col min="4620" max="4620" width="10.5703125" style="70" bestFit="1" customWidth="1"/>
    <col min="4621" max="4864" width="9.140625" style="70"/>
    <col min="4865" max="4865" width="5.7109375" style="70" customWidth="1"/>
    <col min="4866" max="4867" width="21.7109375" style="70" customWidth="1"/>
    <col min="4868" max="4874" width="20.7109375" style="70" customWidth="1"/>
    <col min="4875" max="4875" width="9.140625" style="70"/>
    <col min="4876" max="4876" width="10.5703125" style="70" bestFit="1" customWidth="1"/>
    <col min="4877" max="5120" width="9.140625" style="70"/>
    <col min="5121" max="5121" width="5.7109375" style="70" customWidth="1"/>
    <col min="5122" max="5123" width="21.7109375" style="70" customWidth="1"/>
    <col min="5124" max="5130" width="20.7109375" style="70" customWidth="1"/>
    <col min="5131" max="5131" width="9.140625" style="70"/>
    <col min="5132" max="5132" width="10.5703125" style="70" bestFit="1" customWidth="1"/>
    <col min="5133" max="5376" width="9.140625" style="70"/>
    <col min="5377" max="5377" width="5.7109375" style="70" customWidth="1"/>
    <col min="5378" max="5379" width="21.7109375" style="70" customWidth="1"/>
    <col min="5380" max="5386" width="20.7109375" style="70" customWidth="1"/>
    <col min="5387" max="5387" width="9.140625" style="70"/>
    <col min="5388" max="5388" width="10.5703125" style="70" bestFit="1" customWidth="1"/>
    <col min="5389" max="5632" width="9.140625" style="70"/>
    <col min="5633" max="5633" width="5.7109375" style="70" customWidth="1"/>
    <col min="5634" max="5635" width="21.7109375" style="70" customWidth="1"/>
    <col min="5636" max="5642" width="20.7109375" style="70" customWidth="1"/>
    <col min="5643" max="5643" width="9.140625" style="70"/>
    <col min="5644" max="5644" width="10.5703125" style="70" bestFit="1" customWidth="1"/>
    <col min="5645" max="5888" width="9.140625" style="70"/>
    <col min="5889" max="5889" width="5.7109375" style="70" customWidth="1"/>
    <col min="5890" max="5891" width="21.7109375" style="70" customWidth="1"/>
    <col min="5892" max="5898" width="20.7109375" style="70" customWidth="1"/>
    <col min="5899" max="5899" width="9.140625" style="70"/>
    <col min="5900" max="5900" width="10.5703125" style="70" bestFit="1" customWidth="1"/>
    <col min="5901" max="6144" width="9.140625" style="70"/>
    <col min="6145" max="6145" width="5.7109375" style="70" customWidth="1"/>
    <col min="6146" max="6147" width="21.7109375" style="70" customWidth="1"/>
    <col min="6148" max="6154" width="20.7109375" style="70" customWidth="1"/>
    <col min="6155" max="6155" width="9.140625" style="70"/>
    <col min="6156" max="6156" width="10.5703125" style="70" bestFit="1" customWidth="1"/>
    <col min="6157" max="6400" width="9.140625" style="70"/>
    <col min="6401" max="6401" width="5.7109375" style="70" customWidth="1"/>
    <col min="6402" max="6403" width="21.7109375" style="70" customWidth="1"/>
    <col min="6404" max="6410" width="20.7109375" style="70" customWidth="1"/>
    <col min="6411" max="6411" width="9.140625" style="70"/>
    <col min="6412" max="6412" width="10.5703125" style="70" bestFit="1" customWidth="1"/>
    <col min="6413" max="6656" width="9.140625" style="70"/>
    <col min="6657" max="6657" width="5.7109375" style="70" customWidth="1"/>
    <col min="6658" max="6659" width="21.7109375" style="70" customWidth="1"/>
    <col min="6660" max="6666" width="20.7109375" style="70" customWidth="1"/>
    <col min="6667" max="6667" width="9.140625" style="70"/>
    <col min="6668" max="6668" width="10.5703125" style="70" bestFit="1" customWidth="1"/>
    <col min="6669" max="6912" width="9.140625" style="70"/>
    <col min="6913" max="6913" width="5.7109375" style="70" customWidth="1"/>
    <col min="6914" max="6915" width="21.7109375" style="70" customWidth="1"/>
    <col min="6916" max="6922" width="20.7109375" style="70" customWidth="1"/>
    <col min="6923" max="6923" width="9.140625" style="70"/>
    <col min="6924" max="6924" width="10.5703125" style="70" bestFit="1" customWidth="1"/>
    <col min="6925" max="7168" width="9.140625" style="70"/>
    <col min="7169" max="7169" width="5.7109375" style="70" customWidth="1"/>
    <col min="7170" max="7171" width="21.7109375" style="70" customWidth="1"/>
    <col min="7172" max="7178" width="20.7109375" style="70" customWidth="1"/>
    <col min="7179" max="7179" width="9.140625" style="70"/>
    <col min="7180" max="7180" width="10.5703125" style="70" bestFit="1" customWidth="1"/>
    <col min="7181" max="7424" width="9.140625" style="70"/>
    <col min="7425" max="7425" width="5.7109375" style="70" customWidth="1"/>
    <col min="7426" max="7427" width="21.7109375" style="70" customWidth="1"/>
    <col min="7428" max="7434" width="20.7109375" style="70" customWidth="1"/>
    <col min="7435" max="7435" width="9.140625" style="70"/>
    <col min="7436" max="7436" width="10.5703125" style="70" bestFit="1" customWidth="1"/>
    <col min="7437" max="7680" width="9.140625" style="70"/>
    <col min="7681" max="7681" width="5.7109375" style="70" customWidth="1"/>
    <col min="7682" max="7683" width="21.7109375" style="70" customWidth="1"/>
    <col min="7684" max="7690" width="20.7109375" style="70" customWidth="1"/>
    <col min="7691" max="7691" width="9.140625" style="70"/>
    <col min="7692" max="7692" width="10.5703125" style="70" bestFit="1" customWidth="1"/>
    <col min="7693" max="7936" width="9.140625" style="70"/>
    <col min="7937" max="7937" width="5.7109375" style="70" customWidth="1"/>
    <col min="7938" max="7939" width="21.7109375" style="70" customWidth="1"/>
    <col min="7940" max="7946" width="20.7109375" style="70" customWidth="1"/>
    <col min="7947" max="7947" width="9.140625" style="70"/>
    <col min="7948" max="7948" width="10.5703125" style="70" bestFit="1" customWidth="1"/>
    <col min="7949" max="8192" width="9.140625" style="70"/>
    <col min="8193" max="8193" width="5.7109375" style="70" customWidth="1"/>
    <col min="8194" max="8195" width="21.7109375" style="70" customWidth="1"/>
    <col min="8196" max="8202" width="20.7109375" style="70" customWidth="1"/>
    <col min="8203" max="8203" width="9.140625" style="70"/>
    <col min="8204" max="8204" width="10.5703125" style="70" bestFit="1" customWidth="1"/>
    <col min="8205" max="8448" width="9.140625" style="70"/>
    <col min="8449" max="8449" width="5.7109375" style="70" customWidth="1"/>
    <col min="8450" max="8451" width="21.7109375" style="70" customWidth="1"/>
    <col min="8452" max="8458" width="20.7109375" style="70" customWidth="1"/>
    <col min="8459" max="8459" width="9.140625" style="70"/>
    <col min="8460" max="8460" width="10.5703125" style="70" bestFit="1" customWidth="1"/>
    <col min="8461" max="8704" width="9.140625" style="70"/>
    <col min="8705" max="8705" width="5.7109375" style="70" customWidth="1"/>
    <col min="8706" max="8707" width="21.7109375" style="70" customWidth="1"/>
    <col min="8708" max="8714" width="20.7109375" style="70" customWidth="1"/>
    <col min="8715" max="8715" width="9.140625" style="70"/>
    <col min="8716" max="8716" width="10.5703125" style="70" bestFit="1" customWidth="1"/>
    <col min="8717" max="8960" width="9.140625" style="70"/>
    <col min="8961" max="8961" width="5.7109375" style="70" customWidth="1"/>
    <col min="8962" max="8963" width="21.7109375" style="70" customWidth="1"/>
    <col min="8964" max="8970" width="20.7109375" style="70" customWidth="1"/>
    <col min="8971" max="8971" width="9.140625" style="70"/>
    <col min="8972" max="8972" width="10.5703125" style="70" bestFit="1" customWidth="1"/>
    <col min="8973" max="9216" width="9.140625" style="70"/>
    <col min="9217" max="9217" width="5.7109375" style="70" customWidth="1"/>
    <col min="9218" max="9219" width="21.7109375" style="70" customWidth="1"/>
    <col min="9220" max="9226" width="20.7109375" style="70" customWidth="1"/>
    <col min="9227" max="9227" width="9.140625" style="70"/>
    <col min="9228" max="9228" width="10.5703125" style="70" bestFit="1" customWidth="1"/>
    <col min="9229" max="9472" width="9.140625" style="70"/>
    <col min="9473" max="9473" width="5.7109375" style="70" customWidth="1"/>
    <col min="9474" max="9475" width="21.7109375" style="70" customWidth="1"/>
    <col min="9476" max="9482" width="20.7109375" style="70" customWidth="1"/>
    <col min="9483" max="9483" width="9.140625" style="70"/>
    <col min="9484" max="9484" width="10.5703125" style="70" bestFit="1" customWidth="1"/>
    <col min="9485" max="9728" width="9.140625" style="70"/>
    <col min="9729" max="9729" width="5.7109375" style="70" customWidth="1"/>
    <col min="9730" max="9731" width="21.7109375" style="70" customWidth="1"/>
    <col min="9732" max="9738" width="20.7109375" style="70" customWidth="1"/>
    <col min="9739" max="9739" width="9.140625" style="70"/>
    <col min="9740" max="9740" width="10.5703125" style="70" bestFit="1" customWidth="1"/>
    <col min="9741" max="9984" width="9.140625" style="70"/>
    <col min="9985" max="9985" width="5.7109375" style="70" customWidth="1"/>
    <col min="9986" max="9987" width="21.7109375" style="70" customWidth="1"/>
    <col min="9988" max="9994" width="20.7109375" style="70" customWidth="1"/>
    <col min="9995" max="9995" width="9.140625" style="70"/>
    <col min="9996" max="9996" width="10.5703125" style="70" bestFit="1" customWidth="1"/>
    <col min="9997" max="10240" width="9.140625" style="70"/>
    <col min="10241" max="10241" width="5.7109375" style="70" customWidth="1"/>
    <col min="10242" max="10243" width="21.7109375" style="70" customWidth="1"/>
    <col min="10244" max="10250" width="20.7109375" style="70" customWidth="1"/>
    <col min="10251" max="10251" width="9.140625" style="70"/>
    <col min="10252" max="10252" width="10.5703125" style="70" bestFit="1" customWidth="1"/>
    <col min="10253" max="10496" width="9.140625" style="70"/>
    <col min="10497" max="10497" width="5.7109375" style="70" customWidth="1"/>
    <col min="10498" max="10499" width="21.7109375" style="70" customWidth="1"/>
    <col min="10500" max="10506" width="20.7109375" style="70" customWidth="1"/>
    <col min="10507" max="10507" width="9.140625" style="70"/>
    <col min="10508" max="10508" width="10.5703125" style="70" bestFit="1" customWidth="1"/>
    <col min="10509" max="10752" width="9.140625" style="70"/>
    <col min="10753" max="10753" width="5.7109375" style="70" customWidth="1"/>
    <col min="10754" max="10755" width="21.7109375" style="70" customWidth="1"/>
    <col min="10756" max="10762" width="20.7109375" style="70" customWidth="1"/>
    <col min="10763" max="10763" width="9.140625" style="70"/>
    <col min="10764" max="10764" width="10.5703125" style="70" bestFit="1" customWidth="1"/>
    <col min="10765" max="11008" width="9.140625" style="70"/>
    <col min="11009" max="11009" width="5.7109375" style="70" customWidth="1"/>
    <col min="11010" max="11011" width="21.7109375" style="70" customWidth="1"/>
    <col min="11012" max="11018" width="20.7109375" style="70" customWidth="1"/>
    <col min="11019" max="11019" width="9.140625" style="70"/>
    <col min="11020" max="11020" width="10.5703125" style="70" bestFit="1" customWidth="1"/>
    <col min="11021" max="11264" width="9.140625" style="70"/>
    <col min="11265" max="11265" width="5.7109375" style="70" customWidth="1"/>
    <col min="11266" max="11267" width="21.7109375" style="70" customWidth="1"/>
    <col min="11268" max="11274" width="20.7109375" style="70" customWidth="1"/>
    <col min="11275" max="11275" width="9.140625" style="70"/>
    <col min="11276" max="11276" width="10.5703125" style="70" bestFit="1" customWidth="1"/>
    <col min="11277" max="11520" width="9.140625" style="70"/>
    <col min="11521" max="11521" width="5.7109375" style="70" customWidth="1"/>
    <col min="11522" max="11523" width="21.7109375" style="70" customWidth="1"/>
    <col min="11524" max="11530" width="20.7109375" style="70" customWidth="1"/>
    <col min="11531" max="11531" width="9.140625" style="70"/>
    <col min="11532" max="11532" width="10.5703125" style="70" bestFit="1" customWidth="1"/>
    <col min="11533" max="11776" width="9.140625" style="70"/>
    <col min="11777" max="11777" width="5.7109375" style="70" customWidth="1"/>
    <col min="11778" max="11779" width="21.7109375" style="70" customWidth="1"/>
    <col min="11780" max="11786" width="20.7109375" style="70" customWidth="1"/>
    <col min="11787" max="11787" width="9.140625" style="70"/>
    <col min="11788" max="11788" width="10.5703125" style="70" bestFit="1" customWidth="1"/>
    <col min="11789" max="12032" width="9.140625" style="70"/>
    <col min="12033" max="12033" width="5.7109375" style="70" customWidth="1"/>
    <col min="12034" max="12035" width="21.7109375" style="70" customWidth="1"/>
    <col min="12036" max="12042" width="20.7109375" style="70" customWidth="1"/>
    <col min="12043" max="12043" width="9.140625" style="70"/>
    <col min="12044" max="12044" width="10.5703125" style="70" bestFit="1" customWidth="1"/>
    <col min="12045" max="12288" width="9.140625" style="70"/>
    <col min="12289" max="12289" width="5.7109375" style="70" customWidth="1"/>
    <col min="12290" max="12291" width="21.7109375" style="70" customWidth="1"/>
    <col min="12292" max="12298" width="20.7109375" style="70" customWidth="1"/>
    <col min="12299" max="12299" width="9.140625" style="70"/>
    <col min="12300" max="12300" width="10.5703125" style="70" bestFit="1" customWidth="1"/>
    <col min="12301" max="12544" width="9.140625" style="70"/>
    <col min="12545" max="12545" width="5.7109375" style="70" customWidth="1"/>
    <col min="12546" max="12547" width="21.7109375" style="70" customWidth="1"/>
    <col min="12548" max="12554" width="20.7109375" style="70" customWidth="1"/>
    <col min="12555" max="12555" width="9.140625" style="70"/>
    <col min="12556" max="12556" width="10.5703125" style="70" bestFit="1" customWidth="1"/>
    <col min="12557" max="12800" width="9.140625" style="70"/>
    <col min="12801" max="12801" width="5.7109375" style="70" customWidth="1"/>
    <col min="12802" max="12803" width="21.7109375" style="70" customWidth="1"/>
    <col min="12804" max="12810" width="20.7109375" style="70" customWidth="1"/>
    <col min="12811" max="12811" width="9.140625" style="70"/>
    <col min="12812" max="12812" width="10.5703125" style="70" bestFit="1" customWidth="1"/>
    <col min="12813" max="13056" width="9.140625" style="70"/>
    <col min="13057" max="13057" width="5.7109375" style="70" customWidth="1"/>
    <col min="13058" max="13059" width="21.7109375" style="70" customWidth="1"/>
    <col min="13060" max="13066" width="20.7109375" style="70" customWidth="1"/>
    <col min="13067" max="13067" width="9.140625" style="70"/>
    <col min="13068" max="13068" width="10.5703125" style="70" bestFit="1" customWidth="1"/>
    <col min="13069" max="13312" width="9.140625" style="70"/>
    <col min="13313" max="13313" width="5.7109375" style="70" customWidth="1"/>
    <col min="13314" max="13315" width="21.7109375" style="70" customWidth="1"/>
    <col min="13316" max="13322" width="20.7109375" style="70" customWidth="1"/>
    <col min="13323" max="13323" width="9.140625" style="70"/>
    <col min="13324" max="13324" width="10.5703125" style="70" bestFit="1" customWidth="1"/>
    <col min="13325" max="13568" width="9.140625" style="70"/>
    <col min="13569" max="13569" width="5.7109375" style="70" customWidth="1"/>
    <col min="13570" max="13571" width="21.7109375" style="70" customWidth="1"/>
    <col min="13572" max="13578" width="20.7109375" style="70" customWidth="1"/>
    <col min="13579" max="13579" width="9.140625" style="70"/>
    <col min="13580" max="13580" width="10.5703125" style="70" bestFit="1" customWidth="1"/>
    <col min="13581" max="13824" width="9.140625" style="70"/>
    <col min="13825" max="13825" width="5.7109375" style="70" customWidth="1"/>
    <col min="13826" max="13827" width="21.7109375" style="70" customWidth="1"/>
    <col min="13828" max="13834" width="20.7109375" style="70" customWidth="1"/>
    <col min="13835" max="13835" width="9.140625" style="70"/>
    <col min="13836" max="13836" width="10.5703125" style="70" bestFit="1" customWidth="1"/>
    <col min="13837" max="14080" width="9.140625" style="70"/>
    <col min="14081" max="14081" width="5.7109375" style="70" customWidth="1"/>
    <col min="14082" max="14083" width="21.7109375" style="70" customWidth="1"/>
    <col min="14084" max="14090" width="20.7109375" style="70" customWidth="1"/>
    <col min="14091" max="14091" width="9.140625" style="70"/>
    <col min="14092" max="14092" width="10.5703125" style="70" bestFit="1" customWidth="1"/>
    <col min="14093" max="14336" width="9.140625" style="70"/>
    <col min="14337" max="14337" width="5.7109375" style="70" customWidth="1"/>
    <col min="14338" max="14339" width="21.7109375" style="70" customWidth="1"/>
    <col min="14340" max="14346" width="20.7109375" style="70" customWidth="1"/>
    <col min="14347" max="14347" width="9.140625" style="70"/>
    <col min="14348" max="14348" width="10.5703125" style="70" bestFit="1" customWidth="1"/>
    <col min="14349" max="14592" width="9.140625" style="70"/>
    <col min="14593" max="14593" width="5.7109375" style="70" customWidth="1"/>
    <col min="14594" max="14595" width="21.7109375" style="70" customWidth="1"/>
    <col min="14596" max="14602" width="20.7109375" style="70" customWidth="1"/>
    <col min="14603" max="14603" width="9.140625" style="70"/>
    <col min="14604" max="14604" width="10.5703125" style="70" bestFit="1" customWidth="1"/>
    <col min="14605" max="14848" width="9.140625" style="70"/>
    <col min="14849" max="14849" width="5.7109375" style="70" customWidth="1"/>
    <col min="14850" max="14851" width="21.7109375" style="70" customWidth="1"/>
    <col min="14852" max="14858" width="20.7109375" style="70" customWidth="1"/>
    <col min="14859" max="14859" width="9.140625" style="70"/>
    <col min="14860" max="14860" width="10.5703125" style="70" bestFit="1" customWidth="1"/>
    <col min="14861" max="15104" width="9.140625" style="70"/>
    <col min="15105" max="15105" width="5.7109375" style="70" customWidth="1"/>
    <col min="15106" max="15107" width="21.7109375" style="70" customWidth="1"/>
    <col min="15108" max="15114" width="20.7109375" style="70" customWidth="1"/>
    <col min="15115" max="15115" width="9.140625" style="70"/>
    <col min="15116" max="15116" width="10.5703125" style="70" bestFit="1" customWidth="1"/>
    <col min="15117" max="15360" width="9.140625" style="70"/>
    <col min="15361" max="15361" width="5.7109375" style="70" customWidth="1"/>
    <col min="15362" max="15363" width="21.7109375" style="70" customWidth="1"/>
    <col min="15364" max="15370" width="20.7109375" style="70" customWidth="1"/>
    <col min="15371" max="15371" width="9.140625" style="70"/>
    <col min="15372" max="15372" width="10.5703125" style="70" bestFit="1" customWidth="1"/>
    <col min="15373" max="15616" width="9.140625" style="70"/>
    <col min="15617" max="15617" width="5.7109375" style="70" customWidth="1"/>
    <col min="15618" max="15619" width="21.7109375" style="70" customWidth="1"/>
    <col min="15620" max="15626" width="20.7109375" style="70" customWidth="1"/>
    <col min="15627" max="15627" width="9.140625" style="70"/>
    <col min="15628" max="15628" width="10.5703125" style="70" bestFit="1" customWidth="1"/>
    <col min="15629" max="15872" width="9.140625" style="70"/>
    <col min="15873" max="15873" width="5.7109375" style="70" customWidth="1"/>
    <col min="15874" max="15875" width="21.7109375" style="70" customWidth="1"/>
    <col min="15876" max="15882" width="20.7109375" style="70" customWidth="1"/>
    <col min="15883" max="15883" width="9.140625" style="70"/>
    <col min="15884" max="15884" width="10.5703125" style="70" bestFit="1" customWidth="1"/>
    <col min="15885" max="16128" width="9.140625" style="70"/>
    <col min="16129" max="16129" width="5.7109375" style="70" customWidth="1"/>
    <col min="16130" max="16131" width="21.7109375" style="70" customWidth="1"/>
    <col min="16132" max="16138" width="20.7109375" style="70" customWidth="1"/>
    <col min="16139" max="16139" width="9.140625" style="70"/>
    <col min="16140" max="16140" width="10.5703125" style="70" bestFit="1" customWidth="1"/>
    <col min="16141" max="16384" width="9.140625" style="70"/>
  </cols>
  <sheetData>
    <row r="1" spans="1:10" ht="15.75" x14ac:dyDescent="0.25">
      <c r="A1" s="217" t="s">
        <v>769</v>
      </c>
      <c r="C1" s="70" t="s">
        <v>316</v>
      </c>
    </row>
    <row r="2" spans="1:10" ht="15.7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</row>
    <row r="3" spans="1:10" ht="15.75" x14ac:dyDescent="0.25">
      <c r="A3" s="588" t="s">
        <v>743</v>
      </c>
      <c r="B3" s="588"/>
      <c r="C3" s="588"/>
      <c r="D3" s="588"/>
      <c r="E3" s="588"/>
      <c r="F3" s="588"/>
      <c r="G3" s="588"/>
      <c r="H3" s="588"/>
      <c r="I3" s="588"/>
      <c r="J3" s="588"/>
    </row>
    <row r="4" spans="1:10" ht="15.75" x14ac:dyDescent="0.25">
      <c r="A4" s="217"/>
      <c r="B4" s="217"/>
      <c r="C4" s="217"/>
      <c r="D4" s="217"/>
      <c r="E4" s="589"/>
      <c r="F4" s="589" t="str">
        <f>'1'!$E$5</f>
        <v>KABUPATEN/KOTA</v>
      </c>
      <c r="G4" s="590">
        <f>'1'!$F$5</f>
        <v>2022</v>
      </c>
      <c r="H4" s="217"/>
      <c r="I4" s="217"/>
      <c r="J4" s="217"/>
    </row>
    <row r="5" spans="1:10" ht="15.75" x14ac:dyDescent="0.25">
      <c r="A5" s="217"/>
      <c r="B5" s="217"/>
      <c r="C5" s="217"/>
      <c r="D5" s="217"/>
      <c r="E5" s="589"/>
      <c r="F5" s="589" t="str">
        <f>'1'!$E$6</f>
        <v>TAHUN</v>
      </c>
      <c r="G5" s="590" t="str">
        <f>'1'!$F$6</f>
        <v>BANYUMAS</v>
      </c>
      <c r="H5" s="217"/>
      <c r="I5" s="217"/>
      <c r="J5" s="217"/>
    </row>
    <row r="6" spans="1:10" ht="15.75" thickBot="1" x14ac:dyDescent="0.3">
      <c r="A6" s="71"/>
      <c r="B6" s="71"/>
      <c r="C6" s="71"/>
    </row>
    <row r="7" spans="1:10" ht="18" customHeight="1" x14ac:dyDescent="0.25">
      <c r="A7" s="1066" t="s">
        <v>2</v>
      </c>
      <c r="B7" s="1066" t="s">
        <v>254</v>
      </c>
      <c r="C7" s="1066" t="s">
        <v>409</v>
      </c>
      <c r="D7" s="1270" t="s">
        <v>744</v>
      </c>
      <c r="E7" s="1270"/>
      <c r="F7" s="1270"/>
      <c r="G7" s="1270"/>
      <c r="H7" s="1270"/>
      <c r="I7" s="1270"/>
      <c r="J7" s="1270"/>
    </row>
    <row r="8" spans="1:10" ht="43.9" customHeight="1" x14ac:dyDescent="0.25">
      <c r="A8" s="1041"/>
      <c r="B8" s="1041"/>
      <c r="C8" s="1041"/>
      <c r="D8" s="758" t="s">
        <v>745</v>
      </c>
      <c r="E8" s="758" t="s">
        <v>746</v>
      </c>
      <c r="F8" s="758" t="s">
        <v>366</v>
      </c>
      <c r="G8" s="758" t="s">
        <v>747</v>
      </c>
      <c r="H8" s="758" t="s">
        <v>748</v>
      </c>
      <c r="I8" s="758" t="s">
        <v>749</v>
      </c>
      <c r="J8" s="758" t="s">
        <v>750</v>
      </c>
    </row>
    <row r="9" spans="1:10" s="911" customFormat="1" ht="18.600000000000001" customHeight="1" x14ac:dyDescent="0.25">
      <c r="A9" s="920">
        <v>1</v>
      </c>
      <c r="B9" s="909">
        <v>2</v>
      </c>
      <c r="C9" s="920">
        <v>3</v>
      </c>
      <c r="D9" s="909">
        <v>4</v>
      </c>
      <c r="E9" s="920">
        <v>5</v>
      </c>
      <c r="F9" s="909">
        <v>6</v>
      </c>
      <c r="G9" s="920">
        <v>7</v>
      </c>
      <c r="H9" s="909">
        <v>8</v>
      </c>
      <c r="I9" s="920">
        <v>9</v>
      </c>
      <c r="J9" s="909">
        <v>10</v>
      </c>
    </row>
    <row r="10" spans="1:10" x14ac:dyDescent="0.25">
      <c r="A10" s="561">
        <v>1</v>
      </c>
      <c r="B10" s="128" t="str">
        <f>'9'!B9</f>
        <v>Lumbir</v>
      </c>
      <c r="C10" s="128" t="str">
        <f>'9'!C9</f>
        <v>Lumbir</v>
      </c>
      <c r="D10" s="238"/>
      <c r="E10" s="238"/>
      <c r="F10" s="238"/>
      <c r="G10" s="325" t="e">
        <f t="shared" ref="G10:G29" si="0">D10/E10</f>
        <v>#DIV/0!</v>
      </c>
      <c r="H10" s="238"/>
      <c r="I10" s="220"/>
      <c r="J10" s="353" t="e">
        <f t="shared" ref="J10:J29" si="1">I10/H10</f>
        <v>#DIV/0!</v>
      </c>
    </row>
    <row r="11" spans="1:10" x14ac:dyDescent="0.25">
      <c r="A11" s="557">
        <v>2</v>
      </c>
      <c r="B11" s="128" t="str">
        <f>'9'!B10</f>
        <v>Wangon</v>
      </c>
      <c r="C11" s="128" t="str">
        <f>'9'!C10</f>
        <v>Wangon I</v>
      </c>
      <c r="D11" s="236"/>
      <c r="E11" s="236"/>
      <c r="F11" s="236"/>
      <c r="G11" s="325" t="e">
        <f t="shared" si="0"/>
        <v>#DIV/0!</v>
      </c>
      <c r="H11" s="236"/>
      <c r="I11" s="223"/>
      <c r="J11" s="354" t="e">
        <f t="shared" si="1"/>
        <v>#DIV/0!</v>
      </c>
    </row>
    <row r="12" spans="1:10" x14ac:dyDescent="0.25">
      <c r="A12" s="557"/>
      <c r="B12" s="128"/>
      <c r="C12" s="128" t="str">
        <f>'9'!C11</f>
        <v>Wangon II</v>
      </c>
      <c r="D12" s="236"/>
      <c r="E12" s="236"/>
      <c r="F12" s="236"/>
      <c r="G12" s="325" t="e">
        <f t="shared" si="0"/>
        <v>#DIV/0!</v>
      </c>
      <c r="H12" s="236"/>
      <c r="I12" s="223"/>
      <c r="J12" s="354" t="e">
        <f t="shared" si="1"/>
        <v>#DIV/0!</v>
      </c>
    </row>
    <row r="13" spans="1:10" x14ac:dyDescent="0.25">
      <c r="A13" s="557">
        <v>3</v>
      </c>
      <c r="B13" s="128" t="str">
        <f>'9'!B12</f>
        <v>Jatilawang</v>
      </c>
      <c r="C13" s="128" t="str">
        <f>'9'!C12</f>
        <v>Jatilawang</v>
      </c>
      <c r="D13" s="236"/>
      <c r="E13" s="236"/>
      <c r="F13" s="236"/>
      <c r="G13" s="325" t="e">
        <f t="shared" si="0"/>
        <v>#DIV/0!</v>
      </c>
      <c r="H13" s="236"/>
      <c r="I13" s="223"/>
      <c r="J13" s="354" t="e">
        <f t="shared" si="1"/>
        <v>#DIV/0!</v>
      </c>
    </row>
    <row r="14" spans="1:10" x14ac:dyDescent="0.25">
      <c r="A14" s="557">
        <v>4</v>
      </c>
      <c r="B14" s="128" t="str">
        <f>'9'!B13</f>
        <v>Rawalo</v>
      </c>
      <c r="C14" s="128" t="str">
        <f>'9'!C13</f>
        <v>Rawalo</v>
      </c>
      <c r="D14" s="236"/>
      <c r="E14" s="236"/>
      <c r="F14" s="236"/>
      <c r="G14" s="325" t="e">
        <f t="shared" si="0"/>
        <v>#DIV/0!</v>
      </c>
      <c r="H14" s="236"/>
      <c r="I14" s="223"/>
      <c r="J14" s="354" t="e">
        <f t="shared" si="1"/>
        <v>#DIV/0!</v>
      </c>
    </row>
    <row r="15" spans="1:10" x14ac:dyDescent="0.25">
      <c r="A15" s="557">
        <v>5</v>
      </c>
      <c r="B15" s="128" t="str">
        <f>'9'!B14</f>
        <v>Kebasen</v>
      </c>
      <c r="C15" s="128" t="str">
        <f>'9'!C14</f>
        <v>Kebasen</v>
      </c>
      <c r="D15" s="236"/>
      <c r="E15" s="236"/>
      <c r="F15" s="236"/>
      <c r="G15" s="325" t="e">
        <f t="shared" si="0"/>
        <v>#DIV/0!</v>
      </c>
      <c r="H15" s="236"/>
      <c r="I15" s="223"/>
      <c r="J15" s="354" t="e">
        <f t="shared" si="1"/>
        <v>#DIV/0!</v>
      </c>
    </row>
    <row r="16" spans="1:10" x14ac:dyDescent="0.25">
      <c r="A16" s="557">
        <v>6</v>
      </c>
      <c r="B16" s="128" t="str">
        <f>'9'!B15</f>
        <v>Kemranjen</v>
      </c>
      <c r="C16" s="128" t="str">
        <f>'9'!C15</f>
        <v>Kemranjen I</v>
      </c>
      <c r="D16" s="236"/>
      <c r="E16" s="236"/>
      <c r="F16" s="236"/>
      <c r="G16" s="325" t="e">
        <f t="shared" si="0"/>
        <v>#DIV/0!</v>
      </c>
      <c r="H16" s="236"/>
      <c r="I16" s="223"/>
      <c r="J16" s="354" t="e">
        <f t="shared" si="1"/>
        <v>#DIV/0!</v>
      </c>
    </row>
    <row r="17" spans="1:10" x14ac:dyDescent="0.25">
      <c r="A17" s="557"/>
      <c r="B17" s="128"/>
      <c r="C17" s="128" t="str">
        <f>'9'!C16</f>
        <v>Kemranjen II</v>
      </c>
      <c r="D17" s="236"/>
      <c r="E17" s="236"/>
      <c r="F17" s="236"/>
      <c r="G17" s="325" t="e">
        <f t="shared" si="0"/>
        <v>#DIV/0!</v>
      </c>
      <c r="H17" s="236"/>
      <c r="I17" s="223"/>
      <c r="J17" s="354" t="e">
        <f t="shared" si="1"/>
        <v>#DIV/0!</v>
      </c>
    </row>
    <row r="18" spans="1:10" x14ac:dyDescent="0.25">
      <c r="A18" s="557">
        <v>7</v>
      </c>
      <c r="B18" s="128" t="str">
        <f>'9'!B17</f>
        <v>Sumpiuh</v>
      </c>
      <c r="C18" s="128" t="str">
        <f>'9'!C17</f>
        <v>Sumpiuh I</v>
      </c>
      <c r="D18" s="236"/>
      <c r="E18" s="236"/>
      <c r="F18" s="236"/>
      <c r="G18" s="325" t="e">
        <f t="shared" si="0"/>
        <v>#DIV/0!</v>
      </c>
      <c r="H18" s="236"/>
      <c r="I18" s="223"/>
      <c r="J18" s="354" t="e">
        <f t="shared" si="1"/>
        <v>#DIV/0!</v>
      </c>
    </row>
    <row r="19" spans="1:10" x14ac:dyDescent="0.25">
      <c r="A19" s="557"/>
      <c r="B19" s="128"/>
      <c r="C19" s="128" t="str">
        <f>'9'!C18</f>
        <v>Sumpiuh II</v>
      </c>
      <c r="D19" s="236"/>
      <c r="E19" s="236"/>
      <c r="F19" s="236"/>
      <c r="G19" s="325" t="e">
        <f t="shared" si="0"/>
        <v>#DIV/0!</v>
      </c>
      <c r="H19" s="236"/>
      <c r="I19" s="223"/>
      <c r="J19" s="354" t="e">
        <f t="shared" si="1"/>
        <v>#DIV/0!</v>
      </c>
    </row>
    <row r="20" spans="1:10" x14ac:dyDescent="0.25">
      <c r="A20" s="557">
        <v>8</v>
      </c>
      <c r="B20" s="128" t="str">
        <f>'9'!B19</f>
        <v>Tambak</v>
      </c>
      <c r="C20" s="128" t="str">
        <f>'9'!C19</f>
        <v>Tambak I</v>
      </c>
      <c r="D20" s="236"/>
      <c r="E20" s="236"/>
      <c r="F20" s="236"/>
      <c r="G20" s="325" t="e">
        <f t="shared" si="0"/>
        <v>#DIV/0!</v>
      </c>
      <c r="H20" s="236"/>
      <c r="I20" s="223"/>
      <c r="J20" s="354" t="e">
        <f t="shared" si="1"/>
        <v>#DIV/0!</v>
      </c>
    </row>
    <row r="21" spans="1:10" x14ac:dyDescent="0.25">
      <c r="A21" s="557"/>
      <c r="B21" s="128"/>
      <c r="C21" s="128" t="str">
        <f>'9'!C20</f>
        <v>Tambak II</v>
      </c>
      <c r="D21" s="236"/>
      <c r="E21" s="236"/>
      <c r="F21" s="236"/>
      <c r="G21" s="325" t="e">
        <f t="shared" si="0"/>
        <v>#DIV/0!</v>
      </c>
      <c r="H21" s="236"/>
      <c r="I21" s="223"/>
      <c r="J21" s="354" t="e">
        <f t="shared" si="1"/>
        <v>#DIV/0!</v>
      </c>
    </row>
    <row r="22" spans="1:10" x14ac:dyDescent="0.25">
      <c r="A22" s="557">
        <v>9</v>
      </c>
      <c r="B22" s="128" t="str">
        <f>'9'!B21</f>
        <v>Somagede</v>
      </c>
      <c r="C22" s="128" t="str">
        <f>'9'!C21</f>
        <v>Somagede</v>
      </c>
      <c r="D22" s="236"/>
      <c r="E22" s="236"/>
      <c r="F22" s="236"/>
      <c r="G22" s="325" t="e">
        <f t="shared" si="0"/>
        <v>#DIV/0!</v>
      </c>
      <c r="H22" s="236"/>
      <c r="I22" s="223"/>
      <c r="J22" s="354" t="e">
        <f t="shared" si="1"/>
        <v>#DIV/0!</v>
      </c>
    </row>
    <row r="23" spans="1:10" x14ac:dyDescent="0.25">
      <c r="A23" s="557">
        <v>10</v>
      </c>
      <c r="B23" s="128" t="str">
        <f>'9'!B22</f>
        <v>Kalibagor</v>
      </c>
      <c r="C23" s="128" t="str">
        <f>'9'!C22</f>
        <v>Kalibagor</v>
      </c>
      <c r="D23" s="236"/>
      <c r="E23" s="236"/>
      <c r="F23" s="236"/>
      <c r="G23" s="325" t="e">
        <f t="shared" si="0"/>
        <v>#DIV/0!</v>
      </c>
      <c r="H23" s="236"/>
      <c r="I23" s="223"/>
      <c r="J23" s="354" t="e">
        <f t="shared" si="1"/>
        <v>#DIV/0!</v>
      </c>
    </row>
    <row r="24" spans="1:10" x14ac:dyDescent="0.25">
      <c r="A24" s="557">
        <v>11</v>
      </c>
      <c r="B24" s="128" t="str">
        <f>'9'!B23</f>
        <v>Banyumas</v>
      </c>
      <c r="C24" s="128" t="str">
        <f>'9'!C23</f>
        <v>Banyumas</v>
      </c>
      <c r="D24" s="236"/>
      <c r="E24" s="236"/>
      <c r="F24" s="236"/>
      <c r="G24" s="325" t="e">
        <f t="shared" si="0"/>
        <v>#DIV/0!</v>
      </c>
      <c r="H24" s="236"/>
      <c r="I24" s="223"/>
      <c r="J24" s="354" t="e">
        <f t="shared" si="1"/>
        <v>#DIV/0!</v>
      </c>
    </row>
    <row r="25" spans="1:10" x14ac:dyDescent="0.25">
      <c r="A25" s="557">
        <v>12</v>
      </c>
      <c r="B25" s="128" t="str">
        <f>'9'!B24</f>
        <v>Patikraja</v>
      </c>
      <c r="C25" s="128" t="str">
        <f>'9'!C24</f>
        <v>Patikraja</v>
      </c>
      <c r="D25" s="236"/>
      <c r="E25" s="236"/>
      <c r="F25" s="236"/>
      <c r="G25" s="325" t="e">
        <f t="shared" si="0"/>
        <v>#DIV/0!</v>
      </c>
      <c r="H25" s="236"/>
      <c r="I25" s="223"/>
      <c r="J25" s="354" t="e">
        <f t="shared" si="1"/>
        <v>#DIV/0!</v>
      </c>
    </row>
    <row r="26" spans="1:10" x14ac:dyDescent="0.25">
      <c r="A26" s="557">
        <v>13</v>
      </c>
      <c r="B26" s="128" t="str">
        <f>'9'!B25</f>
        <v>Purwojati</v>
      </c>
      <c r="C26" s="128" t="str">
        <f>'9'!C25</f>
        <v>Purwojati</v>
      </c>
      <c r="D26" s="236"/>
      <c r="E26" s="236"/>
      <c r="F26" s="236"/>
      <c r="G26" s="325" t="e">
        <f t="shared" si="0"/>
        <v>#DIV/0!</v>
      </c>
      <c r="H26" s="236"/>
      <c r="I26" s="223"/>
      <c r="J26" s="354" t="e">
        <f t="shared" si="1"/>
        <v>#DIV/0!</v>
      </c>
    </row>
    <row r="27" spans="1:10" x14ac:dyDescent="0.25">
      <c r="A27" s="557">
        <v>14</v>
      </c>
      <c r="B27" s="128" t="str">
        <f>'9'!B26</f>
        <v>Ajibarang</v>
      </c>
      <c r="C27" s="128" t="str">
        <f>'9'!C26</f>
        <v>Ajibarang I</v>
      </c>
      <c r="D27" s="236"/>
      <c r="E27" s="236"/>
      <c r="F27" s="236"/>
      <c r="G27" s="325" t="e">
        <f t="shared" si="0"/>
        <v>#DIV/0!</v>
      </c>
      <c r="H27" s="236"/>
      <c r="I27" s="223"/>
      <c r="J27" s="354" t="e">
        <f t="shared" si="1"/>
        <v>#DIV/0!</v>
      </c>
    </row>
    <row r="28" spans="1:10" x14ac:dyDescent="0.25">
      <c r="A28" s="557"/>
      <c r="B28" s="128"/>
      <c r="C28" s="128" t="str">
        <f>'9'!C27</f>
        <v>Ajibarang II</v>
      </c>
      <c r="D28" s="236"/>
      <c r="E28" s="236"/>
      <c r="F28" s="236"/>
      <c r="G28" s="325" t="e">
        <f t="shared" si="0"/>
        <v>#DIV/0!</v>
      </c>
      <c r="H28" s="236"/>
      <c r="I28" s="223"/>
      <c r="J28" s="354" t="e">
        <f t="shared" si="1"/>
        <v>#DIV/0!</v>
      </c>
    </row>
    <row r="29" spans="1:10" x14ac:dyDescent="0.25">
      <c r="A29" s="557">
        <v>15</v>
      </c>
      <c r="B29" s="128" t="str">
        <f>'9'!B28</f>
        <v>Gumelar</v>
      </c>
      <c r="C29" s="128" t="str">
        <f>'9'!C28</f>
        <v>Gumelar</v>
      </c>
      <c r="D29" s="236"/>
      <c r="E29" s="236"/>
      <c r="F29" s="236"/>
      <c r="G29" s="325" t="e">
        <f t="shared" si="0"/>
        <v>#DIV/0!</v>
      </c>
      <c r="H29" s="236"/>
      <c r="I29" s="223"/>
      <c r="J29" s="354" t="e">
        <f t="shared" si="1"/>
        <v>#DIV/0!</v>
      </c>
    </row>
    <row r="30" spans="1:10" x14ac:dyDescent="0.25">
      <c r="A30" s="557">
        <v>16</v>
      </c>
      <c r="B30" s="128" t="str">
        <f>'9'!B29</f>
        <v>Pekuncen</v>
      </c>
      <c r="C30" s="128" t="str">
        <f>'9'!C29</f>
        <v>Pekuncen I</v>
      </c>
      <c r="D30" s="236"/>
      <c r="E30" s="236"/>
      <c r="F30" s="236"/>
      <c r="G30" s="325" t="e">
        <f t="shared" ref="G30:G49" si="2">D30/E30</f>
        <v>#DIV/0!</v>
      </c>
      <c r="H30" s="236"/>
      <c r="I30" s="223"/>
      <c r="J30" s="354" t="e">
        <f t="shared" ref="J30:J49" si="3">I30/H30</f>
        <v>#DIV/0!</v>
      </c>
    </row>
    <row r="31" spans="1:10" x14ac:dyDescent="0.25">
      <c r="A31" s="557"/>
      <c r="B31" s="128"/>
      <c r="C31" s="128" t="str">
        <f>'9'!C30</f>
        <v>Pekuncen II</v>
      </c>
      <c r="D31" s="236"/>
      <c r="E31" s="236"/>
      <c r="F31" s="236"/>
      <c r="G31" s="325" t="e">
        <f t="shared" si="2"/>
        <v>#DIV/0!</v>
      </c>
      <c r="H31" s="236"/>
      <c r="I31" s="223"/>
      <c r="J31" s="354" t="e">
        <f t="shared" si="3"/>
        <v>#DIV/0!</v>
      </c>
    </row>
    <row r="32" spans="1:10" x14ac:dyDescent="0.25">
      <c r="A32" s="557">
        <v>17</v>
      </c>
      <c r="B32" s="128" t="str">
        <f>'9'!B31</f>
        <v>Cilongok</v>
      </c>
      <c r="C32" s="128" t="str">
        <f>'9'!C31</f>
        <v>Cilongok I</v>
      </c>
      <c r="D32" s="236"/>
      <c r="E32" s="236"/>
      <c r="F32" s="236"/>
      <c r="G32" s="325" t="e">
        <f t="shared" si="2"/>
        <v>#DIV/0!</v>
      </c>
      <c r="H32" s="236"/>
      <c r="I32" s="223"/>
      <c r="J32" s="354" t="e">
        <f t="shared" si="3"/>
        <v>#DIV/0!</v>
      </c>
    </row>
    <row r="33" spans="1:10" x14ac:dyDescent="0.25">
      <c r="A33" s="557"/>
      <c r="B33" s="128"/>
      <c r="C33" s="128" t="str">
        <f>'9'!C32</f>
        <v>Cilongok II</v>
      </c>
      <c r="D33" s="236"/>
      <c r="E33" s="236"/>
      <c r="F33" s="236"/>
      <c r="G33" s="325" t="e">
        <f t="shared" si="2"/>
        <v>#DIV/0!</v>
      </c>
      <c r="H33" s="236"/>
      <c r="I33" s="223"/>
      <c r="J33" s="354" t="e">
        <f t="shared" si="3"/>
        <v>#DIV/0!</v>
      </c>
    </row>
    <row r="34" spans="1:10" x14ac:dyDescent="0.25">
      <c r="A34" s="557">
        <v>18</v>
      </c>
      <c r="B34" s="128" t="str">
        <f>'9'!B33</f>
        <v>Karanglewas</v>
      </c>
      <c r="C34" s="128" t="str">
        <f>'9'!C33</f>
        <v>Karanglewas</v>
      </c>
      <c r="D34" s="236"/>
      <c r="E34" s="236"/>
      <c r="F34" s="236"/>
      <c r="G34" s="325" t="e">
        <f t="shared" si="2"/>
        <v>#DIV/0!</v>
      </c>
      <c r="H34" s="236"/>
      <c r="I34" s="223"/>
      <c r="J34" s="354" t="e">
        <f t="shared" si="3"/>
        <v>#DIV/0!</v>
      </c>
    </row>
    <row r="35" spans="1:10" x14ac:dyDescent="0.25">
      <c r="A35" s="557">
        <v>19</v>
      </c>
      <c r="B35" s="128" t="str">
        <f>'9'!B34</f>
        <v>Purwokerto Barat</v>
      </c>
      <c r="C35" s="128" t="str">
        <f>'9'!C34</f>
        <v>Purwokerto Barat</v>
      </c>
      <c r="D35" s="236"/>
      <c r="E35" s="236"/>
      <c r="F35" s="236"/>
      <c r="G35" s="325" t="e">
        <f t="shared" si="2"/>
        <v>#DIV/0!</v>
      </c>
      <c r="H35" s="236"/>
      <c r="I35" s="223"/>
      <c r="J35" s="354" t="e">
        <f t="shared" si="3"/>
        <v>#DIV/0!</v>
      </c>
    </row>
    <row r="36" spans="1:10" x14ac:dyDescent="0.25">
      <c r="A36" s="557">
        <v>20</v>
      </c>
      <c r="B36" s="128" t="str">
        <f>'9'!B35</f>
        <v>Purwokerto Timur</v>
      </c>
      <c r="C36" s="128" t="str">
        <f>'9'!C35</f>
        <v>Purwokerto Timur I</v>
      </c>
      <c r="D36" s="236"/>
      <c r="E36" s="236"/>
      <c r="F36" s="236"/>
      <c r="G36" s="325" t="e">
        <f t="shared" si="2"/>
        <v>#DIV/0!</v>
      </c>
      <c r="H36" s="236"/>
      <c r="I36" s="223"/>
      <c r="J36" s="354" t="e">
        <f t="shared" si="3"/>
        <v>#DIV/0!</v>
      </c>
    </row>
    <row r="37" spans="1:10" x14ac:dyDescent="0.25">
      <c r="A37" s="557"/>
      <c r="B37" s="128"/>
      <c r="C37" s="128" t="str">
        <f>'9'!C36</f>
        <v>Purwokerto Timur II</v>
      </c>
      <c r="D37" s="236"/>
      <c r="E37" s="236"/>
      <c r="F37" s="236"/>
      <c r="G37" s="325" t="e">
        <f t="shared" si="2"/>
        <v>#DIV/0!</v>
      </c>
      <c r="H37" s="236"/>
      <c r="I37" s="223"/>
      <c r="J37" s="354" t="e">
        <f t="shared" si="3"/>
        <v>#DIV/0!</v>
      </c>
    </row>
    <row r="38" spans="1:10" x14ac:dyDescent="0.25">
      <c r="A38" s="557">
        <v>21</v>
      </c>
      <c r="B38" s="128" t="str">
        <f>'9'!B37</f>
        <v>Purwokerto Utara</v>
      </c>
      <c r="C38" s="128" t="str">
        <f>'9'!C37</f>
        <v>Purwokerto Utara I</v>
      </c>
      <c r="D38" s="236"/>
      <c r="E38" s="236"/>
      <c r="F38" s="236"/>
      <c r="G38" s="325" t="e">
        <f t="shared" si="2"/>
        <v>#DIV/0!</v>
      </c>
      <c r="H38" s="236"/>
      <c r="I38" s="223"/>
      <c r="J38" s="354" t="e">
        <f t="shared" si="3"/>
        <v>#DIV/0!</v>
      </c>
    </row>
    <row r="39" spans="1:10" x14ac:dyDescent="0.25">
      <c r="A39" s="557"/>
      <c r="B39" s="128"/>
      <c r="C39" s="128" t="str">
        <f>'9'!C38</f>
        <v>Purwokerto Utara II</v>
      </c>
      <c r="D39" s="236"/>
      <c r="E39" s="236"/>
      <c r="F39" s="236"/>
      <c r="G39" s="325" t="e">
        <f t="shared" si="2"/>
        <v>#DIV/0!</v>
      </c>
      <c r="H39" s="236"/>
      <c r="I39" s="223"/>
      <c r="J39" s="354" t="e">
        <f t="shared" si="3"/>
        <v>#DIV/0!</v>
      </c>
    </row>
    <row r="40" spans="1:10" x14ac:dyDescent="0.25">
      <c r="A40" s="557">
        <v>22</v>
      </c>
      <c r="B40" s="128" t="str">
        <f>'9'!B39</f>
        <v>Purwokerto Selatan</v>
      </c>
      <c r="C40" s="128" t="str">
        <f>'9'!C39</f>
        <v>Purwokerto Selatan</v>
      </c>
      <c r="D40" s="236"/>
      <c r="E40" s="236"/>
      <c r="F40" s="236"/>
      <c r="G40" s="325" t="e">
        <f t="shared" si="2"/>
        <v>#DIV/0!</v>
      </c>
      <c r="H40" s="236"/>
      <c r="I40" s="223"/>
      <c r="J40" s="354" t="e">
        <f t="shared" si="3"/>
        <v>#DIV/0!</v>
      </c>
    </row>
    <row r="41" spans="1:10" x14ac:dyDescent="0.25">
      <c r="A41" s="557">
        <v>23</v>
      </c>
      <c r="B41" s="128" t="str">
        <f>'9'!B40</f>
        <v>Sokaraja</v>
      </c>
      <c r="C41" s="128" t="str">
        <f>'9'!C40</f>
        <v>Sokaraja I</v>
      </c>
      <c r="D41" s="236"/>
      <c r="E41" s="236"/>
      <c r="F41" s="236"/>
      <c r="G41" s="325" t="e">
        <f t="shared" si="2"/>
        <v>#DIV/0!</v>
      </c>
      <c r="H41" s="236"/>
      <c r="I41" s="223"/>
      <c r="J41" s="354" t="e">
        <f t="shared" si="3"/>
        <v>#DIV/0!</v>
      </c>
    </row>
    <row r="42" spans="1:10" x14ac:dyDescent="0.25">
      <c r="A42" s="557"/>
      <c r="B42" s="128"/>
      <c r="C42" s="128" t="str">
        <f>'9'!C41</f>
        <v>Sokaraja II</v>
      </c>
      <c r="D42" s="236"/>
      <c r="E42" s="236"/>
      <c r="F42" s="236"/>
      <c r="G42" s="325" t="e">
        <f t="shared" si="2"/>
        <v>#DIV/0!</v>
      </c>
      <c r="H42" s="236"/>
      <c r="I42" s="223"/>
      <c r="J42" s="354" t="e">
        <f t="shared" si="3"/>
        <v>#DIV/0!</v>
      </c>
    </row>
    <row r="43" spans="1:10" x14ac:dyDescent="0.25">
      <c r="A43" s="557">
        <v>24</v>
      </c>
      <c r="B43" s="128" t="str">
        <f>'9'!B42</f>
        <v>Kembaran</v>
      </c>
      <c r="C43" s="128" t="str">
        <f>'9'!C42</f>
        <v>Kembaran I</v>
      </c>
      <c r="D43" s="236"/>
      <c r="E43" s="236"/>
      <c r="F43" s="236"/>
      <c r="G43" s="325" t="e">
        <f t="shared" si="2"/>
        <v>#DIV/0!</v>
      </c>
      <c r="H43" s="236"/>
      <c r="I43" s="223"/>
      <c r="J43" s="354" t="e">
        <f t="shared" si="3"/>
        <v>#DIV/0!</v>
      </c>
    </row>
    <row r="44" spans="1:10" x14ac:dyDescent="0.25">
      <c r="A44" s="557"/>
      <c r="B44" s="128"/>
      <c r="C44" s="128" t="str">
        <f>'9'!C43</f>
        <v>Kembaran II</v>
      </c>
      <c r="D44" s="236"/>
      <c r="E44" s="236"/>
      <c r="F44" s="236"/>
      <c r="G44" s="325" t="e">
        <f t="shared" si="2"/>
        <v>#DIV/0!</v>
      </c>
      <c r="H44" s="236"/>
      <c r="I44" s="223"/>
      <c r="J44" s="354" t="e">
        <f t="shared" si="3"/>
        <v>#DIV/0!</v>
      </c>
    </row>
    <row r="45" spans="1:10" x14ac:dyDescent="0.25">
      <c r="A45" s="557">
        <v>25</v>
      </c>
      <c r="B45" s="128" t="str">
        <f>'9'!B44</f>
        <v>Sumbang</v>
      </c>
      <c r="C45" s="128" t="str">
        <f>'9'!C44</f>
        <v>Sumbang I</v>
      </c>
      <c r="D45" s="236"/>
      <c r="E45" s="236"/>
      <c r="F45" s="236"/>
      <c r="G45" s="325" t="e">
        <f t="shared" si="2"/>
        <v>#DIV/0!</v>
      </c>
      <c r="H45" s="236"/>
      <c r="I45" s="223"/>
      <c r="J45" s="354" t="e">
        <f t="shared" si="3"/>
        <v>#DIV/0!</v>
      </c>
    </row>
    <row r="46" spans="1:10" x14ac:dyDescent="0.25">
      <c r="A46" s="557"/>
      <c r="B46" s="128"/>
      <c r="C46" s="128" t="str">
        <f>'9'!C45</f>
        <v>Sumbang II</v>
      </c>
      <c r="D46" s="236"/>
      <c r="E46" s="236"/>
      <c r="F46" s="236"/>
      <c r="G46" s="325" t="e">
        <f t="shared" si="2"/>
        <v>#DIV/0!</v>
      </c>
      <c r="H46" s="236"/>
      <c r="I46" s="223"/>
      <c r="J46" s="354" t="e">
        <f t="shared" si="3"/>
        <v>#DIV/0!</v>
      </c>
    </row>
    <row r="47" spans="1:10" x14ac:dyDescent="0.25">
      <c r="A47" s="557">
        <v>26</v>
      </c>
      <c r="B47" s="128" t="str">
        <f>'9'!B46</f>
        <v>Baturraden</v>
      </c>
      <c r="C47" s="128" t="str">
        <f>'9'!C46</f>
        <v>Baturraden I</v>
      </c>
      <c r="D47" s="236"/>
      <c r="E47" s="236"/>
      <c r="F47" s="236"/>
      <c r="G47" s="325" t="e">
        <f t="shared" si="2"/>
        <v>#DIV/0!</v>
      </c>
      <c r="H47" s="236"/>
      <c r="I47" s="223"/>
      <c r="J47" s="354" t="e">
        <f t="shared" si="3"/>
        <v>#DIV/0!</v>
      </c>
    </row>
    <row r="48" spans="1:10" x14ac:dyDescent="0.25">
      <c r="A48" s="557"/>
      <c r="B48" s="128"/>
      <c r="C48" s="128" t="str">
        <f>'9'!C47</f>
        <v>Baturraden II</v>
      </c>
      <c r="D48" s="236"/>
      <c r="E48" s="236"/>
      <c r="F48" s="236"/>
      <c r="G48" s="325" t="e">
        <f t="shared" si="2"/>
        <v>#DIV/0!</v>
      </c>
      <c r="H48" s="236"/>
      <c r="I48" s="223"/>
      <c r="J48" s="354" t="e">
        <f t="shared" si="3"/>
        <v>#DIV/0!</v>
      </c>
    </row>
    <row r="49" spans="1:10" x14ac:dyDescent="0.25">
      <c r="A49" s="557">
        <v>27</v>
      </c>
      <c r="B49" s="128" t="str">
        <f>'9'!B48</f>
        <v>Kedungbanteng</v>
      </c>
      <c r="C49" s="128" t="str">
        <f>'9'!C48</f>
        <v>Kedungbanteng</v>
      </c>
      <c r="D49" s="236"/>
      <c r="E49" s="236"/>
      <c r="F49" s="236"/>
      <c r="G49" s="325" t="e">
        <f t="shared" si="2"/>
        <v>#DIV/0!</v>
      </c>
      <c r="H49" s="236"/>
      <c r="I49" s="223"/>
      <c r="J49" s="354" t="e">
        <f t="shared" si="3"/>
        <v>#DIV/0!</v>
      </c>
    </row>
    <row r="50" spans="1:10" x14ac:dyDescent="0.25">
      <c r="A50" s="557"/>
      <c r="B50" s="128"/>
      <c r="C50" s="125"/>
      <c r="D50" s="236"/>
      <c r="E50" s="236"/>
      <c r="F50" s="236"/>
      <c r="G50" s="325"/>
      <c r="H50" s="236"/>
      <c r="I50" s="223"/>
      <c r="J50" s="354"/>
    </row>
    <row r="51" spans="1:10" x14ac:dyDescent="0.25">
      <c r="A51" s="557"/>
      <c r="B51" s="128"/>
      <c r="C51" s="125"/>
      <c r="D51" s="236"/>
      <c r="E51" s="236"/>
      <c r="F51" s="236"/>
      <c r="G51" s="325"/>
      <c r="H51" s="236"/>
      <c r="I51" s="223"/>
      <c r="J51" s="354"/>
    </row>
    <row r="52" spans="1:10" x14ac:dyDescent="0.25">
      <c r="A52" s="557"/>
      <c r="B52" s="128"/>
      <c r="C52" s="125"/>
      <c r="D52" s="236"/>
      <c r="E52" s="236"/>
      <c r="F52" s="236"/>
      <c r="G52" s="325"/>
      <c r="H52" s="236"/>
      <c r="I52" s="223"/>
      <c r="J52" s="354"/>
    </row>
    <row r="53" spans="1:10" x14ac:dyDescent="0.25">
      <c r="A53" s="72"/>
      <c r="B53" s="72"/>
      <c r="D53" s="236"/>
      <c r="E53" s="236"/>
      <c r="F53" s="236"/>
      <c r="G53" s="325"/>
      <c r="H53" s="236"/>
      <c r="I53" s="223"/>
      <c r="J53" s="354"/>
    </row>
    <row r="54" spans="1:10" x14ac:dyDescent="0.25">
      <c r="A54" s="72"/>
      <c r="B54" s="72"/>
      <c r="D54" s="236"/>
      <c r="E54" s="236"/>
      <c r="F54" s="236"/>
      <c r="G54" s="325"/>
      <c r="H54" s="236"/>
      <c r="I54" s="223"/>
      <c r="J54" s="354"/>
    </row>
    <row r="55" spans="1:10" x14ac:dyDescent="0.25">
      <c r="A55" s="72"/>
      <c r="B55" s="72"/>
      <c r="D55" s="236"/>
      <c r="E55" s="236"/>
      <c r="F55" s="236"/>
      <c r="G55" s="325"/>
      <c r="H55" s="236"/>
      <c r="I55" s="223"/>
      <c r="J55" s="354"/>
    </row>
    <row r="56" spans="1:10" x14ac:dyDescent="0.25">
      <c r="A56" s="78"/>
      <c r="B56" s="78"/>
      <c r="C56" s="163"/>
      <c r="D56" s="237"/>
      <c r="E56" s="237"/>
      <c r="F56" s="237"/>
      <c r="G56" s="328"/>
      <c r="H56" s="237"/>
      <c r="I56" s="228"/>
      <c r="J56" s="355"/>
    </row>
    <row r="57" spans="1:10" ht="20.100000000000001" customHeight="1" thickBot="1" x14ac:dyDescent="0.3">
      <c r="A57" s="356" t="s">
        <v>751</v>
      </c>
      <c r="B57" s="572"/>
      <c r="C57" s="357"/>
      <c r="D57" s="341">
        <f>SUM(D10:D56)</f>
        <v>0</v>
      </c>
      <c r="E57" s="341">
        <f>SUM(E10:E56)</f>
        <v>0</v>
      </c>
      <c r="F57" s="341">
        <f>SUM(F10:F56)</f>
        <v>0</v>
      </c>
      <c r="G57" s="330" t="e">
        <f>D57/E57</f>
        <v>#DIV/0!</v>
      </c>
      <c r="H57" s="341">
        <f>SUM(H10:H56)</f>
        <v>0</v>
      </c>
      <c r="I57" s="341">
        <f>SUM(I10:I56)</f>
        <v>0</v>
      </c>
      <c r="J57" s="358" t="e">
        <f>I57/H57</f>
        <v>#DIV/0!</v>
      </c>
    </row>
    <row r="58" spans="1:10" x14ac:dyDescent="0.25">
      <c r="A58" s="102"/>
      <c r="B58" s="571"/>
      <c r="C58" s="571"/>
      <c r="E58" s="564"/>
      <c r="F58" s="564"/>
      <c r="G58" s="564"/>
    </row>
    <row r="59" spans="1:10" x14ac:dyDescent="0.25">
      <c r="A59" s="724" t="s">
        <v>315</v>
      </c>
      <c r="B59" s="724"/>
      <c r="C59" s="724"/>
      <c r="D59" s="724"/>
      <c r="E59" s="724"/>
      <c r="F59" s="724"/>
    </row>
    <row r="60" spans="1:10" x14ac:dyDescent="0.25">
      <c r="A60" s="724" t="s">
        <v>752</v>
      </c>
      <c r="B60" s="724"/>
      <c r="C60" s="724"/>
      <c r="D60" s="724"/>
      <c r="E60" s="724"/>
      <c r="F60" s="724"/>
    </row>
  </sheetData>
  <mergeCells count="4">
    <mergeCell ref="A7:A8"/>
    <mergeCell ref="B7:B8"/>
    <mergeCell ref="C7:C8"/>
    <mergeCell ref="D7:J7"/>
  </mergeCells>
  <printOptions horizontalCentered="1"/>
  <pageMargins left="1.7" right="0.9" top="1.1499999999999999" bottom="0.9" header="0" footer="0"/>
  <pageSetup paperSize="9" scale="59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A4ED-6E01-4FB8-88CC-5E0CC033255D}">
  <sheetPr codeName="Sheet53">
    <tabColor rgb="FF00B050"/>
    <pageSetUpPr fitToPage="1"/>
  </sheetPr>
  <dimension ref="A1:AM55"/>
  <sheetViews>
    <sheetView topLeftCell="A24" zoomScale="80" zoomScaleNormal="80" workbookViewId="0">
      <selection activeCell="V4" sqref="V4"/>
    </sheetView>
  </sheetViews>
  <sheetFormatPr defaultColWidth="9.140625" defaultRowHeight="15" x14ac:dyDescent="0.25"/>
  <cols>
    <col min="1" max="1" width="7.140625" style="70" customWidth="1"/>
    <col min="2" max="2" width="15" style="70" bestFit="1" customWidth="1"/>
    <col min="3" max="3" width="26.42578125" style="70" customWidth="1"/>
    <col min="4" max="4" width="11.28515625" style="70" customWidth="1"/>
    <col min="5" max="5" width="22.7109375" style="70" bestFit="1" customWidth="1"/>
    <col min="6" max="6" width="8.5703125" style="70" bestFit="1" customWidth="1"/>
    <col min="7" max="7" width="24.7109375" style="70" bestFit="1" customWidth="1"/>
    <col min="8" max="8" width="8.5703125" style="70" bestFit="1" customWidth="1"/>
    <col min="9" max="12" width="7.42578125" style="70" customWidth="1"/>
    <col min="13" max="13" width="11.7109375" style="70" customWidth="1"/>
    <col min="14" max="14" width="7.42578125" style="70" customWidth="1"/>
    <col min="15" max="15" width="9" style="70" customWidth="1"/>
    <col min="16" max="16" width="7.42578125" style="70" customWidth="1"/>
    <col min="17" max="17" width="8.7109375" style="70" customWidth="1"/>
    <col min="18" max="21" width="7.42578125" style="70" customWidth="1"/>
    <col min="22" max="22" width="9.28515625" style="70" customWidth="1"/>
    <col min="23" max="23" width="7.42578125" style="70" customWidth="1"/>
    <col min="24" max="24" width="9.5703125" style="70" customWidth="1"/>
    <col min="25" max="25" width="7.42578125" style="70" customWidth="1"/>
    <col min="26" max="33" width="8.7109375" style="70" customWidth="1"/>
    <col min="34" max="34" width="16.140625" style="70" customWidth="1"/>
    <col min="35" max="35" width="15" style="70" customWidth="1"/>
    <col min="36" max="38" width="8.7109375" style="70" customWidth="1"/>
    <col min="39" max="41" width="9.140625" style="70"/>
    <col min="42" max="42" width="10.5703125" style="70" bestFit="1" customWidth="1"/>
    <col min="43" max="256" width="9.140625" style="70"/>
    <col min="257" max="257" width="5.7109375" style="70" customWidth="1"/>
    <col min="258" max="258" width="19" style="70" customWidth="1"/>
    <col min="259" max="259" width="20.140625" style="70" customWidth="1"/>
    <col min="260" max="260" width="9.5703125" style="70" customWidth="1"/>
    <col min="261" max="261" width="11" style="70" customWidth="1"/>
    <col min="262" max="262" width="8.7109375" style="70" customWidth="1"/>
    <col min="263" max="263" width="12" style="70" customWidth="1"/>
    <col min="264" max="264" width="8.7109375" style="70" customWidth="1"/>
    <col min="265" max="265" width="7.7109375" style="70" customWidth="1"/>
    <col min="266" max="266" width="7.85546875" style="70" customWidth="1"/>
    <col min="267" max="282" width="7.7109375" style="70" customWidth="1"/>
    <col min="283" max="289" width="8.7109375" style="70" customWidth="1"/>
    <col min="290" max="290" width="16.140625" style="70" customWidth="1"/>
    <col min="291" max="291" width="15" style="70" customWidth="1"/>
    <col min="292" max="294" width="8.7109375" style="70" customWidth="1"/>
    <col min="295" max="297" width="9.140625" style="70"/>
    <col min="298" max="298" width="10.5703125" style="70" bestFit="1" customWidth="1"/>
    <col min="299" max="512" width="9.140625" style="70"/>
    <col min="513" max="513" width="5.7109375" style="70" customWidth="1"/>
    <col min="514" max="514" width="19" style="70" customWidth="1"/>
    <col min="515" max="515" width="20.140625" style="70" customWidth="1"/>
    <col min="516" max="516" width="9.5703125" style="70" customWidth="1"/>
    <col min="517" max="517" width="11" style="70" customWidth="1"/>
    <col min="518" max="518" width="8.7109375" style="70" customWidth="1"/>
    <col min="519" max="519" width="12" style="70" customWidth="1"/>
    <col min="520" max="520" width="8.7109375" style="70" customWidth="1"/>
    <col min="521" max="521" width="7.7109375" style="70" customWidth="1"/>
    <col min="522" max="522" width="7.85546875" style="70" customWidth="1"/>
    <col min="523" max="538" width="7.7109375" style="70" customWidth="1"/>
    <col min="539" max="545" width="8.7109375" style="70" customWidth="1"/>
    <col min="546" max="546" width="16.140625" style="70" customWidth="1"/>
    <col min="547" max="547" width="15" style="70" customWidth="1"/>
    <col min="548" max="550" width="8.7109375" style="70" customWidth="1"/>
    <col min="551" max="553" width="9.140625" style="70"/>
    <col min="554" max="554" width="10.5703125" style="70" bestFit="1" customWidth="1"/>
    <col min="555" max="768" width="9.140625" style="70"/>
    <col min="769" max="769" width="5.7109375" style="70" customWidth="1"/>
    <col min="770" max="770" width="19" style="70" customWidth="1"/>
    <col min="771" max="771" width="20.140625" style="70" customWidth="1"/>
    <col min="772" max="772" width="9.5703125" style="70" customWidth="1"/>
    <col min="773" max="773" width="11" style="70" customWidth="1"/>
    <col min="774" max="774" width="8.7109375" style="70" customWidth="1"/>
    <col min="775" max="775" width="12" style="70" customWidth="1"/>
    <col min="776" max="776" width="8.7109375" style="70" customWidth="1"/>
    <col min="777" max="777" width="7.7109375" style="70" customWidth="1"/>
    <col min="778" max="778" width="7.85546875" style="70" customWidth="1"/>
    <col min="779" max="794" width="7.7109375" style="70" customWidth="1"/>
    <col min="795" max="801" width="8.7109375" style="70" customWidth="1"/>
    <col min="802" max="802" width="16.140625" style="70" customWidth="1"/>
    <col min="803" max="803" width="15" style="70" customWidth="1"/>
    <col min="804" max="806" width="8.7109375" style="70" customWidth="1"/>
    <col min="807" max="809" width="9.140625" style="70"/>
    <col min="810" max="810" width="10.5703125" style="70" bestFit="1" customWidth="1"/>
    <col min="811" max="1024" width="9.140625" style="70"/>
    <col min="1025" max="1025" width="5.7109375" style="70" customWidth="1"/>
    <col min="1026" max="1026" width="19" style="70" customWidth="1"/>
    <col min="1027" max="1027" width="20.140625" style="70" customWidth="1"/>
    <col min="1028" max="1028" width="9.5703125" style="70" customWidth="1"/>
    <col min="1029" max="1029" width="11" style="70" customWidth="1"/>
    <col min="1030" max="1030" width="8.7109375" style="70" customWidth="1"/>
    <col min="1031" max="1031" width="12" style="70" customWidth="1"/>
    <col min="1032" max="1032" width="8.7109375" style="70" customWidth="1"/>
    <col min="1033" max="1033" width="7.7109375" style="70" customWidth="1"/>
    <col min="1034" max="1034" width="7.85546875" style="70" customWidth="1"/>
    <col min="1035" max="1050" width="7.7109375" style="70" customWidth="1"/>
    <col min="1051" max="1057" width="8.7109375" style="70" customWidth="1"/>
    <col min="1058" max="1058" width="16.140625" style="70" customWidth="1"/>
    <col min="1059" max="1059" width="15" style="70" customWidth="1"/>
    <col min="1060" max="1062" width="8.7109375" style="70" customWidth="1"/>
    <col min="1063" max="1065" width="9.140625" style="70"/>
    <col min="1066" max="1066" width="10.5703125" style="70" bestFit="1" customWidth="1"/>
    <col min="1067" max="1280" width="9.140625" style="70"/>
    <col min="1281" max="1281" width="5.7109375" style="70" customWidth="1"/>
    <col min="1282" max="1282" width="19" style="70" customWidth="1"/>
    <col min="1283" max="1283" width="20.140625" style="70" customWidth="1"/>
    <col min="1284" max="1284" width="9.5703125" style="70" customWidth="1"/>
    <col min="1285" max="1285" width="11" style="70" customWidth="1"/>
    <col min="1286" max="1286" width="8.7109375" style="70" customWidth="1"/>
    <col min="1287" max="1287" width="12" style="70" customWidth="1"/>
    <col min="1288" max="1288" width="8.7109375" style="70" customWidth="1"/>
    <col min="1289" max="1289" width="7.7109375" style="70" customWidth="1"/>
    <col min="1290" max="1290" width="7.85546875" style="70" customWidth="1"/>
    <col min="1291" max="1306" width="7.7109375" style="70" customWidth="1"/>
    <col min="1307" max="1313" width="8.7109375" style="70" customWidth="1"/>
    <col min="1314" max="1314" width="16.140625" style="70" customWidth="1"/>
    <col min="1315" max="1315" width="15" style="70" customWidth="1"/>
    <col min="1316" max="1318" width="8.7109375" style="70" customWidth="1"/>
    <col min="1319" max="1321" width="9.140625" style="70"/>
    <col min="1322" max="1322" width="10.5703125" style="70" bestFit="1" customWidth="1"/>
    <col min="1323" max="1536" width="9.140625" style="70"/>
    <col min="1537" max="1537" width="5.7109375" style="70" customWidth="1"/>
    <col min="1538" max="1538" width="19" style="70" customWidth="1"/>
    <col min="1539" max="1539" width="20.140625" style="70" customWidth="1"/>
    <col min="1540" max="1540" width="9.5703125" style="70" customWidth="1"/>
    <col min="1541" max="1541" width="11" style="70" customWidth="1"/>
    <col min="1542" max="1542" width="8.7109375" style="70" customWidth="1"/>
    <col min="1543" max="1543" width="12" style="70" customWidth="1"/>
    <col min="1544" max="1544" width="8.7109375" style="70" customWidth="1"/>
    <col min="1545" max="1545" width="7.7109375" style="70" customWidth="1"/>
    <col min="1546" max="1546" width="7.85546875" style="70" customWidth="1"/>
    <col min="1547" max="1562" width="7.7109375" style="70" customWidth="1"/>
    <col min="1563" max="1569" width="8.7109375" style="70" customWidth="1"/>
    <col min="1570" max="1570" width="16.140625" style="70" customWidth="1"/>
    <col min="1571" max="1571" width="15" style="70" customWidth="1"/>
    <col min="1572" max="1574" width="8.7109375" style="70" customWidth="1"/>
    <col min="1575" max="1577" width="9.140625" style="70"/>
    <col min="1578" max="1578" width="10.5703125" style="70" bestFit="1" customWidth="1"/>
    <col min="1579" max="1792" width="9.140625" style="70"/>
    <col min="1793" max="1793" width="5.7109375" style="70" customWidth="1"/>
    <col min="1794" max="1794" width="19" style="70" customWidth="1"/>
    <col min="1795" max="1795" width="20.140625" style="70" customWidth="1"/>
    <col min="1796" max="1796" width="9.5703125" style="70" customWidth="1"/>
    <col min="1797" max="1797" width="11" style="70" customWidth="1"/>
    <col min="1798" max="1798" width="8.7109375" style="70" customWidth="1"/>
    <col min="1799" max="1799" width="12" style="70" customWidth="1"/>
    <col min="1800" max="1800" width="8.7109375" style="70" customWidth="1"/>
    <col min="1801" max="1801" width="7.7109375" style="70" customWidth="1"/>
    <col min="1802" max="1802" width="7.85546875" style="70" customWidth="1"/>
    <col min="1803" max="1818" width="7.7109375" style="70" customWidth="1"/>
    <col min="1819" max="1825" width="8.7109375" style="70" customWidth="1"/>
    <col min="1826" max="1826" width="16.140625" style="70" customWidth="1"/>
    <col min="1827" max="1827" width="15" style="70" customWidth="1"/>
    <col min="1828" max="1830" width="8.7109375" style="70" customWidth="1"/>
    <col min="1831" max="1833" width="9.140625" style="70"/>
    <col min="1834" max="1834" width="10.5703125" style="70" bestFit="1" customWidth="1"/>
    <col min="1835" max="2048" width="9.140625" style="70"/>
    <col min="2049" max="2049" width="5.7109375" style="70" customWidth="1"/>
    <col min="2050" max="2050" width="19" style="70" customWidth="1"/>
    <col min="2051" max="2051" width="20.140625" style="70" customWidth="1"/>
    <col min="2052" max="2052" width="9.5703125" style="70" customWidth="1"/>
    <col min="2053" max="2053" width="11" style="70" customWidth="1"/>
    <col min="2054" max="2054" width="8.7109375" style="70" customWidth="1"/>
    <col min="2055" max="2055" width="12" style="70" customWidth="1"/>
    <col min="2056" max="2056" width="8.7109375" style="70" customWidth="1"/>
    <col min="2057" max="2057" width="7.7109375" style="70" customWidth="1"/>
    <col min="2058" max="2058" width="7.85546875" style="70" customWidth="1"/>
    <col min="2059" max="2074" width="7.7109375" style="70" customWidth="1"/>
    <col min="2075" max="2081" width="8.7109375" style="70" customWidth="1"/>
    <col min="2082" max="2082" width="16.140625" style="70" customWidth="1"/>
    <col min="2083" max="2083" width="15" style="70" customWidth="1"/>
    <col min="2084" max="2086" width="8.7109375" style="70" customWidth="1"/>
    <col min="2087" max="2089" width="9.140625" style="70"/>
    <col min="2090" max="2090" width="10.5703125" style="70" bestFit="1" customWidth="1"/>
    <col min="2091" max="2304" width="9.140625" style="70"/>
    <col min="2305" max="2305" width="5.7109375" style="70" customWidth="1"/>
    <col min="2306" max="2306" width="19" style="70" customWidth="1"/>
    <col min="2307" max="2307" width="20.140625" style="70" customWidth="1"/>
    <col min="2308" max="2308" width="9.5703125" style="70" customWidth="1"/>
    <col min="2309" max="2309" width="11" style="70" customWidth="1"/>
    <col min="2310" max="2310" width="8.7109375" style="70" customWidth="1"/>
    <col min="2311" max="2311" width="12" style="70" customWidth="1"/>
    <col min="2312" max="2312" width="8.7109375" style="70" customWidth="1"/>
    <col min="2313" max="2313" width="7.7109375" style="70" customWidth="1"/>
    <col min="2314" max="2314" width="7.85546875" style="70" customWidth="1"/>
    <col min="2315" max="2330" width="7.7109375" style="70" customWidth="1"/>
    <col min="2331" max="2337" width="8.7109375" style="70" customWidth="1"/>
    <col min="2338" max="2338" width="16.140625" style="70" customWidth="1"/>
    <col min="2339" max="2339" width="15" style="70" customWidth="1"/>
    <col min="2340" max="2342" width="8.7109375" style="70" customWidth="1"/>
    <col min="2343" max="2345" width="9.140625" style="70"/>
    <col min="2346" max="2346" width="10.5703125" style="70" bestFit="1" customWidth="1"/>
    <col min="2347" max="2560" width="9.140625" style="70"/>
    <col min="2561" max="2561" width="5.7109375" style="70" customWidth="1"/>
    <col min="2562" max="2562" width="19" style="70" customWidth="1"/>
    <col min="2563" max="2563" width="20.140625" style="70" customWidth="1"/>
    <col min="2564" max="2564" width="9.5703125" style="70" customWidth="1"/>
    <col min="2565" max="2565" width="11" style="70" customWidth="1"/>
    <col min="2566" max="2566" width="8.7109375" style="70" customWidth="1"/>
    <col min="2567" max="2567" width="12" style="70" customWidth="1"/>
    <col min="2568" max="2568" width="8.7109375" style="70" customWidth="1"/>
    <col min="2569" max="2569" width="7.7109375" style="70" customWidth="1"/>
    <col min="2570" max="2570" width="7.85546875" style="70" customWidth="1"/>
    <col min="2571" max="2586" width="7.7109375" style="70" customWidth="1"/>
    <col min="2587" max="2593" width="8.7109375" style="70" customWidth="1"/>
    <col min="2594" max="2594" width="16.140625" style="70" customWidth="1"/>
    <col min="2595" max="2595" width="15" style="70" customWidth="1"/>
    <col min="2596" max="2598" width="8.7109375" style="70" customWidth="1"/>
    <col min="2599" max="2601" width="9.140625" style="70"/>
    <col min="2602" max="2602" width="10.5703125" style="70" bestFit="1" customWidth="1"/>
    <col min="2603" max="2816" width="9.140625" style="70"/>
    <col min="2817" max="2817" width="5.7109375" style="70" customWidth="1"/>
    <col min="2818" max="2818" width="19" style="70" customWidth="1"/>
    <col min="2819" max="2819" width="20.140625" style="70" customWidth="1"/>
    <col min="2820" max="2820" width="9.5703125" style="70" customWidth="1"/>
    <col min="2821" max="2821" width="11" style="70" customWidth="1"/>
    <col min="2822" max="2822" width="8.7109375" style="70" customWidth="1"/>
    <col min="2823" max="2823" width="12" style="70" customWidth="1"/>
    <col min="2824" max="2824" width="8.7109375" style="70" customWidth="1"/>
    <col min="2825" max="2825" width="7.7109375" style="70" customWidth="1"/>
    <col min="2826" max="2826" width="7.85546875" style="70" customWidth="1"/>
    <col min="2827" max="2842" width="7.7109375" style="70" customWidth="1"/>
    <col min="2843" max="2849" width="8.7109375" style="70" customWidth="1"/>
    <col min="2850" max="2850" width="16.140625" style="70" customWidth="1"/>
    <col min="2851" max="2851" width="15" style="70" customWidth="1"/>
    <col min="2852" max="2854" width="8.7109375" style="70" customWidth="1"/>
    <col min="2855" max="2857" width="9.140625" style="70"/>
    <col min="2858" max="2858" width="10.5703125" style="70" bestFit="1" customWidth="1"/>
    <col min="2859" max="3072" width="9.140625" style="70"/>
    <col min="3073" max="3073" width="5.7109375" style="70" customWidth="1"/>
    <col min="3074" max="3074" width="19" style="70" customWidth="1"/>
    <col min="3075" max="3075" width="20.140625" style="70" customWidth="1"/>
    <col min="3076" max="3076" width="9.5703125" style="70" customWidth="1"/>
    <col min="3077" max="3077" width="11" style="70" customWidth="1"/>
    <col min="3078" max="3078" width="8.7109375" style="70" customWidth="1"/>
    <col min="3079" max="3079" width="12" style="70" customWidth="1"/>
    <col min="3080" max="3080" width="8.7109375" style="70" customWidth="1"/>
    <col min="3081" max="3081" width="7.7109375" style="70" customWidth="1"/>
    <col min="3082" max="3082" width="7.85546875" style="70" customWidth="1"/>
    <col min="3083" max="3098" width="7.7109375" style="70" customWidth="1"/>
    <col min="3099" max="3105" width="8.7109375" style="70" customWidth="1"/>
    <col min="3106" max="3106" width="16.140625" style="70" customWidth="1"/>
    <col min="3107" max="3107" width="15" style="70" customWidth="1"/>
    <col min="3108" max="3110" width="8.7109375" style="70" customWidth="1"/>
    <col min="3111" max="3113" width="9.140625" style="70"/>
    <col min="3114" max="3114" width="10.5703125" style="70" bestFit="1" customWidth="1"/>
    <col min="3115" max="3328" width="9.140625" style="70"/>
    <col min="3329" max="3329" width="5.7109375" style="70" customWidth="1"/>
    <col min="3330" max="3330" width="19" style="70" customWidth="1"/>
    <col min="3331" max="3331" width="20.140625" style="70" customWidth="1"/>
    <col min="3332" max="3332" width="9.5703125" style="70" customWidth="1"/>
    <col min="3333" max="3333" width="11" style="70" customWidth="1"/>
    <col min="3334" max="3334" width="8.7109375" style="70" customWidth="1"/>
    <col min="3335" max="3335" width="12" style="70" customWidth="1"/>
    <col min="3336" max="3336" width="8.7109375" style="70" customWidth="1"/>
    <col min="3337" max="3337" width="7.7109375" style="70" customWidth="1"/>
    <col min="3338" max="3338" width="7.85546875" style="70" customWidth="1"/>
    <col min="3339" max="3354" width="7.7109375" style="70" customWidth="1"/>
    <col min="3355" max="3361" width="8.7109375" style="70" customWidth="1"/>
    <col min="3362" max="3362" width="16.140625" style="70" customWidth="1"/>
    <col min="3363" max="3363" width="15" style="70" customWidth="1"/>
    <col min="3364" max="3366" width="8.7109375" style="70" customWidth="1"/>
    <col min="3367" max="3369" width="9.140625" style="70"/>
    <col min="3370" max="3370" width="10.5703125" style="70" bestFit="1" customWidth="1"/>
    <col min="3371" max="3584" width="9.140625" style="70"/>
    <col min="3585" max="3585" width="5.7109375" style="70" customWidth="1"/>
    <col min="3586" max="3586" width="19" style="70" customWidth="1"/>
    <col min="3587" max="3587" width="20.140625" style="70" customWidth="1"/>
    <col min="3588" max="3588" width="9.5703125" style="70" customWidth="1"/>
    <col min="3589" max="3589" width="11" style="70" customWidth="1"/>
    <col min="3590" max="3590" width="8.7109375" style="70" customWidth="1"/>
    <col min="3591" max="3591" width="12" style="70" customWidth="1"/>
    <col min="3592" max="3592" width="8.7109375" style="70" customWidth="1"/>
    <col min="3593" max="3593" width="7.7109375" style="70" customWidth="1"/>
    <col min="3594" max="3594" width="7.85546875" style="70" customWidth="1"/>
    <col min="3595" max="3610" width="7.7109375" style="70" customWidth="1"/>
    <col min="3611" max="3617" width="8.7109375" style="70" customWidth="1"/>
    <col min="3618" max="3618" width="16.140625" style="70" customWidth="1"/>
    <col min="3619" max="3619" width="15" style="70" customWidth="1"/>
    <col min="3620" max="3622" width="8.7109375" style="70" customWidth="1"/>
    <col min="3623" max="3625" width="9.140625" style="70"/>
    <col min="3626" max="3626" width="10.5703125" style="70" bestFit="1" customWidth="1"/>
    <col min="3627" max="3840" width="9.140625" style="70"/>
    <col min="3841" max="3841" width="5.7109375" style="70" customWidth="1"/>
    <col min="3842" max="3842" width="19" style="70" customWidth="1"/>
    <col min="3843" max="3843" width="20.140625" style="70" customWidth="1"/>
    <col min="3844" max="3844" width="9.5703125" style="70" customWidth="1"/>
    <col min="3845" max="3845" width="11" style="70" customWidth="1"/>
    <col min="3846" max="3846" width="8.7109375" style="70" customWidth="1"/>
    <col min="3847" max="3847" width="12" style="70" customWidth="1"/>
    <col min="3848" max="3848" width="8.7109375" style="70" customWidth="1"/>
    <col min="3849" max="3849" width="7.7109375" style="70" customWidth="1"/>
    <col min="3850" max="3850" width="7.85546875" style="70" customWidth="1"/>
    <col min="3851" max="3866" width="7.7109375" style="70" customWidth="1"/>
    <col min="3867" max="3873" width="8.7109375" style="70" customWidth="1"/>
    <col min="3874" max="3874" width="16.140625" style="70" customWidth="1"/>
    <col min="3875" max="3875" width="15" style="70" customWidth="1"/>
    <col min="3876" max="3878" width="8.7109375" style="70" customWidth="1"/>
    <col min="3879" max="3881" width="9.140625" style="70"/>
    <col min="3882" max="3882" width="10.5703125" style="70" bestFit="1" customWidth="1"/>
    <col min="3883" max="4096" width="9.140625" style="70"/>
    <col min="4097" max="4097" width="5.7109375" style="70" customWidth="1"/>
    <col min="4098" max="4098" width="19" style="70" customWidth="1"/>
    <col min="4099" max="4099" width="20.140625" style="70" customWidth="1"/>
    <col min="4100" max="4100" width="9.5703125" style="70" customWidth="1"/>
    <col min="4101" max="4101" width="11" style="70" customWidth="1"/>
    <col min="4102" max="4102" width="8.7109375" style="70" customWidth="1"/>
    <col min="4103" max="4103" width="12" style="70" customWidth="1"/>
    <col min="4104" max="4104" width="8.7109375" style="70" customWidth="1"/>
    <col min="4105" max="4105" width="7.7109375" style="70" customWidth="1"/>
    <col min="4106" max="4106" width="7.85546875" style="70" customWidth="1"/>
    <col min="4107" max="4122" width="7.7109375" style="70" customWidth="1"/>
    <col min="4123" max="4129" width="8.7109375" style="70" customWidth="1"/>
    <col min="4130" max="4130" width="16.140625" style="70" customWidth="1"/>
    <col min="4131" max="4131" width="15" style="70" customWidth="1"/>
    <col min="4132" max="4134" width="8.7109375" style="70" customWidth="1"/>
    <col min="4135" max="4137" width="9.140625" style="70"/>
    <col min="4138" max="4138" width="10.5703125" style="70" bestFit="1" customWidth="1"/>
    <col min="4139" max="4352" width="9.140625" style="70"/>
    <col min="4353" max="4353" width="5.7109375" style="70" customWidth="1"/>
    <col min="4354" max="4354" width="19" style="70" customWidth="1"/>
    <col min="4355" max="4355" width="20.140625" style="70" customWidth="1"/>
    <col min="4356" max="4356" width="9.5703125" style="70" customWidth="1"/>
    <col min="4357" max="4357" width="11" style="70" customWidth="1"/>
    <col min="4358" max="4358" width="8.7109375" style="70" customWidth="1"/>
    <col min="4359" max="4359" width="12" style="70" customWidth="1"/>
    <col min="4360" max="4360" width="8.7109375" style="70" customWidth="1"/>
    <col min="4361" max="4361" width="7.7109375" style="70" customWidth="1"/>
    <col min="4362" max="4362" width="7.85546875" style="70" customWidth="1"/>
    <col min="4363" max="4378" width="7.7109375" style="70" customWidth="1"/>
    <col min="4379" max="4385" width="8.7109375" style="70" customWidth="1"/>
    <col min="4386" max="4386" width="16.140625" style="70" customWidth="1"/>
    <col min="4387" max="4387" width="15" style="70" customWidth="1"/>
    <col min="4388" max="4390" width="8.7109375" style="70" customWidth="1"/>
    <col min="4391" max="4393" width="9.140625" style="70"/>
    <col min="4394" max="4394" width="10.5703125" style="70" bestFit="1" customWidth="1"/>
    <col min="4395" max="4608" width="9.140625" style="70"/>
    <col min="4609" max="4609" width="5.7109375" style="70" customWidth="1"/>
    <col min="4610" max="4610" width="19" style="70" customWidth="1"/>
    <col min="4611" max="4611" width="20.140625" style="70" customWidth="1"/>
    <col min="4612" max="4612" width="9.5703125" style="70" customWidth="1"/>
    <col min="4613" max="4613" width="11" style="70" customWidth="1"/>
    <col min="4614" max="4614" width="8.7109375" style="70" customWidth="1"/>
    <col min="4615" max="4615" width="12" style="70" customWidth="1"/>
    <col min="4616" max="4616" width="8.7109375" style="70" customWidth="1"/>
    <col min="4617" max="4617" width="7.7109375" style="70" customWidth="1"/>
    <col min="4618" max="4618" width="7.85546875" style="70" customWidth="1"/>
    <col min="4619" max="4634" width="7.7109375" style="70" customWidth="1"/>
    <col min="4635" max="4641" width="8.7109375" style="70" customWidth="1"/>
    <col min="4642" max="4642" width="16.140625" style="70" customWidth="1"/>
    <col min="4643" max="4643" width="15" style="70" customWidth="1"/>
    <col min="4644" max="4646" width="8.7109375" style="70" customWidth="1"/>
    <col min="4647" max="4649" width="9.140625" style="70"/>
    <col min="4650" max="4650" width="10.5703125" style="70" bestFit="1" customWidth="1"/>
    <col min="4651" max="4864" width="9.140625" style="70"/>
    <col min="4865" max="4865" width="5.7109375" style="70" customWidth="1"/>
    <col min="4866" max="4866" width="19" style="70" customWidth="1"/>
    <col min="4867" max="4867" width="20.140625" style="70" customWidth="1"/>
    <col min="4868" max="4868" width="9.5703125" style="70" customWidth="1"/>
    <col min="4869" max="4869" width="11" style="70" customWidth="1"/>
    <col min="4870" max="4870" width="8.7109375" style="70" customWidth="1"/>
    <col min="4871" max="4871" width="12" style="70" customWidth="1"/>
    <col min="4872" max="4872" width="8.7109375" style="70" customWidth="1"/>
    <col min="4873" max="4873" width="7.7109375" style="70" customWidth="1"/>
    <col min="4874" max="4874" width="7.85546875" style="70" customWidth="1"/>
    <col min="4875" max="4890" width="7.7109375" style="70" customWidth="1"/>
    <col min="4891" max="4897" width="8.7109375" style="70" customWidth="1"/>
    <col min="4898" max="4898" width="16.140625" style="70" customWidth="1"/>
    <col min="4899" max="4899" width="15" style="70" customWidth="1"/>
    <col min="4900" max="4902" width="8.7109375" style="70" customWidth="1"/>
    <col min="4903" max="4905" width="9.140625" style="70"/>
    <col min="4906" max="4906" width="10.5703125" style="70" bestFit="1" customWidth="1"/>
    <col min="4907" max="5120" width="9.140625" style="70"/>
    <col min="5121" max="5121" width="5.7109375" style="70" customWidth="1"/>
    <col min="5122" max="5122" width="19" style="70" customWidth="1"/>
    <col min="5123" max="5123" width="20.140625" style="70" customWidth="1"/>
    <col min="5124" max="5124" width="9.5703125" style="70" customWidth="1"/>
    <col min="5125" max="5125" width="11" style="70" customWidth="1"/>
    <col min="5126" max="5126" width="8.7109375" style="70" customWidth="1"/>
    <col min="5127" max="5127" width="12" style="70" customWidth="1"/>
    <col min="5128" max="5128" width="8.7109375" style="70" customWidth="1"/>
    <col min="5129" max="5129" width="7.7109375" style="70" customWidth="1"/>
    <col min="5130" max="5130" width="7.85546875" style="70" customWidth="1"/>
    <col min="5131" max="5146" width="7.7109375" style="70" customWidth="1"/>
    <col min="5147" max="5153" width="8.7109375" style="70" customWidth="1"/>
    <col min="5154" max="5154" width="16.140625" style="70" customWidth="1"/>
    <col min="5155" max="5155" width="15" style="70" customWidth="1"/>
    <col min="5156" max="5158" width="8.7109375" style="70" customWidth="1"/>
    <col min="5159" max="5161" width="9.140625" style="70"/>
    <col min="5162" max="5162" width="10.5703125" style="70" bestFit="1" customWidth="1"/>
    <col min="5163" max="5376" width="9.140625" style="70"/>
    <col min="5377" max="5377" width="5.7109375" style="70" customWidth="1"/>
    <col min="5378" max="5378" width="19" style="70" customWidth="1"/>
    <col min="5379" max="5379" width="20.140625" style="70" customWidth="1"/>
    <col min="5380" max="5380" width="9.5703125" style="70" customWidth="1"/>
    <col min="5381" max="5381" width="11" style="70" customWidth="1"/>
    <col min="5382" max="5382" width="8.7109375" style="70" customWidth="1"/>
    <col min="5383" max="5383" width="12" style="70" customWidth="1"/>
    <col min="5384" max="5384" width="8.7109375" style="70" customWidth="1"/>
    <col min="5385" max="5385" width="7.7109375" style="70" customWidth="1"/>
    <col min="5386" max="5386" width="7.85546875" style="70" customWidth="1"/>
    <col min="5387" max="5402" width="7.7109375" style="70" customWidth="1"/>
    <col min="5403" max="5409" width="8.7109375" style="70" customWidth="1"/>
    <col min="5410" max="5410" width="16.140625" style="70" customWidth="1"/>
    <col min="5411" max="5411" width="15" style="70" customWidth="1"/>
    <col min="5412" max="5414" width="8.7109375" style="70" customWidth="1"/>
    <col min="5415" max="5417" width="9.140625" style="70"/>
    <col min="5418" max="5418" width="10.5703125" style="70" bestFit="1" customWidth="1"/>
    <col min="5419" max="5632" width="9.140625" style="70"/>
    <col min="5633" max="5633" width="5.7109375" style="70" customWidth="1"/>
    <col min="5634" max="5634" width="19" style="70" customWidth="1"/>
    <col min="5635" max="5635" width="20.140625" style="70" customWidth="1"/>
    <col min="5636" max="5636" width="9.5703125" style="70" customWidth="1"/>
    <col min="5637" max="5637" width="11" style="70" customWidth="1"/>
    <col min="5638" max="5638" width="8.7109375" style="70" customWidth="1"/>
    <col min="5639" max="5639" width="12" style="70" customWidth="1"/>
    <col min="5640" max="5640" width="8.7109375" style="70" customWidth="1"/>
    <col min="5641" max="5641" width="7.7109375" style="70" customWidth="1"/>
    <col min="5642" max="5642" width="7.85546875" style="70" customWidth="1"/>
    <col min="5643" max="5658" width="7.7109375" style="70" customWidth="1"/>
    <col min="5659" max="5665" width="8.7109375" style="70" customWidth="1"/>
    <col min="5666" max="5666" width="16.140625" style="70" customWidth="1"/>
    <col min="5667" max="5667" width="15" style="70" customWidth="1"/>
    <col min="5668" max="5670" width="8.7109375" style="70" customWidth="1"/>
    <col min="5671" max="5673" width="9.140625" style="70"/>
    <col min="5674" max="5674" width="10.5703125" style="70" bestFit="1" customWidth="1"/>
    <col min="5675" max="5888" width="9.140625" style="70"/>
    <col min="5889" max="5889" width="5.7109375" style="70" customWidth="1"/>
    <col min="5890" max="5890" width="19" style="70" customWidth="1"/>
    <col min="5891" max="5891" width="20.140625" style="70" customWidth="1"/>
    <col min="5892" max="5892" width="9.5703125" style="70" customWidth="1"/>
    <col min="5893" max="5893" width="11" style="70" customWidth="1"/>
    <col min="5894" max="5894" width="8.7109375" style="70" customWidth="1"/>
    <col min="5895" max="5895" width="12" style="70" customWidth="1"/>
    <col min="5896" max="5896" width="8.7109375" style="70" customWidth="1"/>
    <col min="5897" max="5897" width="7.7109375" style="70" customWidth="1"/>
    <col min="5898" max="5898" width="7.85546875" style="70" customWidth="1"/>
    <col min="5899" max="5914" width="7.7109375" style="70" customWidth="1"/>
    <col min="5915" max="5921" width="8.7109375" style="70" customWidth="1"/>
    <col min="5922" max="5922" width="16.140625" style="70" customWidth="1"/>
    <col min="5923" max="5923" width="15" style="70" customWidth="1"/>
    <col min="5924" max="5926" width="8.7109375" style="70" customWidth="1"/>
    <col min="5927" max="5929" width="9.140625" style="70"/>
    <col min="5930" max="5930" width="10.5703125" style="70" bestFit="1" customWidth="1"/>
    <col min="5931" max="6144" width="9.140625" style="70"/>
    <col min="6145" max="6145" width="5.7109375" style="70" customWidth="1"/>
    <col min="6146" max="6146" width="19" style="70" customWidth="1"/>
    <col min="6147" max="6147" width="20.140625" style="70" customWidth="1"/>
    <col min="6148" max="6148" width="9.5703125" style="70" customWidth="1"/>
    <col min="6149" max="6149" width="11" style="70" customWidth="1"/>
    <col min="6150" max="6150" width="8.7109375" style="70" customWidth="1"/>
    <col min="6151" max="6151" width="12" style="70" customWidth="1"/>
    <col min="6152" max="6152" width="8.7109375" style="70" customWidth="1"/>
    <col min="6153" max="6153" width="7.7109375" style="70" customWidth="1"/>
    <col min="6154" max="6154" width="7.85546875" style="70" customWidth="1"/>
    <col min="6155" max="6170" width="7.7109375" style="70" customWidth="1"/>
    <col min="6171" max="6177" width="8.7109375" style="70" customWidth="1"/>
    <col min="6178" max="6178" width="16.140625" style="70" customWidth="1"/>
    <col min="6179" max="6179" width="15" style="70" customWidth="1"/>
    <col min="6180" max="6182" width="8.7109375" style="70" customWidth="1"/>
    <col min="6183" max="6185" width="9.140625" style="70"/>
    <col min="6186" max="6186" width="10.5703125" style="70" bestFit="1" customWidth="1"/>
    <col min="6187" max="6400" width="9.140625" style="70"/>
    <col min="6401" max="6401" width="5.7109375" style="70" customWidth="1"/>
    <col min="6402" max="6402" width="19" style="70" customWidth="1"/>
    <col min="6403" max="6403" width="20.140625" style="70" customWidth="1"/>
    <col min="6404" max="6404" width="9.5703125" style="70" customWidth="1"/>
    <col min="6405" max="6405" width="11" style="70" customWidth="1"/>
    <col min="6406" max="6406" width="8.7109375" style="70" customWidth="1"/>
    <col min="6407" max="6407" width="12" style="70" customWidth="1"/>
    <col min="6408" max="6408" width="8.7109375" style="70" customWidth="1"/>
    <col min="6409" max="6409" width="7.7109375" style="70" customWidth="1"/>
    <col min="6410" max="6410" width="7.85546875" style="70" customWidth="1"/>
    <col min="6411" max="6426" width="7.7109375" style="70" customWidth="1"/>
    <col min="6427" max="6433" width="8.7109375" style="70" customWidth="1"/>
    <col min="6434" max="6434" width="16.140625" style="70" customWidth="1"/>
    <col min="6435" max="6435" width="15" style="70" customWidth="1"/>
    <col min="6436" max="6438" width="8.7109375" style="70" customWidth="1"/>
    <col min="6439" max="6441" width="9.140625" style="70"/>
    <col min="6442" max="6442" width="10.5703125" style="70" bestFit="1" customWidth="1"/>
    <col min="6443" max="6656" width="9.140625" style="70"/>
    <col min="6657" max="6657" width="5.7109375" style="70" customWidth="1"/>
    <col min="6658" max="6658" width="19" style="70" customWidth="1"/>
    <col min="6659" max="6659" width="20.140625" style="70" customWidth="1"/>
    <col min="6660" max="6660" width="9.5703125" style="70" customWidth="1"/>
    <col min="6661" max="6661" width="11" style="70" customWidth="1"/>
    <col min="6662" max="6662" width="8.7109375" style="70" customWidth="1"/>
    <col min="6663" max="6663" width="12" style="70" customWidth="1"/>
    <col min="6664" max="6664" width="8.7109375" style="70" customWidth="1"/>
    <col min="6665" max="6665" width="7.7109375" style="70" customWidth="1"/>
    <col min="6666" max="6666" width="7.85546875" style="70" customWidth="1"/>
    <col min="6667" max="6682" width="7.7109375" style="70" customWidth="1"/>
    <col min="6683" max="6689" width="8.7109375" style="70" customWidth="1"/>
    <col min="6690" max="6690" width="16.140625" style="70" customWidth="1"/>
    <col min="6691" max="6691" width="15" style="70" customWidth="1"/>
    <col min="6692" max="6694" width="8.7109375" style="70" customWidth="1"/>
    <col min="6695" max="6697" width="9.140625" style="70"/>
    <col min="6698" max="6698" width="10.5703125" style="70" bestFit="1" customWidth="1"/>
    <col min="6699" max="6912" width="9.140625" style="70"/>
    <col min="6913" max="6913" width="5.7109375" style="70" customWidth="1"/>
    <col min="6914" max="6914" width="19" style="70" customWidth="1"/>
    <col min="6915" max="6915" width="20.140625" style="70" customWidth="1"/>
    <col min="6916" max="6916" width="9.5703125" style="70" customWidth="1"/>
    <col min="6917" max="6917" width="11" style="70" customWidth="1"/>
    <col min="6918" max="6918" width="8.7109375" style="70" customWidth="1"/>
    <col min="6919" max="6919" width="12" style="70" customWidth="1"/>
    <col min="6920" max="6920" width="8.7109375" style="70" customWidth="1"/>
    <col min="6921" max="6921" width="7.7109375" style="70" customWidth="1"/>
    <col min="6922" max="6922" width="7.85546875" style="70" customWidth="1"/>
    <col min="6923" max="6938" width="7.7109375" style="70" customWidth="1"/>
    <col min="6939" max="6945" width="8.7109375" style="70" customWidth="1"/>
    <col min="6946" max="6946" width="16.140625" style="70" customWidth="1"/>
    <col min="6947" max="6947" width="15" style="70" customWidth="1"/>
    <col min="6948" max="6950" width="8.7109375" style="70" customWidth="1"/>
    <col min="6951" max="6953" width="9.140625" style="70"/>
    <col min="6954" max="6954" width="10.5703125" style="70" bestFit="1" customWidth="1"/>
    <col min="6955" max="7168" width="9.140625" style="70"/>
    <col min="7169" max="7169" width="5.7109375" style="70" customWidth="1"/>
    <col min="7170" max="7170" width="19" style="70" customWidth="1"/>
    <col min="7171" max="7171" width="20.140625" style="70" customWidth="1"/>
    <col min="7172" max="7172" width="9.5703125" style="70" customWidth="1"/>
    <col min="7173" max="7173" width="11" style="70" customWidth="1"/>
    <col min="7174" max="7174" width="8.7109375" style="70" customWidth="1"/>
    <col min="7175" max="7175" width="12" style="70" customWidth="1"/>
    <col min="7176" max="7176" width="8.7109375" style="70" customWidth="1"/>
    <col min="7177" max="7177" width="7.7109375" style="70" customWidth="1"/>
    <col min="7178" max="7178" width="7.85546875" style="70" customWidth="1"/>
    <col min="7179" max="7194" width="7.7109375" style="70" customWidth="1"/>
    <col min="7195" max="7201" width="8.7109375" style="70" customWidth="1"/>
    <col min="7202" max="7202" width="16.140625" style="70" customWidth="1"/>
    <col min="7203" max="7203" width="15" style="70" customWidth="1"/>
    <col min="7204" max="7206" width="8.7109375" style="70" customWidth="1"/>
    <col min="7207" max="7209" width="9.140625" style="70"/>
    <col min="7210" max="7210" width="10.5703125" style="70" bestFit="1" customWidth="1"/>
    <col min="7211" max="7424" width="9.140625" style="70"/>
    <col min="7425" max="7425" width="5.7109375" style="70" customWidth="1"/>
    <col min="7426" max="7426" width="19" style="70" customWidth="1"/>
    <col min="7427" max="7427" width="20.140625" style="70" customWidth="1"/>
    <col min="7428" max="7428" width="9.5703125" style="70" customWidth="1"/>
    <col min="7429" max="7429" width="11" style="70" customWidth="1"/>
    <col min="7430" max="7430" width="8.7109375" style="70" customWidth="1"/>
    <col min="7431" max="7431" width="12" style="70" customWidth="1"/>
    <col min="7432" max="7432" width="8.7109375" style="70" customWidth="1"/>
    <col min="7433" max="7433" width="7.7109375" style="70" customWidth="1"/>
    <col min="7434" max="7434" width="7.85546875" style="70" customWidth="1"/>
    <col min="7435" max="7450" width="7.7109375" style="70" customWidth="1"/>
    <col min="7451" max="7457" width="8.7109375" style="70" customWidth="1"/>
    <col min="7458" max="7458" width="16.140625" style="70" customWidth="1"/>
    <col min="7459" max="7459" width="15" style="70" customWidth="1"/>
    <col min="7460" max="7462" width="8.7109375" style="70" customWidth="1"/>
    <col min="7463" max="7465" width="9.140625" style="70"/>
    <col min="7466" max="7466" width="10.5703125" style="70" bestFit="1" customWidth="1"/>
    <col min="7467" max="7680" width="9.140625" style="70"/>
    <col min="7681" max="7681" width="5.7109375" style="70" customWidth="1"/>
    <col min="7682" max="7682" width="19" style="70" customWidth="1"/>
    <col min="7683" max="7683" width="20.140625" style="70" customWidth="1"/>
    <col min="7684" max="7684" width="9.5703125" style="70" customWidth="1"/>
    <col min="7685" max="7685" width="11" style="70" customWidth="1"/>
    <col min="7686" max="7686" width="8.7109375" style="70" customWidth="1"/>
    <col min="7687" max="7687" width="12" style="70" customWidth="1"/>
    <col min="7688" max="7688" width="8.7109375" style="70" customWidth="1"/>
    <col min="7689" max="7689" width="7.7109375" style="70" customWidth="1"/>
    <col min="7690" max="7690" width="7.85546875" style="70" customWidth="1"/>
    <col min="7691" max="7706" width="7.7109375" style="70" customWidth="1"/>
    <col min="7707" max="7713" width="8.7109375" style="70" customWidth="1"/>
    <col min="7714" max="7714" width="16.140625" style="70" customWidth="1"/>
    <col min="7715" max="7715" width="15" style="70" customWidth="1"/>
    <col min="7716" max="7718" width="8.7109375" style="70" customWidth="1"/>
    <col min="7719" max="7721" width="9.140625" style="70"/>
    <col min="7722" max="7722" width="10.5703125" style="70" bestFit="1" customWidth="1"/>
    <col min="7723" max="7936" width="9.140625" style="70"/>
    <col min="7937" max="7937" width="5.7109375" style="70" customWidth="1"/>
    <col min="7938" max="7938" width="19" style="70" customWidth="1"/>
    <col min="7939" max="7939" width="20.140625" style="70" customWidth="1"/>
    <col min="7940" max="7940" width="9.5703125" style="70" customWidth="1"/>
    <col min="7941" max="7941" width="11" style="70" customWidth="1"/>
    <col min="7942" max="7942" width="8.7109375" style="70" customWidth="1"/>
    <col min="7943" max="7943" width="12" style="70" customWidth="1"/>
    <col min="7944" max="7944" width="8.7109375" style="70" customWidth="1"/>
    <col min="7945" max="7945" width="7.7109375" style="70" customWidth="1"/>
    <col min="7946" max="7946" width="7.85546875" style="70" customWidth="1"/>
    <col min="7947" max="7962" width="7.7109375" style="70" customWidth="1"/>
    <col min="7963" max="7969" width="8.7109375" style="70" customWidth="1"/>
    <col min="7970" max="7970" width="16.140625" style="70" customWidth="1"/>
    <col min="7971" max="7971" width="15" style="70" customWidth="1"/>
    <col min="7972" max="7974" width="8.7109375" style="70" customWidth="1"/>
    <col min="7975" max="7977" width="9.140625" style="70"/>
    <col min="7978" max="7978" width="10.5703125" style="70" bestFit="1" customWidth="1"/>
    <col min="7979" max="8192" width="9.140625" style="70"/>
    <col min="8193" max="8193" width="5.7109375" style="70" customWidth="1"/>
    <col min="8194" max="8194" width="19" style="70" customWidth="1"/>
    <col min="8195" max="8195" width="20.140625" style="70" customWidth="1"/>
    <col min="8196" max="8196" width="9.5703125" style="70" customWidth="1"/>
    <col min="8197" max="8197" width="11" style="70" customWidth="1"/>
    <col min="8198" max="8198" width="8.7109375" style="70" customWidth="1"/>
    <col min="8199" max="8199" width="12" style="70" customWidth="1"/>
    <col min="8200" max="8200" width="8.7109375" style="70" customWidth="1"/>
    <col min="8201" max="8201" width="7.7109375" style="70" customWidth="1"/>
    <col min="8202" max="8202" width="7.85546875" style="70" customWidth="1"/>
    <col min="8203" max="8218" width="7.7109375" style="70" customWidth="1"/>
    <col min="8219" max="8225" width="8.7109375" style="70" customWidth="1"/>
    <col min="8226" max="8226" width="16.140625" style="70" customWidth="1"/>
    <col min="8227" max="8227" width="15" style="70" customWidth="1"/>
    <col min="8228" max="8230" width="8.7109375" style="70" customWidth="1"/>
    <col min="8231" max="8233" width="9.140625" style="70"/>
    <col min="8234" max="8234" width="10.5703125" style="70" bestFit="1" customWidth="1"/>
    <col min="8235" max="8448" width="9.140625" style="70"/>
    <col min="8449" max="8449" width="5.7109375" style="70" customWidth="1"/>
    <col min="8450" max="8450" width="19" style="70" customWidth="1"/>
    <col min="8451" max="8451" width="20.140625" style="70" customWidth="1"/>
    <col min="8452" max="8452" width="9.5703125" style="70" customWidth="1"/>
    <col min="8453" max="8453" width="11" style="70" customWidth="1"/>
    <col min="8454" max="8454" width="8.7109375" style="70" customWidth="1"/>
    <col min="8455" max="8455" width="12" style="70" customWidth="1"/>
    <col min="8456" max="8456" width="8.7109375" style="70" customWidth="1"/>
    <col min="8457" max="8457" width="7.7109375" style="70" customWidth="1"/>
    <col min="8458" max="8458" width="7.85546875" style="70" customWidth="1"/>
    <col min="8459" max="8474" width="7.7109375" style="70" customWidth="1"/>
    <col min="8475" max="8481" width="8.7109375" style="70" customWidth="1"/>
    <col min="8482" max="8482" width="16.140625" style="70" customWidth="1"/>
    <col min="8483" max="8483" width="15" style="70" customWidth="1"/>
    <col min="8484" max="8486" width="8.7109375" style="70" customWidth="1"/>
    <col min="8487" max="8489" width="9.140625" style="70"/>
    <col min="8490" max="8490" width="10.5703125" style="70" bestFit="1" customWidth="1"/>
    <col min="8491" max="8704" width="9.140625" style="70"/>
    <col min="8705" max="8705" width="5.7109375" style="70" customWidth="1"/>
    <col min="8706" max="8706" width="19" style="70" customWidth="1"/>
    <col min="8707" max="8707" width="20.140625" style="70" customWidth="1"/>
    <col min="8708" max="8708" width="9.5703125" style="70" customWidth="1"/>
    <col min="8709" max="8709" width="11" style="70" customWidth="1"/>
    <col min="8710" max="8710" width="8.7109375" style="70" customWidth="1"/>
    <col min="8711" max="8711" width="12" style="70" customWidth="1"/>
    <col min="8712" max="8712" width="8.7109375" style="70" customWidth="1"/>
    <col min="8713" max="8713" width="7.7109375" style="70" customWidth="1"/>
    <col min="8714" max="8714" width="7.85546875" style="70" customWidth="1"/>
    <col min="8715" max="8730" width="7.7109375" style="70" customWidth="1"/>
    <col min="8731" max="8737" width="8.7109375" style="70" customWidth="1"/>
    <col min="8738" max="8738" width="16.140625" style="70" customWidth="1"/>
    <col min="8739" max="8739" width="15" style="70" customWidth="1"/>
    <col min="8740" max="8742" width="8.7109375" style="70" customWidth="1"/>
    <col min="8743" max="8745" width="9.140625" style="70"/>
    <col min="8746" max="8746" width="10.5703125" style="70" bestFit="1" customWidth="1"/>
    <col min="8747" max="8960" width="9.140625" style="70"/>
    <col min="8961" max="8961" width="5.7109375" style="70" customWidth="1"/>
    <col min="8962" max="8962" width="19" style="70" customWidth="1"/>
    <col min="8963" max="8963" width="20.140625" style="70" customWidth="1"/>
    <col min="8964" max="8964" width="9.5703125" style="70" customWidth="1"/>
    <col min="8965" max="8965" width="11" style="70" customWidth="1"/>
    <col min="8966" max="8966" width="8.7109375" style="70" customWidth="1"/>
    <col min="8967" max="8967" width="12" style="70" customWidth="1"/>
    <col min="8968" max="8968" width="8.7109375" style="70" customWidth="1"/>
    <col min="8969" max="8969" width="7.7109375" style="70" customWidth="1"/>
    <col min="8970" max="8970" width="7.85546875" style="70" customWidth="1"/>
    <col min="8971" max="8986" width="7.7109375" style="70" customWidth="1"/>
    <col min="8987" max="8993" width="8.7109375" style="70" customWidth="1"/>
    <col min="8994" max="8994" width="16.140625" style="70" customWidth="1"/>
    <col min="8995" max="8995" width="15" style="70" customWidth="1"/>
    <col min="8996" max="8998" width="8.7109375" style="70" customWidth="1"/>
    <col min="8999" max="9001" width="9.140625" style="70"/>
    <col min="9002" max="9002" width="10.5703125" style="70" bestFit="1" customWidth="1"/>
    <col min="9003" max="9216" width="9.140625" style="70"/>
    <col min="9217" max="9217" width="5.7109375" style="70" customWidth="1"/>
    <col min="9218" max="9218" width="19" style="70" customWidth="1"/>
    <col min="9219" max="9219" width="20.140625" style="70" customWidth="1"/>
    <col min="9220" max="9220" width="9.5703125" style="70" customWidth="1"/>
    <col min="9221" max="9221" width="11" style="70" customWidth="1"/>
    <col min="9222" max="9222" width="8.7109375" style="70" customWidth="1"/>
    <col min="9223" max="9223" width="12" style="70" customWidth="1"/>
    <col min="9224" max="9224" width="8.7109375" style="70" customWidth="1"/>
    <col min="9225" max="9225" width="7.7109375" style="70" customWidth="1"/>
    <col min="9226" max="9226" width="7.85546875" style="70" customWidth="1"/>
    <col min="9227" max="9242" width="7.7109375" style="70" customWidth="1"/>
    <col min="9243" max="9249" width="8.7109375" style="70" customWidth="1"/>
    <col min="9250" max="9250" width="16.140625" style="70" customWidth="1"/>
    <col min="9251" max="9251" width="15" style="70" customWidth="1"/>
    <col min="9252" max="9254" width="8.7109375" style="70" customWidth="1"/>
    <col min="9255" max="9257" width="9.140625" style="70"/>
    <col min="9258" max="9258" width="10.5703125" style="70" bestFit="1" customWidth="1"/>
    <col min="9259" max="9472" width="9.140625" style="70"/>
    <col min="9473" max="9473" width="5.7109375" style="70" customWidth="1"/>
    <col min="9474" max="9474" width="19" style="70" customWidth="1"/>
    <col min="9475" max="9475" width="20.140625" style="70" customWidth="1"/>
    <col min="9476" max="9476" width="9.5703125" style="70" customWidth="1"/>
    <col min="9477" max="9477" width="11" style="70" customWidth="1"/>
    <col min="9478" max="9478" width="8.7109375" style="70" customWidth="1"/>
    <col min="9479" max="9479" width="12" style="70" customWidth="1"/>
    <col min="9480" max="9480" width="8.7109375" style="70" customWidth="1"/>
    <col min="9481" max="9481" width="7.7109375" style="70" customWidth="1"/>
    <col min="9482" max="9482" width="7.85546875" style="70" customWidth="1"/>
    <col min="9483" max="9498" width="7.7109375" style="70" customWidth="1"/>
    <col min="9499" max="9505" width="8.7109375" style="70" customWidth="1"/>
    <col min="9506" max="9506" width="16.140625" style="70" customWidth="1"/>
    <col min="9507" max="9507" width="15" style="70" customWidth="1"/>
    <col min="9508" max="9510" width="8.7109375" style="70" customWidth="1"/>
    <col min="9511" max="9513" width="9.140625" style="70"/>
    <col min="9514" max="9514" width="10.5703125" style="70" bestFit="1" customWidth="1"/>
    <col min="9515" max="9728" width="9.140625" style="70"/>
    <col min="9729" max="9729" width="5.7109375" style="70" customWidth="1"/>
    <col min="9730" max="9730" width="19" style="70" customWidth="1"/>
    <col min="9731" max="9731" width="20.140625" style="70" customWidth="1"/>
    <col min="9732" max="9732" width="9.5703125" style="70" customWidth="1"/>
    <col min="9733" max="9733" width="11" style="70" customWidth="1"/>
    <col min="9734" max="9734" width="8.7109375" style="70" customWidth="1"/>
    <col min="9735" max="9735" width="12" style="70" customWidth="1"/>
    <col min="9736" max="9736" width="8.7109375" style="70" customWidth="1"/>
    <col min="9737" max="9737" width="7.7109375" style="70" customWidth="1"/>
    <col min="9738" max="9738" width="7.85546875" style="70" customWidth="1"/>
    <col min="9739" max="9754" width="7.7109375" style="70" customWidth="1"/>
    <col min="9755" max="9761" width="8.7109375" style="70" customWidth="1"/>
    <col min="9762" max="9762" width="16.140625" style="70" customWidth="1"/>
    <col min="9763" max="9763" width="15" style="70" customWidth="1"/>
    <col min="9764" max="9766" width="8.7109375" style="70" customWidth="1"/>
    <col min="9767" max="9769" width="9.140625" style="70"/>
    <col min="9770" max="9770" width="10.5703125" style="70" bestFit="1" customWidth="1"/>
    <col min="9771" max="9984" width="9.140625" style="70"/>
    <col min="9985" max="9985" width="5.7109375" style="70" customWidth="1"/>
    <col min="9986" max="9986" width="19" style="70" customWidth="1"/>
    <col min="9987" max="9987" width="20.140625" style="70" customWidth="1"/>
    <col min="9988" max="9988" width="9.5703125" style="70" customWidth="1"/>
    <col min="9989" max="9989" width="11" style="70" customWidth="1"/>
    <col min="9990" max="9990" width="8.7109375" style="70" customWidth="1"/>
    <col min="9991" max="9991" width="12" style="70" customWidth="1"/>
    <col min="9992" max="9992" width="8.7109375" style="70" customWidth="1"/>
    <col min="9993" max="9993" width="7.7109375" style="70" customWidth="1"/>
    <col min="9994" max="9994" width="7.85546875" style="70" customWidth="1"/>
    <col min="9995" max="10010" width="7.7109375" style="70" customWidth="1"/>
    <col min="10011" max="10017" width="8.7109375" style="70" customWidth="1"/>
    <col min="10018" max="10018" width="16.140625" style="70" customWidth="1"/>
    <col min="10019" max="10019" width="15" style="70" customWidth="1"/>
    <col min="10020" max="10022" width="8.7109375" style="70" customWidth="1"/>
    <col min="10023" max="10025" width="9.140625" style="70"/>
    <col min="10026" max="10026" width="10.5703125" style="70" bestFit="1" customWidth="1"/>
    <col min="10027" max="10240" width="9.140625" style="70"/>
    <col min="10241" max="10241" width="5.7109375" style="70" customWidth="1"/>
    <col min="10242" max="10242" width="19" style="70" customWidth="1"/>
    <col min="10243" max="10243" width="20.140625" style="70" customWidth="1"/>
    <col min="10244" max="10244" width="9.5703125" style="70" customWidth="1"/>
    <col min="10245" max="10245" width="11" style="70" customWidth="1"/>
    <col min="10246" max="10246" width="8.7109375" style="70" customWidth="1"/>
    <col min="10247" max="10247" width="12" style="70" customWidth="1"/>
    <col min="10248" max="10248" width="8.7109375" style="70" customWidth="1"/>
    <col min="10249" max="10249" width="7.7109375" style="70" customWidth="1"/>
    <col min="10250" max="10250" width="7.85546875" style="70" customWidth="1"/>
    <col min="10251" max="10266" width="7.7109375" style="70" customWidth="1"/>
    <col min="10267" max="10273" width="8.7109375" style="70" customWidth="1"/>
    <col min="10274" max="10274" width="16.140625" style="70" customWidth="1"/>
    <col min="10275" max="10275" width="15" style="70" customWidth="1"/>
    <col min="10276" max="10278" width="8.7109375" style="70" customWidth="1"/>
    <col min="10279" max="10281" width="9.140625" style="70"/>
    <col min="10282" max="10282" width="10.5703125" style="70" bestFit="1" customWidth="1"/>
    <col min="10283" max="10496" width="9.140625" style="70"/>
    <col min="10497" max="10497" width="5.7109375" style="70" customWidth="1"/>
    <col min="10498" max="10498" width="19" style="70" customWidth="1"/>
    <col min="10499" max="10499" width="20.140625" style="70" customWidth="1"/>
    <col min="10500" max="10500" width="9.5703125" style="70" customWidth="1"/>
    <col min="10501" max="10501" width="11" style="70" customWidth="1"/>
    <col min="10502" max="10502" width="8.7109375" style="70" customWidth="1"/>
    <col min="10503" max="10503" width="12" style="70" customWidth="1"/>
    <col min="10504" max="10504" width="8.7109375" style="70" customWidth="1"/>
    <col min="10505" max="10505" width="7.7109375" style="70" customWidth="1"/>
    <col min="10506" max="10506" width="7.85546875" style="70" customWidth="1"/>
    <col min="10507" max="10522" width="7.7109375" style="70" customWidth="1"/>
    <col min="10523" max="10529" width="8.7109375" style="70" customWidth="1"/>
    <col min="10530" max="10530" width="16.140625" style="70" customWidth="1"/>
    <col min="10531" max="10531" width="15" style="70" customWidth="1"/>
    <col min="10532" max="10534" width="8.7109375" style="70" customWidth="1"/>
    <col min="10535" max="10537" width="9.140625" style="70"/>
    <col min="10538" max="10538" width="10.5703125" style="70" bestFit="1" customWidth="1"/>
    <col min="10539" max="10752" width="9.140625" style="70"/>
    <col min="10753" max="10753" width="5.7109375" style="70" customWidth="1"/>
    <col min="10754" max="10754" width="19" style="70" customWidth="1"/>
    <col min="10755" max="10755" width="20.140625" style="70" customWidth="1"/>
    <col min="10756" max="10756" width="9.5703125" style="70" customWidth="1"/>
    <col min="10757" max="10757" width="11" style="70" customWidth="1"/>
    <col min="10758" max="10758" width="8.7109375" style="70" customWidth="1"/>
    <col min="10759" max="10759" width="12" style="70" customWidth="1"/>
    <col min="10760" max="10760" width="8.7109375" style="70" customWidth="1"/>
    <col min="10761" max="10761" width="7.7109375" style="70" customWidth="1"/>
    <col min="10762" max="10762" width="7.85546875" style="70" customWidth="1"/>
    <col min="10763" max="10778" width="7.7109375" style="70" customWidth="1"/>
    <col min="10779" max="10785" width="8.7109375" style="70" customWidth="1"/>
    <col min="10786" max="10786" width="16.140625" style="70" customWidth="1"/>
    <col min="10787" max="10787" width="15" style="70" customWidth="1"/>
    <col min="10788" max="10790" width="8.7109375" style="70" customWidth="1"/>
    <col min="10791" max="10793" width="9.140625" style="70"/>
    <col min="10794" max="10794" width="10.5703125" style="70" bestFit="1" customWidth="1"/>
    <col min="10795" max="11008" width="9.140625" style="70"/>
    <col min="11009" max="11009" width="5.7109375" style="70" customWidth="1"/>
    <col min="11010" max="11010" width="19" style="70" customWidth="1"/>
    <col min="11011" max="11011" width="20.140625" style="70" customWidth="1"/>
    <col min="11012" max="11012" width="9.5703125" style="70" customWidth="1"/>
    <col min="11013" max="11013" width="11" style="70" customWidth="1"/>
    <col min="11014" max="11014" width="8.7109375" style="70" customWidth="1"/>
    <col min="11015" max="11015" width="12" style="70" customWidth="1"/>
    <col min="11016" max="11016" width="8.7109375" style="70" customWidth="1"/>
    <col min="11017" max="11017" width="7.7109375" style="70" customWidth="1"/>
    <col min="11018" max="11018" width="7.85546875" style="70" customWidth="1"/>
    <col min="11019" max="11034" width="7.7109375" style="70" customWidth="1"/>
    <col min="11035" max="11041" width="8.7109375" style="70" customWidth="1"/>
    <col min="11042" max="11042" width="16.140625" style="70" customWidth="1"/>
    <col min="11043" max="11043" width="15" style="70" customWidth="1"/>
    <col min="11044" max="11046" width="8.7109375" style="70" customWidth="1"/>
    <col min="11047" max="11049" width="9.140625" style="70"/>
    <col min="11050" max="11050" width="10.5703125" style="70" bestFit="1" customWidth="1"/>
    <col min="11051" max="11264" width="9.140625" style="70"/>
    <col min="11265" max="11265" width="5.7109375" style="70" customWidth="1"/>
    <col min="11266" max="11266" width="19" style="70" customWidth="1"/>
    <col min="11267" max="11267" width="20.140625" style="70" customWidth="1"/>
    <col min="11268" max="11268" width="9.5703125" style="70" customWidth="1"/>
    <col min="11269" max="11269" width="11" style="70" customWidth="1"/>
    <col min="11270" max="11270" width="8.7109375" style="70" customWidth="1"/>
    <col min="11271" max="11271" width="12" style="70" customWidth="1"/>
    <col min="11272" max="11272" width="8.7109375" style="70" customWidth="1"/>
    <col min="11273" max="11273" width="7.7109375" style="70" customWidth="1"/>
    <col min="11274" max="11274" width="7.85546875" style="70" customWidth="1"/>
    <col min="11275" max="11290" width="7.7109375" style="70" customWidth="1"/>
    <col min="11291" max="11297" width="8.7109375" style="70" customWidth="1"/>
    <col min="11298" max="11298" width="16.140625" style="70" customWidth="1"/>
    <col min="11299" max="11299" width="15" style="70" customWidth="1"/>
    <col min="11300" max="11302" width="8.7109375" style="70" customWidth="1"/>
    <col min="11303" max="11305" width="9.140625" style="70"/>
    <col min="11306" max="11306" width="10.5703125" style="70" bestFit="1" customWidth="1"/>
    <col min="11307" max="11520" width="9.140625" style="70"/>
    <col min="11521" max="11521" width="5.7109375" style="70" customWidth="1"/>
    <col min="11522" max="11522" width="19" style="70" customWidth="1"/>
    <col min="11523" max="11523" width="20.140625" style="70" customWidth="1"/>
    <col min="11524" max="11524" width="9.5703125" style="70" customWidth="1"/>
    <col min="11525" max="11525" width="11" style="70" customWidth="1"/>
    <col min="11526" max="11526" width="8.7109375" style="70" customWidth="1"/>
    <col min="11527" max="11527" width="12" style="70" customWidth="1"/>
    <col min="11528" max="11528" width="8.7109375" style="70" customWidth="1"/>
    <col min="11529" max="11529" width="7.7109375" style="70" customWidth="1"/>
    <col min="11530" max="11530" width="7.85546875" style="70" customWidth="1"/>
    <col min="11531" max="11546" width="7.7109375" style="70" customWidth="1"/>
    <col min="11547" max="11553" width="8.7109375" style="70" customWidth="1"/>
    <col min="11554" max="11554" width="16.140625" style="70" customWidth="1"/>
    <col min="11555" max="11555" width="15" style="70" customWidth="1"/>
    <col min="11556" max="11558" width="8.7109375" style="70" customWidth="1"/>
    <col min="11559" max="11561" width="9.140625" style="70"/>
    <col min="11562" max="11562" width="10.5703125" style="70" bestFit="1" customWidth="1"/>
    <col min="11563" max="11776" width="9.140625" style="70"/>
    <col min="11777" max="11777" width="5.7109375" style="70" customWidth="1"/>
    <col min="11778" max="11778" width="19" style="70" customWidth="1"/>
    <col min="11779" max="11779" width="20.140625" style="70" customWidth="1"/>
    <col min="11780" max="11780" width="9.5703125" style="70" customWidth="1"/>
    <col min="11781" max="11781" width="11" style="70" customWidth="1"/>
    <col min="11782" max="11782" width="8.7109375" style="70" customWidth="1"/>
    <col min="11783" max="11783" width="12" style="70" customWidth="1"/>
    <col min="11784" max="11784" width="8.7109375" style="70" customWidth="1"/>
    <col min="11785" max="11785" width="7.7109375" style="70" customWidth="1"/>
    <col min="11786" max="11786" width="7.85546875" style="70" customWidth="1"/>
    <col min="11787" max="11802" width="7.7109375" style="70" customWidth="1"/>
    <col min="11803" max="11809" width="8.7109375" style="70" customWidth="1"/>
    <col min="11810" max="11810" width="16.140625" style="70" customWidth="1"/>
    <col min="11811" max="11811" width="15" style="70" customWidth="1"/>
    <col min="11812" max="11814" width="8.7109375" style="70" customWidth="1"/>
    <col min="11815" max="11817" width="9.140625" style="70"/>
    <col min="11818" max="11818" width="10.5703125" style="70" bestFit="1" customWidth="1"/>
    <col min="11819" max="12032" width="9.140625" style="70"/>
    <col min="12033" max="12033" width="5.7109375" style="70" customWidth="1"/>
    <col min="12034" max="12034" width="19" style="70" customWidth="1"/>
    <col min="12035" max="12035" width="20.140625" style="70" customWidth="1"/>
    <col min="12036" max="12036" width="9.5703125" style="70" customWidth="1"/>
    <col min="12037" max="12037" width="11" style="70" customWidth="1"/>
    <col min="12038" max="12038" width="8.7109375" style="70" customWidth="1"/>
    <col min="12039" max="12039" width="12" style="70" customWidth="1"/>
    <col min="12040" max="12040" width="8.7109375" style="70" customWidth="1"/>
    <col min="12041" max="12041" width="7.7109375" style="70" customWidth="1"/>
    <col min="12042" max="12042" width="7.85546875" style="70" customWidth="1"/>
    <col min="12043" max="12058" width="7.7109375" style="70" customWidth="1"/>
    <col min="12059" max="12065" width="8.7109375" style="70" customWidth="1"/>
    <col min="12066" max="12066" width="16.140625" style="70" customWidth="1"/>
    <col min="12067" max="12067" width="15" style="70" customWidth="1"/>
    <col min="12068" max="12070" width="8.7109375" style="70" customWidth="1"/>
    <col min="12071" max="12073" width="9.140625" style="70"/>
    <col min="12074" max="12074" width="10.5703125" style="70" bestFit="1" customWidth="1"/>
    <col min="12075" max="12288" width="9.140625" style="70"/>
    <col min="12289" max="12289" width="5.7109375" style="70" customWidth="1"/>
    <col min="12290" max="12290" width="19" style="70" customWidth="1"/>
    <col min="12291" max="12291" width="20.140625" style="70" customWidth="1"/>
    <col min="12292" max="12292" width="9.5703125" style="70" customWidth="1"/>
    <col min="12293" max="12293" width="11" style="70" customWidth="1"/>
    <col min="12294" max="12294" width="8.7109375" style="70" customWidth="1"/>
    <col min="12295" max="12295" width="12" style="70" customWidth="1"/>
    <col min="12296" max="12296" width="8.7109375" style="70" customWidth="1"/>
    <col min="12297" max="12297" width="7.7109375" style="70" customWidth="1"/>
    <col min="12298" max="12298" width="7.85546875" style="70" customWidth="1"/>
    <col min="12299" max="12314" width="7.7109375" style="70" customWidth="1"/>
    <col min="12315" max="12321" width="8.7109375" style="70" customWidth="1"/>
    <col min="12322" max="12322" width="16.140625" style="70" customWidth="1"/>
    <col min="12323" max="12323" width="15" style="70" customWidth="1"/>
    <col min="12324" max="12326" width="8.7109375" style="70" customWidth="1"/>
    <col min="12327" max="12329" width="9.140625" style="70"/>
    <col min="12330" max="12330" width="10.5703125" style="70" bestFit="1" customWidth="1"/>
    <col min="12331" max="12544" width="9.140625" style="70"/>
    <col min="12545" max="12545" width="5.7109375" style="70" customWidth="1"/>
    <col min="12546" max="12546" width="19" style="70" customWidth="1"/>
    <col min="12547" max="12547" width="20.140625" style="70" customWidth="1"/>
    <col min="12548" max="12548" width="9.5703125" style="70" customWidth="1"/>
    <col min="12549" max="12549" width="11" style="70" customWidth="1"/>
    <col min="12550" max="12550" width="8.7109375" style="70" customWidth="1"/>
    <col min="12551" max="12551" width="12" style="70" customWidth="1"/>
    <col min="12552" max="12552" width="8.7109375" style="70" customWidth="1"/>
    <col min="12553" max="12553" width="7.7109375" style="70" customWidth="1"/>
    <col min="12554" max="12554" width="7.85546875" style="70" customWidth="1"/>
    <col min="12555" max="12570" width="7.7109375" style="70" customWidth="1"/>
    <col min="12571" max="12577" width="8.7109375" style="70" customWidth="1"/>
    <col min="12578" max="12578" width="16.140625" style="70" customWidth="1"/>
    <col min="12579" max="12579" width="15" style="70" customWidth="1"/>
    <col min="12580" max="12582" width="8.7109375" style="70" customWidth="1"/>
    <col min="12583" max="12585" width="9.140625" style="70"/>
    <col min="12586" max="12586" width="10.5703125" style="70" bestFit="1" customWidth="1"/>
    <col min="12587" max="12800" width="9.140625" style="70"/>
    <col min="12801" max="12801" width="5.7109375" style="70" customWidth="1"/>
    <col min="12802" max="12802" width="19" style="70" customWidth="1"/>
    <col min="12803" max="12803" width="20.140625" style="70" customWidth="1"/>
    <col min="12804" max="12804" width="9.5703125" style="70" customWidth="1"/>
    <col min="12805" max="12805" width="11" style="70" customWidth="1"/>
    <col min="12806" max="12806" width="8.7109375" style="70" customWidth="1"/>
    <col min="12807" max="12807" width="12" style="70" customWidth="1"/>
    <col min="12808" max="12808" width="8.7109375" style="70" customWidth="1"/>
    <col min="12809" max="12809" width="7.7109375" style="70" customWidth="1"/>
    <col min="12810" max="12810" width="7.85546875" style="70" customWidth="1"/>
    <col min="12811" max="12826" width="7.7109375" style="70" customWidth="1"/>
    <col min="12827" max="12833" width="8.7109375" style="70" customWidth="1"/>
    <col min="12834" max="12834" width="16.140625" style="70" customWidth="1"/>
    <col min="12835" max="12835" width="15" style="70" customWidth="1"/>
    <col min="12836" max="12838" width="8.7109375" style="70" customWidth="1"/>
    <col min="12839" max="12841" width="9.140625" style="70"/>
    <col min="12842" max="12842" width="10.5703125" style="70" bestFit="1" customWidth="1"/>
    <col min="12843" max="13056" width="9.140625" style="70"/>
    <col min="13057" max="13057" width="5.7109375" style="70" customWidth="1"/>
    <col min="13058" max="13058" width="19" style="70" customWidth="1"/>
    <col min="13059" max="13059" width="20.140625" style="70" customWidth="1"/>
    <col min="13060" max="13060" width="9.5703125" style="70" customWidth="1"/>
    <col min="13061" max="13061" width="11" style="70" customWidth="1"/>
    <col min="13062" max="13062" width="8.7109375" style="70" customWidth="1"/>
    <col min="13063" max="13063" width="12" style="70" customWidth="1"/>
    <col min="13064" max="13064" width="8.7109375" style="70" customWidth="1"/>
    <col min="13065" max="13065" width="7.7109375" style="70" customWidth="1"/>
    <col min="13066" max="13066" width="7.85546875" style="70" customWidth="1"/>
    <col min="13067" max="13082" width="7.7109375" style="70" customWidth="1"/>
    <col min="13083" max="13089" width="8.7109375" style="70" customWidth="1"/>
    <col min="13090" max="13090" width="16.140625" style="70" customWidth="1"/>
    <col min="13091" max="13091" width="15" style="70" customWidth="1"/>
    <col min="13092" max="13094" width="8.7109375" style="70" customWidth="1"/>
    <col min="13095" max="13097" width="9.140625" style="70"/>
    <col min="13098" max="13098" width="10.5703125" style="70" bestFit="1" customWidth="1"/>
    <col min="13099" max="13312" width="9.140625" style="70"/>
    <col min="13313" max="13313" width="5.7109375" style="70" customWidth="1"/>
    <col min="13314" max="13314" width="19" style="70" customWidth="1"/>
    <col min="13315" max="13315" width="20.140625" style="70" customWidth="1"/>
    <col min="13316" max="13316" width="9.5703125" style="70" customWidth="1"/>
    <col min="13317" max="13317" width="11" style="70" customWidth="1"/>
    <col min="13318" max="13318" width="8.7109375" style="70" customWidth="1"/>
    <col min="13319" max="13319" width="12" style="70" customWidth="1"/>
    <col min="13320" max="13320" width="8.7109375" style="70" customWidth="1"/>
    <col min="13321" max="13321" width="7.7109375" style="70" customWidth="1"/>
    <col min="13322" max="13322" width="7.85546875" style="70" customWidth="1"/>
    <col min="13323" max="13338" width="7.7109375" style="70" customWidth="1"/>
    <col min="13339" max="13345" width="8.7109375" style="70" customWidth="1"/>
    <col min="13346" max="13346" width="16.140625" style="70" customWidth="1"/>
    <col min="13347" max="13347" width="15" style="70" customWidth="1"/>
    <col min="13348" max="13350" width="8.7109375" style="70" customWidth="1"/>
    <col min="13351" max="13353" width="9.140625" style="70"/>
    <col min="13354" max="13354" width="10.5703125" style="70" bestFit="1" customWidth="1"/>
    <col min="13355" max="13568" width="9.140625" style="70"/>
    <col min="13569" max="13569" width="5.7109375" style="70" customWidth="1"/>
    <col min="13570" max="13570" width="19" style="70" customWidth="1"/>
    <col min="13571" max="13571" width="20.140625" style="70" customWidth="1"/>
    <col min="13572" max="13572" width="9.5703125" style="70" customWidth="1"/>
    <col min="13573" max="13573" width="11" style="70" customWidth="1"/>
    <col min="13574" max="13574" width="8.7109375" style="70" customWidth="1"/>
    <col min="13575" max="13575" width="12" style="70" customWidth="1"/>
    <col min="13576" max="13576" width="8.7109375" style="70" customWidth="1"/>
    <col min="13577" max="13577" width="7.7109375" style="70" customWidth="1"/>
    <col min="13578" max="13578" width="7.85546875" style="70" customWidth="1"/>
    <col min="13579" max="13594" width="7.7109375" style="70" customWidth="1"/>
    <col min="13595" max="13601" width="8.7109375" style="70" customWidth="1"/>
    <col min="13602" max="13602" width="16.140625" style="70" customWidth="1"/>
    <col min="13603" max="13603" width="15" style="70" customWidth="1"/>
    <col min="13604" max="13606" width="8.7109375" style="70" customWidth="1"/>
    <col min="13607" max="13609" width="9.140625" style="70"/>
    <col min="13610" max="13610" width="10.5703125" style="70" bestFit="1" customWidth="1"/>
    <col min="13611" max="13824" width="9.140625" style="70"/>
    <col min="13825" max="13825" width="5.7109375" style="70" customWidth="1"/>
    <col min="13826" max="13826" width="19" style="70" customWidth="1"/>
    <col min="13827" max="13827" width="20.140625" style="70" customWidth="1"/>
    <col min="13828" max="13828" width="9.5703125" style="70" customWidth="1"/>
    <col min="13829" max="13829" width="11" style="70" customWidth="1"/>
    <col min="13830" max="13830" width="8.7109375" style="70" customWidth="1"/>
    <col min="13831" max="13831" width="12" style="70" customWidth="1"/>
    <col min="13832" max="13832" width="8.7109375" style="70" customWidth="1"/>
    <col min="13833" max="13833" width="7.7109375" style="70" customWidth="1"/>
    <col min="13834" max="13834" width="7.85546875" style="70" customWidth="1"/>
    <col min="13835" max="13850" width="7.7109375" style="70" customWidth="1"/>
    <col min="13851" max="13857" width="8.7109375" style="70" customWidth="1"/>
    <col min="13858" max="13858" width="16.140625" style="70" customWidth="1"/>
    <col min="13859" max="13859" width="15" style="70" customWidth="1"/>
    <col min="13860" max="13862" width="8.7109375" style="70" customWidth="1"/>
    <col min="13863" max="13865" width="9.140625" style="70"/>
    <col min="13866" max="13866" width="10.5703125" style="70" bestFit="1" customWidth="1"/>
    <col min="13867" max="14080" width="9.140625" style="70"/>
    <col min="14081" max="14081" width="5.7109375" style="70" customWidth="1"/>
    <col min="14082" max="14082" width="19" style="70" customWidth="1"/>
    <col min="14083" max="14083" width="20.140625" style="70" customWidth="1"/>
    <col min="14084" max="14084" width="9.5703125" style="70" customWidth="1"/>
    <col min="14085" max="14085" width="11" style="70" customWidth="1"/>
    <col min="14086" max="14086" width="8.7109375" style="70" customWidth="1"/>
    <col min="14087" max="14087" width="12" style="70" customWidth="1"/>
    <col min="14088" max="14088" width="8.7109375" style="70" customWidth="1"/>
    <col min="14089" max="14089" width="7.7109375" style="70" customWidth="1"/>
    <col min="14090" max="14090" width="7.85546875" style="70" customWidth="1"/>
    <col min="14091" max="14106" width="7.7109375" style="70" customWidth="1"/>
    <col min="14107" max="14113" width="8.7109375" style="70" customWidth="1"/>
    <col min="14114" max="14114" width="16.140625" style="70" customWidth="1"/>
    <col min="14115" max="14115" width="15" style="70" customWidth="1"/>
    <col min="14116" max="14118" width="8.7109375" style="70" customWidth="1"/>
    <col min="14119" max="14121" width="9.140625" style="70"/>
    <col min="14122" max="14122" width="10.5703125" style="70" bestFit="1" customWidth="1"/>
    <col min="14123" max="14336" width="9.140625" style="70"/>
    <col min="14337" max="14337" width="5.7109375" style="70" customWidth="1"/>
    <col min="14338" max="14338" width="19" style="70" customWidth="1"/>
    <col min="14339" max="14339" width="20.140625" style="70" customWidth="1"/>
    <col min="14340" max="14340" width="9.5703125" style="70" customWidth="1"/>
    <col min="14341" max="14341" width="11" style="70" customWidth="1"/>
    <col min="14342" max="14342" width="8.7109375" style="70" customWidth="1"/>
    <col min="14343" max="14343" width="12" style="70" customWidth="1"/>
    <col min="14344" max="14344" width="8.7109375" style="70" customWidth="1"/>
    <col min="14345" max="14345" width="7.7109375" style="70" customWidth="1"/>
    <col min="14346" max="14346" width="7.85546875" style="70" customWidth="1"/>
    <col min="14347" max="14362" width="7.7109375" style="70" customWidth="1"/>
    <col min="14363" max="14369" width="8.7109375" style="70" customWidth="1"/>
    <col min="14370" max="14370" width="16.140625" style="70" customWidth="1"/>
    <col min="14371" max="14371" width="15" style="70" customWidth="1"/>
    <col min="14372" max="14374" width="8.7109375" style="70" customWidth="1"/>
    <col min="14375" max="14377" width="9.140625" style="70"/>
    <col min="14378" max="14378" width="10.5703125" style="70" bestFit="1" customWidth="1"/>
    <col min="14379" max="14592" width="9.140625" style="70"/>
    <col min="14593" max="14593" width="5.7109375" style="70" customWidth="1"/>
    <col min="14594" max="14594" width="19" style="70" customWidth="1"/>
    <col min="14595" max="14595" width="20.140625" style="70" customWidth="1"/>
    <col min="14596" max="14596" width="9.5703125" style="70" customWidth="1"/>
    <col min="14597" max="14597" width="11" style="70" customWidth="1"/>
    <col min="14598" max="14598" width="8.7109375" style="70" customWidth="1"/>
    <col min="14599" max="14599" width="12" style="70" customWidth="1"/>
    <col min="14600" max="14600" width="8.7109375" style="70" customWidth="1"/>
    <col min="14601" max="14601" width="7.7109375" style="70" customWidth="1"/>
    <col min="14602" max="14602" width="7.85546875" style="70" customWidth="1"/>
    <col min="14603" max="14618" width="7.7109375" style="70" customWidth="1"/>
    <col min="14619" max="14625" width="8.7109375" style="70" customWidth="1"/>
    <col min="14626" max="14626" width="16.140625" style="70" customWidth="1"/>
    <col min="14627" max="14627" width="15" style="70" customWidth="1"/>
    <col min="14628" max="14630" width="8.7109375" style="70" customWidth="1"/>
    <col min="14631" max="14633" width="9.140625" style="70"/>
    <col min="14634" max="14634" width="10.5703125" style="70" bestFit="1" customWidth="1"/>
    <col min="14635" max="14848" width="9.140625" style="70"/>
    <col min="14849" max="14849" width="5.7109375" style="70" customWidth="1"/>
    <col min="14850" max="14850" width="19" style="70" customWidth="1"/>
    <col min="14851" max="14851" width="20.140625" style="70" customWidth="1"/>
    <col min="14852" max="14852" width="9.5703125" style="70" customWidth="1"/>
    <col min="14853" max="14853" width="11" style="70" customWidth="1"/>
    <col min="14854" max="14854" width="8.7109375" style="70" customWidth="1"/>
    <col min="14855" max="14855" width="12" style="70" customWidth="1"/>
    <col min="14856" max="14856" width="8.7109375" style="70" customWidth="1"/>
    <col min="14857" max="14857" width="7.7109375" style="70" customWidth="1"/>
    <col min="14858" max="14858" width="7.85546875" style="70" customWidth="1"/>
    <col min="14859" max="14874" width="7.7109375" style="70" customWidth="1"/>
    <col min="14875" max="14881" width="8.7109375" style="70" customWidth="1"/>
    <col min="14882" max="14882" width="16.140625" style="70" customWidth="1"/>
    <col min="14883" max="14883" width="15" style="70" customWidth="1"/>
    <col min="14884" max="14886" width="8.7109375" style="70" customWidth="1"/>
    <col min="14887" max="14889" width="9.140625" style="70"/>
    <col min="14890" max="14890" width="10.5703125" style="70" bestFit="1" customWidth="1"/>
    <col min="14891" max="15104" width="9.140625" style="70"/>
    <col min="15105" max="15105" width="5.7109375" style="70" customWidth="1"/>
    <col min="15106" max="15106" width="19" style="70" customWidth="1"/>
    <col min="15107" max="15107" width="20.140625" style="70" customWidth="1"/>
    <col min="15108" max="15108" width="9.5703125" style="70" customWidth="1"/>
    <col min="15109" max="15109" width="11" style="70" customWidth="1"/>
    <col min="15110" max="15110" width="8.7109375" style="70" customWidth="1"/>
    <col min="15111" max="15111" width="12" style="70" customWidth="1"/>
    <col min="15112" max="15112" width="8.7109375" style="70" customWidth="1"/>
    <col min="15113" max="15113" width="7.7109375" style="70" customWidth="1"/>
    <col min="15114" max="15114" width="7.85546875" style="70" customWidth="1"/>
    <col min="15115" max="15130" width="7.7109375" style="70" customWidth="1"/>
    <col min="15131" max="15137" width="8.7109375" style="70" customWidth="1"/>
    <col min="15138" max="15138" width="16.140625" style="70" customWidth="1"/>
    <col min="15139" max="15139" width="15" style="70" customWidth="1"/>
    <col min="15140" max="15142" width="8.7109375" style="70" customWidth="1"/>
    <col min="15143" max="15145" width="9.140625" style="70"/>
    <col min="15146" max="15146" width="10.5703125" style="70" bestFit="1" customWidth="1"/>
    <col min="15147" max="15360" width="9.140625" style="70"/>
    <col min="15361" max="15361" width="5.7109375" style="70" customWidth="1"/>
    <col min="15362" max="15362" width="19" style="70" customWidth="1"/>
    <col min="15363" max="15363" width="20.140625" style="70" customWidth="1"/>
    <col min="15364" max="15364" width="9.5703125" style="70" customWidth="1"/>
    <col min="15365" max="15365" width="11" style="70" customWidth="1"/>
    <col min="15366" max="15366" width="8.7109375" style="70" customWidth="1"/>
    <col min="15367" max="15367" width="12" style="70" customWidth="1"/>
    <col min="15368" max="15368" width="8.7109375" style="70" customWidth="1"/>
    <col min="15369" max="15369" width="7.7109375" style="70" customWidth="1"/>
    <col min="15370" max="15370" width="7.85546875" style="70" customWidth="1"/>
    <col min="15371" max="15386" width="7.7109375" style="70" customWidth="1"/>
    <col min="15387" max="15393" width="8.7109375" style="70" customWidth="1"/>
    <col min="15394" max="15394" width="16.140625" style="70" customWidth="1"/>
    <col min="15395" max="15395" width="15" style="70" customWidth="1"/>
    <col min="15396" max="15398" width="8.7109375" style="70" customWidth="1"/>
    <col min="15399" max="15401" width="9.140625" style="70"/>
    <col min="15402" max="15402" width="10.5703125" style="70" bestFit="1" customWidth="1"/>
    <col min="15403" max="15616" width="9.140625" style="70"/>
    <col min="15617" max="15617" width="5.7109375" style="70" customWidth="1"/>
    <col min="15618" max="15618" width="19" style="70" customWidth="1"/>
    <col min="15619" max="15619" width="20.140625" style="70" customWidth="1"/>
    <col min="15620" max="15620" width="9.5703125" style="70" customWidth="1"/>
    <col min="15621" max="15621" width="11" style="70" customWidth="1"/>
    <col min="15622" max="15622" width="8.7109375" style="70" customWidth="1"/>
    <col min="15623" max="15623" width="12" style="70" customWidth="1"/>
    <col min="15624" max="15624" width="8.7109375" style="70" customWidth="1"/>
    <col min="15625" max="15625" width="7.7109375" style="70" customWidth="1"/>
    <col min="15626" max="15626" width="7.85546875" style="70" customWidth="1"/>
    <col min="15627" max="15642" width="7.7109375" style="70" customWidth="1"/>
    <col min="15643" max="15649" width="8.7109375" style="70" customWidth="1"/>
    <col min="15650" max="15650" width="16.140625" style="70" customWidth="1"/>
    <col min="15651" max="15651" width="15" style="70" customWidth="1"/>
    <col min="15652" max="15654" width="8.7109375" style="70" customWidth="1"/>
    <col min="15655" max="15657" width="9.140625" style="70"/>
    <col min="15658" max="15658" width="10.5703125" style="70" bestFit="1" customWidth="1"/>
    <col min="15659" max="15872" width="9.140625" style="70"/>
    <col min="15873" max="15873" width="5.7109375" style="70" customWidth="1"/>
    <col min="15874" max="15874" width="19" style="70" customWidth="1"/>
    <col min="15875" max="15875" width="20.140625" style="70" customWidth="1"/>
    <col min="15876" max="15876" width="9.5703125" style="70" customWidth="1"/>
    <col min="15877" max="15877" width="11" style="70" customWidth="1"/>
    <col min="15878" max="15878" width="8.7109375" style="70" customWidth="1"/>
    <col min="15879" max="15879" width="12" style="70" customWidth="1"/>
    <col min="15880" max="15880" width="8.7109375" style="70" customWidth="1"/>
    <col min="15881" max="15881" width="7.7109375" style="70" customWidth="1"/>
    <col min="15882" max="15882" width="7.85546875" style="70" customWidth="1"/>
    <col min="15883" max="15898" width="7.7109375" style="70" customWidth="1"/>
    <col min="15899" max="15905" width="8.7109375" style="70" customWidth="1"/>
    <col min="15906" max="15906" width="16.140625" style="70" customWidth="1"/>
    <col min="15907" max="15907" width="15" style="70" customWidth="1"/>
    <col min="15908" max="15910" width="8.7109375" style="70" customWidth="1"/>
    <col min="15911" max="15913" width="9.140625" style="70"/>
    <col min="15914" max="15914" width="10.5703125" style="70" bestFit="1" customWidth="1"/>
    <col min="15915" max="16128" width="9.140625" style="70"/>
    <col min="16129" max="16129" width="5.7109375" style="70" customWidth="1"/>
    <col min="16130" max="16130" width="19" style="70" customWidth="1"/>
    <col min="16131" max="16131" width="20.140625" style="70" customWidth="1"/>
    <col min="16132" max="16132" width="9.5703125" style="70" customWidth="1"/>
    <col min="16133" max="16133" width="11" style="70" customWidth="1"/>
    <col min="16134" max="16134" width="8.7109375" style="70" customWidth="1"/>
    <col min="16135" max="16135" width="12" style="70" customWidth="1"/>
    <col min="16136" max="16136" width="8.7109375" style="70" customWidth="1"/>
    <col min="16137" max="16137" width="7.7109375" style="70" customWidth="1"/>
    <col min="16138" max="16138" width="7.85546875" style="70" customWidth="1"/>
    <col min="16139" max="16154" width="7.7109375" style="70" customWidth="1"/>
    <col min="16155" max="16161" width="8.7109375" style="70" customWidth="1"/>
    <col min="16162" max="16162" width="16.140625" style="70" customWidth="1"/>
    <col min="16163" max="16163" width="15" style="70" customWidth="1"/>
    <col min="16164" max="16166" width="8.7109375" style="70" customWidth="1"/>
    <col min="16167" max="16169" width="9.140625" style="70"/>
    <col min="16170" max="16170" width="10.5703125" style="70" bestFit="1" customWidth="1"/>
    <col min="16171" max="16384" width="9.140625" style="70"/>
  </cols>
  <sheetData>
    <row r="1" spans="1:39" ht="15.75" x14ac:dyDescent="0.25">
      <c r="A1" s="217" t="s">
        <v>784</v>
      </c>
      <c r="C1" s="70" t="s">
        <v>316</v>
      </c>
    </row>
    <row r="3" spans="1:39" ht="15.75" x14ac:dyDescent="0.25">
      <c r="A3" s="588" t="s">
        <v>754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M3" s="105"/>
    </row>
    <row r="4" spans="1:39" ht="15.7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589"/>
      <c r="K4" s="589" t="str">
        <f>'1'!$E$5</f>
        <v>KABUPATEN/KOTA</v>
      </c>
      <c r="L4" s="590">
        <f>'1'!$F$5</f>
        <v>2022</v>
      </c>
      <c r="M4" s="217"/>
      <c r="N4" s="590"/>
      <c r="O4" s="217"/>
      <c r="P4" s="217"/>
      <c r="Q4" s="217"/>
      <c r="R4" s="589"/>
      <c r="S4" s="589"/>
      <c r="T4" s="589"/>
      <c r="U4" s="589"/>
      <c r="V4" s="589"/>
      <c r="W4" s="589"/>
      <c r="X4" s="589"/>
      <c r="Y4" s="589"/>
      <c r="Z4" s="217"/>
      <c r="AC4" s="580"/>
      <c r="AG4" s="125"/>
      <c r="AH4" s="105"/>
      <c r="AI4" s="105"/>
      <c r="AJ4" s="105"/>
      <c r="AK4" s="105"/>
      <c r="AL4" s="105"/>
    </row>
    <row r="5" spans="1:39" ht="15.75" x14ac:dyDescent="0.25">
      <c r="A5" s="217"/>
      <c r="B5" s="217"/>
      <c r="C5" s="217"/>
      <c r="D5" s="217"/>
      <c r="E5" s="217"/>
      <c r="F5" s="217"/>
      <c r="G5" s="217"/>
      <c r="H5" s="217"/>
      <c r="I5" s="217"/>
      <c r="J5" s="589"/>
      <c r="K5" s="589" t="str">
        <f>'1'!$E$6</f>
        <v>TAHUN</v>
      </c>
      <c r="L5" s="590" t="str">
        <f>'1'!$F$6</f>
        <v>BANYUMAS</v>
      </c>
      <c r="M5" s="217"/>
      <c r="N5" s="590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C5" s="580"/>
      <c r="AG5" s="125"/>
      <c r="AH5" s="105"/>
      <c r="AI5" s="105"/>
      <c r="AJ5" s="105"/>
      <c r="AK5" s="105"/>
      <c r="AL5" s="105"/>
    </row>
    <row r="6" spans="1:39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39" ht="18" customHeight="1" x14ac:dyDescent="0.25">
      <c r="A7" s="1041" t="s">
        <v>2</v>
      </c>
      <c r="B7" s="1041" t="s">
        <v>254</v>
      </c>
      <c r="C7" s="1041" t="s">
        <v>409</v>
      </c>
      <c r="D7" s="1041" t="s">
        <v>755</v>
      </c>
      <c r="E7" s="1041"/>
      <c r="F7" s="1041"/>
      <c r="G7" s="1041"/>
      <c r="H7" s="1041"/>
      <c r="I7" s="1041"/>
      <c r="J7" s="1041"/>
      <c r="K7" s="1041"/>
      <c r="L7" s="1041"/>
      <c r="M7" s="1041"/>
      <c r="N7" s="1041"/>
      <c r="O7" s="1041"/>
      <c r="P7" s="1044"/>
      <c r="Q7" s="1041"/>
      <c r="R7" s="1041"/>
      <c r="S7" s="1041"/>
      <c r="T7" s="1041"/>
      <c r="U7" s="1041"/>
      <c r="V7" s="1041"/>
      <c r="W7" s="1041"/>
      <c r="X7" s="1041"/>
      <c r="Y7" s="1041"/>
      <c r="Z7" s="1041"/>
    </row>
    <row r="8" spans="1:39" ht="46.5" customHeight="1" x14ac:dyDescent="0.25">
      <c r="A8" s="1116"/>
      <c r="B8" s="1116"/>
      <c r="C8" s="1116"/>
      <c r="D8" s="1045" t="s">
        <v>756</v>
      </c>
      <c r="E8" s="1045" t="s">
        <v>757</v>
      </c>
      <c r="F8" s="1048" t="s">
        <v>27</v>
      </c>
      <c r="G8" s="1045" t="s">
        <v>758</v>
      </c>
      <c r="H8" s="1048" t="s">
        <v>27</v>
      </c>
      <c r="I8" s="1050" t="s">
        <v>759</v>
      </c>
      <c r="J8" s="1236"/>
      <c r="K8" s="1092"/>
      <c r="L8" s="1042" t="s">
        <v>760</v>
      </c>
      <c r="M8" s="1043"/>
      <c r="N8" s="1043"/>
      <c r="O8" s="1044"/>
      <c r="P8" s="1043"/>
      <c r="Q8" s="1044"/>
      <c r="R8" s="1050" t="s">
        <v>1101</v>
      </c>
      <c r="S8" s="1236"/>
      <c r="T8" s="1092"/>
      <c r="U8" s="1050" t="s">
        <v>1102</v>
      </c>
      <c r="V8" s="1236"/>
      <c r="W8" s="1236"/>
      <c r="X8" s="1236"/>
      <c r="Y8" s="1236"/>
      <c r="Z8" s="1092"/>
    </row>
    <row r="9" spans="1:39" ht="33" customHeight="1" x14ac:dyDescent="0.25">
      <c r="A9" s="1116"/>
      <c r="B9" s="1116"/>
      <c r="C9" s="1116"/>
      <c r="D9" s="1046"/>
      <c r="E9" s="1046"/>
      <c r="F9" s="1046"/>
      <c r="G9" s="1046"/>
      <c r="H9" s="1046"/>
      <c r="I9" s="760" t="s">
        <v>6</v>
      </c>
      <c r="J9" s="760" t="s">
        <v>7</v>
      </c>
      <c r="K9" s="760" t="s">
        <v>8</v>
      </c>
      <c r="L9" s="760" t="s">
        <v>6</v>
      </c>
      <c r="M9" s="758" t="s">
        <v>530</v>
      </c>
      <c r="N9" s="760" t="s">
        <v>7</v>
      </c>
      <c r="O9" s="758" t="s">
        <v>530</v>
      </c>
      <c r="P9" s="763" t="s">
        <v>8</v>
      </c>
      <c r="Q9" s="758" t="s">
        <v>530</v>
      </c>
      <c r="R9" s="760" t="s">
        <v>6</v>
      </c>
      <c r="S9" s="760" t="s">
        <v>7</v>
      </c>
      <c r="T9" s="760" t="s">
        <v>8</v>
      </c>
      <c r="U9" s="760" t="s">
        <v>6</v>
      </c>
      <c r="V9" s="758" t="s">
        <v>530</v>
      </c>
      <c r="W9" s="760" t="s">
        <v>7</v>
      </c>
      <c r="X9" s="758" t="s">
        <v>530</v>
      </c>
      <c r="Y9" s="760" t="s">
        <v>8</v>
      </c>
      <c r="Z9" s="758" t="s">
        <v>530</v>
      </c>
    </row>
    <row r="10" spans="1:39" s="911" customFormat="1" ht="12" x14ac:dyDescent="0.25">
      <c r="A10" s="920">
        <v>1</v>
      </c>
      <c r="B10" s="909">
        <v>2</v>
      </c>
      <c r="C10" s="920">
        <v>3</v>
      </c>
      <c r="D10" s="909">
        <v>4</v>
      </c>
      <c r="E10" s="920">
        <v>5</v>
      </c>
      <c r="F10" s="909">
        <v>6</v>
      </c>
      <c r="G10" s="920">
        <v>7</v>
      </c>
      <c r="H10" s="909">
        <v>8</v>
      </c>
      <c r="I10" s="920">
        <v>9</v>
      </c>
      <c r="J10" s="909">
        <v>10</v>
      </c>
      <c r="K10" s="920">
        <v>11</v>
      </c>
      <c r="L10" s="909">
        <v>12</v>
      </c>
      <c r="M10" s="920">
        <v>13</v>
      </c>
      <c r="N10" s="909">
        <v>14</v>
      </c>
      <c r="O10" s="920">
        <v>15</v>
      </c>
      <c r="P10" s="921">
        <v>16</v>
      </c>
      <c r="Q10" s="920">
        <v>17</v>
      </c>
      <c r="R10" s="909">
        <v>18</v>
      </c>
      <c r="S10" s="920">
        <v>19</v>
      </c>
      <c r="T10" s="909">
        <v>20</v>
      </c>
      <c r="U10" s="920">
        <v>21</v>
      </c>
      <c r="V10" s="909">
        <v>22</v>
      </c>
      <c r="W10" s="920">
        <v>23</v>
      </c>
      <c r="X10" s="909">
        <v>24</v>
      </c>
      <c r="Y10" s="920">
        <v>25</v>
      </c>
      <c r="Z10" s="909">
        <v>26</v>
      </c>
    </row>
    <row r="11" spans="1:39" x14ac:dyDescent="0.25">
      <c r="A11" s="561">
        <v>1</v>
      </c>
      <c r="B11" s="128" t="str">
        <f>'9'!B9</f>
        <v>Lumbir</v>
      </c>
      <c r="C11" s="128" t="str">
        <f>'9'!C9</f>
        <v>Lumbir</v>
      </c>
      <c r="D11" s="207"/>
      <c r="E11" s="207"/>
      <c r="F11" s="359" t="e">
        <f>E11/D11*100</f>
        <v>#DIV/0!</v>
      </c>
      <c r="G11" s="207"/>
      <c r="H11" s="359" t="e">
        <f>G11/D11*100</f>
        <v>#DIV/0!</v>
      </c>
      <c r="I11" s="207"/>
      <c r="J11" s="360"/>
      <c r="K11" s="207">
        <f>SUM(I11:J11)</f>
        <v>0</v>
      </c>
      <c r="L11" s="360"/>
      <c r="M11" s="361" t="e">
        <f>L11/I11*100</f>
        <v>#DIV/0!</v>
      </c>
      <c r="N11" s="360"/>
      <c r="O11" s="361" t="e">
        <f>N11/J11*100</f>
        <v>#DIV/0!</v>
      </c>
      <c r="P11" s="206">
        <f>SUM(L11,N11)</f>
        <v>0</v>
      </c>
      <c r="Q11" s="361" t="e">
        <f>P11/K11*100</f>
        <v>#DIV/0!</v>
      </c>
      <c r="R11" s="360"/>
      <c r="S11" s="360"/>
      <c r="T11" s="207">
        <f>SUM(R11:S11)</f>
        <v>0</v>
      </c>
      <c r="U11" s="360"/>
      <c r="V11" s="361" t="e">
        <f>U11/R11*100</f>
        <v>#DIV/0!</v>
      </c>
      <c r="W11" s="207"/>
      <c r="X11" s="361" t="e">
        <f>W11/S11*100</f>
        <v>#DIV/0!</v>
      </c>
      <c r="Y11" s="207">
        <f>SUM(U11,W11)</f>
        <v>0</v>
      </c>
      <c r="Z11" s="361" t="e">
        <f>Y11/T11*100</f>
        <v>#DIV/0!</v>
      </c>
    </row>
    <row r="12" spans="1:39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09"/>
      <c r="E12" s="209"/>
      <c r="F12" s="279" t="e">
        <f t="shared" ref="F12:F30" si="0">E12/D12*100</f>
        <v>#DIV/0!</v>
      </c>
      <c r="G12" s="209"/>
      <c r="H12" s="279" t="e">
        <f t="shared" ref="H12:H30" si="1">G12/D12*100</f>
        <v>#DIV/0!</v>
      </c>
      <c r="I12" s="209"/>
      <c r="J12" s="158"/>
      <c r="K12" s="209">
        <f t="shared" ref="K12:K30" si="2">SUM(I12:J12)</f>
        <v>0</v>
      </c>
      <c r="L12" s="158"/>
      <c r="M12" s="75" t="e">
        <f t="shared" ref="M12:M30" si="3">L12/I12*100</f>
        <v>#DIV/0!</v>
      </c>
      <c r="N12" s="158"/>
      <c r="O12" s="75" t="e">
        <f t="shared" ref="O12:O30" si="4">N12/J12*100</f>
        <v>#DIV/0!</v>
      </c>
      <c r="P12" s="208">
        <f t="shared" ref="P12:P30" si="5">SUM(L12,N12)</f>
        <v>0</v>
      </c>
      <c r="Q12" s="75" t="e">
        <f t="shared" ref="Q12:Q30" si="6">P12/K12*100</f>
        <v>#DIV/0!</v>
      </c>
      <c r="R12" s="158"/>
      <c r="S12" s="158"/>
      <c r="T12" s="209">
        <f t="shared" ref="T12:T30" si="7">SUM(R12:S12)</f>
        <v>0</v>
      </c>
      <c r="U12" s="158"/>
      <c r="V12" s="75" t="e">
        <f t="shared" ref="V12:V30" si="8">U12/R12*100</f>
        <v>#DIV/0!</v>
      </c>
      <c r="W12" s="209"/>
      <c r="X12" s="75" t="e">
        <f t="shared" ref="X12:X30" si="9">W12/S12*100</f>
        <v>#DIV/0!</v>
      </c>
      <c r="Y12" s="209">
        <f t="shared" ref="Y12:Y30" si="10">SUM(U12,W12)</f>
        <v>0</v>
      </c>
      <c r="Z12" s="75" t="e">
        <f t="shared" ref="Z12:Z30" si="11">Y12/T12*100</f>
        <v>#DIV/0!</v>
      </c>
    </row>
    <row r="13" spans="1:39" x14ac:dyDescent="0.25">
      <c r="A13" s="557"/>
      <c r="B13" s="128"/>
      <c r="C13" s="128" t="str">
        <f>'9'!C11</f>
        <v>Wangon II</v>
      </c>
      <c r="D13" s="209"/>
      <c r="E13" s="209"/>
      <c r="F13" s="279" t="e">
        <f t="shared" si="0"/>
        <v>#DIV/0!</v>
      </c>
      <c r="G13" s="209"/>
      <c r="H13" s="279" t="e">
        <f t="shared" si="1"/>
        <v>#DIV/0!</v>
      </c>
      <c r="I13" s="209"/>
      <c r="J13" s="158"/>
      <c r="K13" s="209">
        <f t="shared" si="2"/>
        <v>0</v>
      </c>
      <c r="L13" s="158"/>
      <c r="M13" s="75" t="e">
        <f t="shared" si="3"/>
        <v>#DIV/0!</v>
      </c>
      <c r="N13" s="158"/>
      <c r="O13" s="75" t="e">
        <f t="shared" si="4"/>
        <v>#DIV/0!</v>
      </c>
      <c r="P13" s="208">
        <f t="shared" si="5"/>
        <v>0</v>
      </c>
      <c r="Q13" s="75" t="e">
        <f t="shared" si="6"/>
        <v>#DIV/0!</v>
      </c>
      <c r="R13" s="158"/>
      <c r="S13" s="158"/>
      <c r="T13" s="209">
        <f t="shared" si="7"/>
        <v>0</v>
      </c>
      <c r="U13" s="158"/>
      <c r="V13" s="75" t="e">
        <f t="shared" si="8"/>
        <v>#DIV/0!</v>
      </c>
      <c r="W13" s="209"/>
      <c r="X13" s="75" t="e">
        <f t="shared" si="9"/>
        <v>#DIV/0!</v>
      </c>
      <c r="Y13" s="209">
        <f t="shared" si="10"/>
        <v>0</v>
      </c>
      <c r="Z13" s="75" t="e">
        <f t="shared" si="11"/>
        <v>#DIV/0!</v>
      </c>
    </row>
    <row r="14" spans="1:39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09"/>
      <c r="E14" s="209"/>
      <c r="F14" s="279" t="e">
        <f t="shared" si="0"/>
        <v>#DIV/0!</v>
      </c>
      <c r="G14" s="209"/>
      <c r="H14" s="279" t="e">
        <f t="shared" si="1"/>
        <v>#DIV/0!</v>
      </c>
      <c r="I14" s="209"/>
      <c r="J14" s="158"/>
      <c r="K14" s="209">
        <f t="shared" si="2"/>
        <v>0</v>
      </c>
      <c r="L14" s="158"/>
      <c r="M14" s="75" t="e">
        <f t="shared" si="3"/>
        <v>#DIV/0!</v>
      </c>
      <c r="N14" s="158"/>
      <c r="O14" s="75" t="e">
        <f t="shared" si="4"/>
        <v>#DIV/0!</v>
      </c>
      <c r="P14" s="208">
        <f t="shared" si="5"/>
        <v>0</v>
      </c>
      <c r="Q14" s="75" t="e">
        <f t="shared" si="6"/>
        <v>#DIV/0!</v>
      </c>
      <c r="R14" s="158"/>
      <c r="S14" s="158"/>
      <c r="T14" s="209">
        <f t="shared" si="7"/>
        <v>0</v>
      </c>
      <c r="U14" s="158"/>
      <c r="V14" s="75" t="e">
        <f t="shared" si="8"/>
        <v>#DIV/0!</v>
      </c>
      <c r="W14" s="209"/>
      <c r="X14" s="75" t="e">
        <f t="shared" si="9"/>
        <v>#DIV/0!</v>
      </c>
      <c r="Y14" s="209">
        <f t="shared" si="10"/>
        <v>0</v>
      </c>
      <c r="Z14" s="75" t="e">
        <f t="shared" si="11"/>
        <v>#DIV/0!</v>
      </c>
    </row>
    <row r="15" spans="1:39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09"/>
      <c r="E15" s="209"/>
      <c r="F15" s="279" t="e">
        <f t="shared" si="0"/>
        <v>#DIV/0!</v>
      </c>
      <c r="G15" s="209"/>
      <c r="H15" s="279" t="e">
        <f t="shared" si="1"/>
        <v>#DIV/0!</v>
      </c>
      <c r="I15" s="209"/>
      <c r="J15" s="158"/>
      <c r="K15" s="209">
        <f t="shared" si="2"/>
        <v>0</v>
      </c>
      <c r="L15" s="158"/>
      <c r="M15" s="75" t="e">
        <f t="shared" si="3"/>
        <v>#DIV/0!</v>
      </c>
      <c r="N15" s="158"/>
      <c r="O15" s="75" t="e">
        <f t="shared" si="4"/>
        <v>#DIV/0!</v>
      </c>
      <c r="P15" s="208">
        <f t="shared" si="5"/>
        <v>0</v>
      </c>
      <c r="Q15" s="75" t="e">
        <f t="shared" si="6"/>
        <v>#DIV/0!</v>
      </c>
      <c r="R15" s="158"/>
      <c r="S15" s="158"/>
      <c r="T15" s="209">
        <f t="shared" si="7"/>
        <v>0</v>
      </c>
      <c r="U15" s="158"/>
      <c r="V15" s="75" t="e">
        <f t="shared" si="8"/>
        <v>#DIV/0!</v>
      </c>
      <c r="W15" s="209"/>
      <c r="X15" s="75" t="e">
        <f t="shared" si="9"/>
        <v>#DIV/0!</v>
      </c>
      <c r="Y15" s="209">
        <f t="shared" si="10"/>
        <v>0</v>
      </c>
      <c r="Z15" s="75" t="e">
        <f t="shared" si="11"/>
        <v>#DIV/0!</v>
      </c>
    </row>
    <row r="16" spans="1:39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09"/>
      <c r="E16" s="209"/>
      <c r="F16" s="279" t="e">
        <f t="shared" si="0"/>
        <v>#DIV/0!</v>
      </c>
      <c r="G16" s="209"/>
      <c r="H16" s="279" t="e">
        <f t="shared" si="1"/>
        <v>#DIV/0!</v>
      </c>
      <c r="I16" s="209"/>
      <c r="J16" s="158"/>
      <c r="K16" s="209">
        <f t="shared" si="2"/>
        <v>0</v>
      </c>
      <c r="L16" s="158"/>
      <c r="M16" s="75" t="e">
        <f t="shared" si="3"/>
        <v>#DIV/0!</v>
      </c>
      <c r="N16" s="158"/>
      <c r="O16" s="75" t="e">
        <f t="shared" si="4"/>
        <v>#DIV/0!</v>
      </c>
      <c r="P16" s="208">
        <f t="shared" si="5"/>
        <v>0</v>
      </c>
      <c r="Q16" s="75" t="e">
        <f t="shared" si="6"/>
        <v>#DIV/0!</v>
      </c>
      <c r="R16" s="158"/>
      <c r="S16" s="158"/>
      <c r="T16" s="209">
        <f t="shared" si="7"/>
        <v>0</v>
      </c>
      <c r="U16" s="158"/>
      <c r="V16" s="75" t="e">
        <f t="shared" si="8"/>
        <v>#DIV/0!</v>
      </c>
      <c r="W16" s="209"/>
      <c r="X16" s="75" t="e">
        <f t="shared" si="9"/>
        <v>#DIV/0!</v>
      </c>
      <c r="Y16" s="209">
        <f t="shared" si="10"/>
        <v>0</v>
      </c>
      <c r="Z16" s="75" t="e">
        <f t="shared" si="11"/>
        <v>#DIV/0!</v>
      </c>
    </row>
    <row r="17" spans="1:26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09"/>
      <c r="E17" s="209"/>
      <c r="F17" s="279" t="e">
        <f t="shared" si="0"/>
        <v>#DIV/0!</v>
      </c>
      <c r="G17" s="209"/>
      <c r="H17" s="279" t="e">
        <f t="shared" si="1"/>
        <v>#DIV/0!</v>
      </c>
      <c r="I17" s="209"/>
      <c r="J17" s="158"/>
      <c r="K17" s="209">
        <f t="shared" si="2"/>
        <v>0</v>
      </c>
      <c r="L17" s="158"/>
      <c r="M17" s="75" t="e">
        <f t="shared" si="3"/>
        <v>#DIV/0!</v>
      </c>
      <c r="N17" s="158"/>
      <c r="O17" s="75" t="e">
        <f t="shared" si="4"/>
        <v>#DIV/0!</v>
      </c>
      <c r="P17" s="208">
        <f t="shared" si="5"/>
        <v>0</v>
      </c>
      <c r="Q17" s="75" t="e">
        <f t="shared" si="6"/>
        <v>#DIV/0!</v>
      </c>
      <c r="R17" s="158"/>
      <c r="S17" s="158"/>
      <c r="T17" s="209">
        <f t="shared" si="7"/>
        <v>0</v>
      </c>
      <c r="U17" s="158"/>
      <c r="V17" s="75" t="e">
        <f t="shared" si="8"/>
        <v>#DIV/0!</v>
      </c>
      <c r="W17" s="209"/>
      <c r="X17" s="75" t="e">
        <f t="shared" si="9"/>
        <v>#DIV/0!</v>
      </c>
      <c r="Y17" s="209">
        <f t="shared" si="10"/>
        <v>0</v>
      </c>
      <c r="Z17" s="75" t="e">
        <f t="shared" si="11"/>
        <v>#DIV/0!</v>
      </c>
    </row>
    <row r="18" spans="1:26" x14ac:dyDescent="0.25">
      <c r="A18" s="557"/>
      <c r="B18" s="128"/>
      <c r="C18" s="128" t="str">
        <f>'9'!C16</f>
        <v>Kemranjen II</v>
      </c>
      <c r="D18" s="209"/>
      <c r="E18" s="209"/>
      <c r="F18" s="279" t="e">
        <f t="shared" si="0"/>
        <v>#DIV/0!</v>
      </c>
      <c r="G18" s="209"/>
      <c r="H18" s="279" t="e">
        <f t="shared" si="1"/>
        <v>#DIV/0!</v>
      </c>
      <c r="I18" s="209"/>
      <c r="J18" s="158"/>
      <c r="K18" s="209">
        <f t="shared" si="2"/>
        <v>0</v>
      </c>
      <c r="L18" s="158"/>
      <c r="M18" s="75" t="e">
        <f t="shared" si="3"/>
        <v>#DIV/0!</v>
      </c>
      <c r="N18" s="158"/>
      <c r="O18" s="75" t="e">
        <f t="shared" si="4"/>
        <v>#DIV/0!</v>
      </c>
      <c r="P18" s="208">
        <f t="shared" si="5"/>
        <v>0</v>
      </c>
      <c r="Q18" s="75" t="e">
        <f t="shared" si="6"/>
        <v>#DIV/0!</v>
      </c>
      <c r="R18" s="158"/>
      <c r="S18" s="158"/>
      <c r="T18" s="209">
        <f t="shared" si="7"/>
        <v>0</v>
      </c>
      <c r="U18" s="158"/>
      <c r="V18" s="75" t="e">
        <f t="shared" si="8"/>
        <v>#DIV/0!</v>
      </c>
      <c r="W18" s="209"/>
      <c r="X18" s="75" t="e">
        <f t="shared" si="9"/>
        <v>#DIV/0!</v>
      </c>
      <c r="Y18" s="209">
        <f t="shared" si="10"/>
        <v>0</v>
      </c>
      <c r="Z18" s="75" t="e">
        <f t="shared" si="11"/>
        <v>#DIV/0!</v>
      </c>
    </row>
    <row r="19" spans="1:26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09"/>
      <c r="E19" s="209"/>
      <c r="F19" s="279" t="e">
        <f t="shared" si="0"/>
        <v>#DIV/0!</v>
      </c>
      <c r="G19" s="209"/>
      <c r="H19" s="279" t="e">
        <f t="shared" si="1"/>
        <v>#DIV/0!</v>
      </c>
      <c r="I19" s="209"/>
      <c r="J19" s="158"/>
      <c r="K19" s="209">
        <f t="shared" si="2"/>
        <v>0</v>
      </c>
      <c r="L19" s="158"/>
      <c r="M19" s="75" t="e">
        <f t="shared" si="3"/>
        <v>#DIV/0!</v>
      </c>
      <c r="N19" s="158"/>
      <c r="O19" s="75" t="e">
        <f t="shared" si="4"/>
        <v>#DIV/0!</v>
      </c>
      <c r="P19" s="208">
        <f t="shared" si="5"/>
        <v>0</v>
      </c>
      <c r="Q19" s="75" t="e">
        <f t="shared" si="6"/>
        <v>#DIV/0!</v>
      </c>
      <c r="R19" s="158"/>
      <c r="S19" s="158"/>
      <c r="T19" s="209">
        <f t="shared" si="7"/>
        <v>0</v>
      </c>
      <c r="U19" s="158"/>
      <c r="V19" s="75" t="e">
        <f t="shared" si="8"/>
        <v>#DIV/0!</v>
      </c>
      <c r="W19" s="209"/>
      <c r="X19" s="75" t="e">
        <f t="shared" si="9"/>
        <v>#DIV/0!</v>
      </c>
      <c r="Y19" s="209">
        <f t="shared" si="10"/>
        <v>0</v>
      </c>
      <c r="Z19" s="75" t="e">
        <f t="shared" si="11"/>
        <v>#DIV/0!</v>
      </c>
    </row>
    <row r="20" spans="1:26" x14ac:dyDescent="0.25">
      <c r="A20" s="557"/>
      <c r="B20" s="128"/>
      <c r="C20" s="128" t="str">
        <f>'9'!C18</f>
        <v>Sumpiuh II</v>
      </c>
      <c r="D20" s="209"/>
      <c r="E20" s="209"/>
      <c r="F20" s="279" t="e">
        <f t="shared" si="0"/>
        <v>#DIV/0!</v>
      </c>
      <c r="G20" s="209"/>
      <c r="H20" s="279" t="e">
        <f t="shared" si="1"/>
        <v>#DIV/0!</v>
      </c>
      <c r="I20" s="209"/>
      <c r="J20" s="158"/>
      <c r="K20" s="209">
        <f t="shared" si="2"/>
        <v>0</v>
      </c>
      <c r="L20" s="158"/>
      <c r="M20" s="75" t="e">
        <f t="shared" si="3"/>
        <v>#DIV/0!</v>
      </c>
      <c r="N20" s="158"/>
      <c r="O20" s="75" t="e">
        <f t="shared" si="4"/>
        <v>#DIV/0!</v>
      </c>
      <c r="P20" s="208">
        <f t="shared" si="5"/>
        <v>0</v>
      </c>
      <c r="Q20" s="75" t="e">
        <f t="shared" si="6"/>
        <v>#DIV/0!</v>
      </c>
      <c r="R20" s="158"/>
      <c r="S20" s="158"/>
      <c r="T20" s="209">
        <f t="shared" si="7"/>
        <v>0</v>
      </c>
      <c r="U20" s="158"/>
      <c r="V20" s="75" t="e">
        <f t="shared" si="8"/>
        <v>#DIV/0!</v>
      </c>
      <c r="W20" s="209"/>
      <c r="X20" s="75" t="e">
        <f t="shared" si="9"/>
        <v>#DIV/0!</v>
      </c>
      <c r="Y20" s="209">
        <f t="shared" si="10"/>
        <v>0</v>
      </c>
      <c r="Z20" s="75" t="e">
        <f t="shared" si="11"/>
        <v>#DIV/0!</v>
      </c>
    </row>
    <row r="21" spans="1:26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09"/>
      <c r="E21" s="209"/>
      <c r="F21" s="279" t="e">
        <f t="shared" si="0"/>
        <v>#DIV/0!</v>
      </c>
      <c r="G21" s="209"/>
      <c r="H21" s="279" t="e">
        <f t="shared" si="1"/>
        <v>#DIV/0!</v>
      </c>
      <c r="I21" s="209"/>
      <c r="J21" s="158"/>
      <c r="K21" s="209">
        <f t="shared" si="2"/>
        <v>0</v>
      </c>
      <c r="L21" s="158"/>
      <c r="M21" s="75" t="e">
        <f t="shared" si="3"/>
        <v>#DIV/0!</v>
      </c>
      <c r="N21" s="158"/>
      <c r="O21" s="75" t="e">
        <f t="shared" si="4"/>
        <v>#DIV/0!</v>
      </c>
      <c r="P21" s="208">
        <f t="shared" si="5"/>
        <v>0</v>
      </c>
      <c r="Q21" s="75" t="e">
        <f t="shared" si="6"/>
        <v>#DIV/0!</v>
      </c>
      <c r="R21" s="158"/>
      <c r="S21" s="158"/>
      <c r="T21" s="209">
        <f t="shared" si="7"/>
        <v>0</v>
      </c>
      <c r="U21" s="158"/>
      <c r="V21" s="75" t="e">
        <f t="shared" si="8"/>
        <v>#DIV/0!</v>
      </c>
      <c r="W21" s="209"/>
      <c r="X21" s="75" t="e">
        <f t="shared" si="9"/>
        <v>#DIV/0!</v>
      </c>
      <c r="Y21" s="209">
        <f t="shared" si="10"/>
        <v>0</v>
      </c>
      <c r="Z21" s="75" t="e">
        <f t="shared" si="11"/>
        <v>#DIV/0!</v>
      </c>
    </row>
    <row r="22" spans="1:26" x14ac:dyDescent="0.25">
      <c r="A22" s="557"/>
      <c r="B22" s="128"/>
      <c r="C22" s="128" t="str">
        <f>'9'!C20</f>
        <v>Tambak II</v>
      </c>
      <c r="D22" s="209"/>
      <c r="E22" s="209"/>
      <c r="F22" s="279" t="e">
        <f t="shared" si="0"/>
        <v>#DIV/0!</v>
      </c>
      <c r="G22" s="209"/>
      <c r="H22" s="279" t="e">
        <f t="shared" si="1"/>
        <v>#DIV/0!</v>
      </c>
      <c r="I22" s="209"/>
      <c r="J22" s="158"/>
      <c r="K22" s="209">
        <f t="shared" si="2"/>
        <v>0</v>
      </c>
      <c r="L22" s="158"/>
      <c r="M22" s="75" t="e">
        <f t="shared" si="3"/>
        <v>#DIV/0!</v>
      </c>
      <c r="N22" s="158"/>
      <c r="O22" s="75" t="e">
        <f t="shared" si="4"/>
        <v>#DIV/0!</v>
      </c>
      <c r="P22" s="208">
        <f t="shared" si="5"/>
        <v>0</v>
      </c>
      <c r="Q22" s="75" t="e">
        <f t="shared" si="6"/>
        <v>#DIV/0!</v>
      </c>
      <c r="R22" s="158"/>
      <c r="S22" s="158"/>
      <c r="T22" s="209">
        <f t="shared" si="7"/>
        <v>0</v>
      </c>
      <c r="U22" s="158"/>
      <c r="V22" s="75" t="e">
        <f t="shared" si="8"/>
        <v>#DIV/0!</v>
      </c>
      <c r="W22" s="209"/>
      <c r="X22" s="75" t="e">
        <f t="shared" si="9"/>
        <v>#DIV/0!</v>
      </c>
      <c r="Y22" s="209">
        <f t="shared" si="10"/>
        <v>0</v>
      </c>
      <c r="Z22" s="75" t="e">
        <f t="shared" si="11"/>
        <v>#DIV/0!</v>
      </c>
    </row>
    <row r="23" spans="1:26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09"/>
      <c r="E23" s="209"/>
      <c r="F23" s="279" t="e">
        <f t="shared" si="0"/>
        <v>#DIV/0!</v>
      </c>
      <c r="G23" s="209"/>
      <c r="H23" s="279" t="e">
        <f t="shared" si="1"/>
        <v>#DIV/0!</v>
      </c>
      <c r="I23" s="209"/>
      <c r="J23" s="158"/>
      <c r="K23" s="209">
        <f t="shared" si="2"/>
        <v>0</v>
      </c>
      <c r="L23" s="158"/>
      <c r="M23" s="75" t="e">
        <f t="shared" si="3"/>
        <v>#DIV/0!</v>
      </c>
      <c r="N23" s="158"/>
      <c r="O23" s="75" t="e">
        <f t="shared" si="4"/>
        <v>#DIV/0!</v>
      </c>
      <c r="P23" s="208">
        <f t="shared" si="5"/>
        <v>0</v>
      </c>
      <c r="Q23" s="75" t="e">
        <f t="shared" si="6"/>
        <v>#DIV/0!</v>
      </c>
      <c r="R23" s="158"/>
      <c r="S23" s="158"/>
      <c r="T23" s="209">
        <f t="shared" si="7"/>
        <v>0</v>
      </c>
      <c r="U23" s="158"/>
      <c r="V23" s="75" t="e">
        <f t="shared" si="8"/>
        <v>#DIV/0!</v>
      </c>
      <c r="W23" s="209"/>
      <c r="X23" s="75" t="e">
        <f t="shared" si="9"/>
        <v>#DIV/0!</v>
      </c>
      <c r="Y23" s="209">
        <f t="shared" si="10"/>
        <v>0</v>
      </c>
      <c r="Z23" s="75" t="e">
        <f t="shared" si="11"/>
        <v>#DIV/0!</v>
      </c>
    </row>
    <row r="24" spans="1:26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09"/>
      <c r="E24" s="209"/>
      <c r="F24" s="279" t="e">
        <f t="shared" si="0"/>
        <v>#DIV/0!</v>
      </c>
      <c r="G24" s="209"/>
      <c r="H24" s="279" t="e">
        <f t="shared" si="1"/>
        <v>#DIV/0!</v>
      </c>
      <c r="I24" s="209"/>
      <c r="J24" s="158"/>
      <c r="K24" s="209">
        <f t="shared" si="2"/>
        <v>0</v>
      </c>
      <c r="L24" s="158"/>
      <c r="M24" s="75" t="e">
        <f t="shared" si="3"/>
        <v>#DIV/0!</v>
      </c>
      <c r="N24" s="158"/>
      <c r="O24" s="75" t="e">
        <f t="shared" si="4"/>
        <v>#DIV/0!</v>
      </c>
      <c r="P24" s="208">
        <f t="shared" si="5"/>
        <v>0</v>
      </c>
      <c r="Q24" s="75" t="e">
        <f t="shared" si="6"/>
        <v>#DIV/0!</v>
      </c>
      <c r="R24" s="158"/>
      <c r="S24" s="158"/>
      <c r="T24" s="209">
        <f t="shared" si="7"/>
        <v>0</v>
      </c>
      <c r="U24" s="158"/>
      <c r="V24" s="75" t="e">
        <f t="shared" si="8"/>
        <v>#DIV/0!</v>
      </c>
      <c r="W24" s="209"/>
      <c r="X24" s="75" t="e">
        <f t="shared" si="9"/>
        <v>#DIV/0!</v>
      </c>
      <c r="Y24" s="209">
        <f t="shared" si="10"/>
        <v>0</v>
      </c>
      <c r="Z24" s="75" t="e">
        <f t="shared" si="11"/>
        <v>#DIV/0!</v>
      </c>
    </row>
    <row r="25" spans="1:26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09"/>
      <c r="E25" s="209"/>
      <c r="F25" s="279" t="e">
        <f t="shared" si="0"/>
        <v>#DIV/0!</v>
      </c>
      <c r="G25" s="209"/>
      <c r="H25" s="279" t="e">
        <f t="shared" si="1"/>
        <v>#DIV/0!</v>
      </c>
      <c r="I25" s="209"/>
      <c r="J25" s="158"/>
      <c r="K25" s="209">
        <f t="shared" si="2"/>
        <v>0</v>
      </c>
      <c r="L25" s="158"/>
      <c r="M25" s="75" t="e">
        <f t="shared" si="3"/>
        <v>#DIV/0!</v>
      </c>
      <c r="N25" s="158"/>
      <c r="O25" s="75" t="e">
        <f t="shared" si="4"/>
        <v>#DIV/0!</v>
      </c>
      <c r="P25" s="208">
        <f t="shared" si="5"/>
        <v>0</v>
      </c>
      <c r="Q25" s="75" t="e">
        <f t="shared" si="6"/>
        <v>#DIV/0!</v>
      </c>
      <c r="R25" s="158"/>
      <c r="S25" s="158"/>
      <c r="T25" s="209">
        <f t="shared" si="7"/>
        <v>0</v>
      </c>
      <c r="U25" s="158"/>
      <c r="V25" s="75" t="e">
        <f t="shared" si="8"/>
        <v>#DIV/0!</v>
      </c>
      <c r="W25" s="209"/>
      <c r="X25" s="75" t="e">
        <f t="shared" si="9"/>
        <v>#DIV/0!</v>
      </c>
      <c r="Y25" s="209">
        <f t="shared" si="10"/>
        <v>0</v>
      </c>
      <c r="Z25" s="75" t="e">
        <f t="shared" si="11"/>
        <v>#DIV/0!</v>
      </c>
    </row>
    <row r="26" spans="1:26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09"/>
      <c r="E26" s="209"/>
      <c r="F26" s="279" t="e">
        <f t="shared" si="0"/>
        <v>#DIV/0!</v>
      </c>
      <c r="G26" s="209"/>
      <c r="H26" s="279" t="e">
        <f t="shared" si="1"/>
        <v>#DIV/0!</v>
      </c>
      <c r="I26" s="209"/>
      <c r="J26" s="158"/>
      <c r="K26" s="209">
        <f t="shared" si="2"/>
        <v>0</v>
      </c>
      <c r="L26" s="158"/>
      <c r="M26" s="75" t="e">
        <f t="shared" si="3"/>
        <v>#DIV/0!</v>
      </c>
      <c r="N26" s="158"/>
      <c r="O26" s="75" t="e">
        <f t="shared" si="4"/>
        <v>#DIV/0!</v>
      </c>
      <c r="P26" s="208">
        <f t="shared" si="5"/>
        <v>0</v>
      </c>
      <c r="Q26" s="75" t="e">
        <f t="shared" si="6"/>
        <v>#DIV/0!</v>
      </c>
      <c r="R26" s="158"/>
      <c r="S26" s="158"/>
      <c r="T26" s="209">
        <f t="shared" si="7"/>
        <v>0</v>
      </c>
      <c r="U26" s="158"/>
      <c r="V26" s="75" t="e">
        <f t="shared" si="8"/>
        <v>#DIV/0!</v>
      </c>
      <c r="W26" s="209"/>
      <c r="X26" s="75" t="e">
        <f t="shared" si="9"/>
        <v>#DIV/0!</v>
      </c>
      <c r="Y26" s="209">
        <f t="shared" si="10"/>
        <v>0</v>
      </c>
      <c r="Z26" s="75" t="e">
        <f t="shared" si="11"/>
        <v>#DIV/0!</v>
      </c>
    </row>
    <row r="27" spans="1:26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09"/>
      <c r="E27" s="209"/>
      <c r="F27" s="279" t="e">
        <f t="shared" si="0"/>
        <v>#DIV/0!</v>
      </c>
      <c r="G27" s="209"/>
      <c r="H27" s="279" t="e">
        <f t="shared" si="1"/>
        <v>#DIV/0!</v>
      </c>
      <c r="I27" s="209"/>
      <c r="J27" s="158"/>
      <c r="K27" s="209">
        <f t="shared" si="2"/>
        <v>0</v>
      </c>
      <c r="L27" s="158"/>
      <c r="M27" s="75" t="e">
        <f t="shared" si="3"/>
        <v>#DIV/0!</v>
      </c>
      <c r="N27" s="158"/>
      <c r="O27" s="75" t="e">
        <f t="shared" si="4"/>
        <v>#DIV/0!</v>
      </c>
      <c r="P27" s="208">
        <f t="shared" si="5"/>
        <v>0</v>
      </c>
      <c r="Q27" s="75" t="e">
        <f t="shared" si="6"/>
        <v>#DIV/0!</v>
      </c>
      <c r="R27" s="158"/>
      <c r="S27" s="158"/>
      <c r="T27" s="209">
        <f t="shared" si="7"/>
        <v>0</v>
      </c>
      <c r="U27" s="158"/>
      <c r="V27" s="75" t="e">
        <f t="shared" si="8"/>
        <v>#DIV/0!</v>
      </c>
      <c r="W27" s="209"/>
      <c r="X27" s="75" t="e">
        <f t="shared" si="9"/>
        <v>#DIV/0!</v>
      </c>
      <c r="Y27" s="209">
        <f t="shared" si="10"/>
        <v>0</v>
      </c>
      <c r="Z27" s="75" t="e">
        <f t="shared" si="11"/>
        <v>#DIV/0!</v>
      </c>
    </row>
    <row r="28" spans="1:26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09"/>
      <c r="E28" s="209"/>
      <c r="F28" s="279" t="e">
        <f t="shared" si="0"/>
        <v>#DIV/0!</v>
      </c>
      <c r="G28" s="209"/>
      <c r="H28" s="279" t="e">
        <f t="shared" si="1"/>
        <v>#DIV/0!</v>
      </c>
      <c r="I28" s="209"/>
      <c r="J28" s="158"/>
      <c r="K28" s="209">
        <f t="shared" si="2"/>
        <v>0</v>
      </c>
      <c r="L28" s="158"/>
      <c r="M28" s="75" t="e">
        <f t="shared" si="3"/>
        <v>#DIV/0!</v>
      </c>
      <c r="N28" s="158"/>
      <c r="O28" s="75" t="e">
        <f t="shared" si="4"/>
        <v>#DIV/0!</v>
      </c>
      <c r="P28" s="208">
        <f t="shared" si="5"/>
        <v>0</v>
      </c>
      <c r="Q28" s="75" t="e">
        <f t="shared" si="6"/>
        <v>#DIV/0!</v>
      </c>
      <c r="R28" s="158"/>
      <c r="S28" s="158"/>
      <c r="T28" s="209">
        <f t="shared" si="7"/>
        <v>0</v>
      </c>
      <c r="U28" s="158"/>
      <c r="V28" s="75" t="e">
        <f t="shared" si="8"/>
        <v>#DIV/0!</v>
      </c>
      <c r="W28" s="209"/>
      <c r="X28" s="75" t="e">
        <f t="shared" si="9"/>
        <v>#DIV/0!</v>
      </c>
      <c r="Y28" s="209">
        <f t="shared" si="10"/>
        <v>0</v>
      </c>
      <c r="Z28" s="75" t="e">
        <f t="shared" si="11"/>
        <v>#DIV/0!</v>
      </c>
    </row>
    <row r="29" spans="1:26" x14ac:dyDescent="0.25">
      <c r="A29" s="557"/>
      <c r="B29" s="128"/>
      <c r="C29" s="128" t="str">
        <f>'9'!C27</f>
        <v>Ajibarang II</v>
      </c>
      <c r="D29" s="209"/>
      <c r="E29" s="209"/>
      <c r="F29" s="279" t="e">
        <f t="shared" si="0"/>
        <v>#DIV/0!</v>
      </c>
      <c r="G29" s="209"/>
      <c r="H29" s="279" t="e">
        <f t="shared" si="1"/>
        <v>#DIV/0!</v>
      </c>
      <c r="I29" s="209"/>
      <c r="J29" s="158"/>
      <c r="K29" s="209">
        <f t="shared" si="2"/>
        <v>0</v>
      </c>
      <c r="L29" s="158"/>
      <c r="M29" s="75" t="e">
        <f t="shared" si="3"/>
        <v>#DIV/0!</v>
      </c>
      <c r="N29" s="158"/>
      <c r="O29" s="75" t="e">
        <f t="shared" si="4"/>
        <v>#DIV/0!</v>
      </c>
      <c r="P29" s="208">
        <f t="shared" si="5"/>
        <v>0</v>
      </c>
      <c r="Q29" s="75" t="e">
        <f t="shared" si="6"/>
        <v>#DIV/0!</v>
      </c>
      <c r="R29" s="158"/>
      <c r="S29" s="158"/>
      <c r="T29" s="209">
        <f t="shared" si="7"/>
        <v>0</v>
      </c>
      <c r="U29" s="158"/>
      <c r="V29" s="75" t="e">
        <f t="shared" si="8"/>
        <v>#DIV/0!</v>
      </c>
      <c r="W29" s="209"/>
      <c r="X29" s="75" t="e">
        <f t="shared" si="9"/>
        <v>#DIV/0!</v>
      </c>
      <c r="Y29" s="209">
        <f t="shared" si="10"/>
        <v>0</v>
      </c>
      <c r="Z29" s="75" t="e">
        <f t="shared" si="11"/>
        <v>#DIV/0!</v>
      </c>
    </row>
    <row r="30" spans="1:26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09"/>
      <c r="E30" s="209"/>
      <c r="F30" s="279" t="e">
        <f t="shared" si="0"/>
        <v>#DIV/0!</v>
      </c>
      <c r="G30" s="209"/>
      <c r="H30" s="279" t="e">
        <f t="shared" si="1"/>
        <v>#DIV/0!</v>
      </c>
      <c r="I30" s="209"/>
      <c r="J30" s="158"/>
      <c r="K30" s="209">
        <f t="shared" si="2"/>
        <v>0</v>
      </c>
      <c r="L30" s="158"/>
      <c r="M30" s="75" t="e">
        <f t="shared" si="3"/>
        <v>#DIV/0!</v>
      </c>
      <c r="N30" s="158"/>
      <c r="O30" s="75" t="e">
        <f t="shared" si="4"/>
        <v>#DIV/0!</v>
      </c>
      <c r="P30" s="208">
        <f t="shared" si="5"/>
        <v>0</v>
      </c>
      <c r="Q30" s="75" t="e">
        <f t="shared" si="6"/>
        <v>#DIV/0!</v>
      </c>
      <c r="R30" s="158"/>
      <c r="S30" s="158"/>
      <c r="T30" s="209">
        <f t="shared" si="7"/>
        <v>0</v>
      </c>
      <c r="U30" s="158"/>
      <c r="V30" s="75" t="e">
        <f t="shared" si="8"/>
        <v>#DIV/0!</v>
      </c>
      <c r="W30" s="209"/>
      <c r="X30" s="75" t="e">
        <f t="shared" si="9"/>
        <v>#DIV/0!</v>
      </c>
      <c r="Y30" s="209">
        <f t="shared" si="10"/>
        <v>0</v>
      </c>
      <c r="Z30" s="75" t="e">
        <f t="shared" si="11"/>
        <v>#DIV/0!</v>
      </c>
    </row>
    <row r="31" spans="1:26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09"/>
      <c r="E31" s="209"/>
      <c r="F31" s="279" t="e">
        <f t="shared" ref="F31:F50" si="12">E31/D31*100</f>
        <v>#DIV/0!</v>
      </c>
      <c r="G31" s="209"/>
      <c r="H31" s="279" t="e">
        <f t="shared" ref="H31:H50" si="13">G31/D31*100</f>
        <v>#DIV/0!</v>
      </c>
      <c r="I31" s="209"/>
      <c r="J31" s="158"/>
      <c r="K31" s="209">
        <f t="shared" ref="K31:K50" si="14">SUM(I31:J31)</f>
        <v>0</v>
      </c>
      <c r="L31" s="158"/>
      <c r="M31" s="75" t="e">
        <f t="shared" ref="M31:M50" si="15">L31/I31*100</f>
        <v>#DIV/0!</v>
      </c>
      <c r="N31" s="158"/>
      <c r="O31" s="75" t="e">
        <f t="shared" ref="O31:O50" si="16">N31/J31*100</f>
        <v>#DIV/0!</v>
      </c>
      <c r="P31" s="208">
        <f t="shared" ref="P31:P50" si="17">SUM(L31,N31)</f>
        <v>0</v>
      </c>
      <c r="Q31" s="75" t="e">
        <f t="shared" ref="Q31:Q50" si="18">P31/K31*100</f>
        <v>#DIV/0!</v>
      </c>
      <c r="R31" s="158"/>
      <c r="S31" s="158"/>
      <c r="T31" s="209">
        <f t="shared" ref="T31:T50" si="19">SUM(R31:S31)</f>
        <v>0</v>
      </c>
      <c r="U31" s="158"/>
      <c r="V31" s="75" t="e">
        <f t="shared" ref="V31:V50" si="20">U31/R31*100</f>
        <v>#DIV/0!</v>
      </c>
      <c r="W31" s="209"/>
      <c r="X31" s="75" t="e">
        <f t="shared" ref="X31:X50" si="21">W31/S31*100</f>
        <v>#DIV/0!</v>
      </c>
      <c r="Y31" s="209">
        <f t="shared" ref="Y31:Y50" si="22">SUM(U31,W31)</f>
        <v>0</v>
      </c>
      <c r="Z31" s="75" t="e">
        <f t="shared" ref="Z31:Z50" si="23">Y31/T31*100</f>
        <v>#DIV/0!</v>
      </c>
    </row>
    <row r="32" spans="1:26" x14ac:dyDescent="0.25">
      <c r="A32" s="557"/>
      <c r="B32" s="128"/>
      <c r="C32" s="128" t="str">
        <f>'9'!C30</f>
        <v>Pekuncen II</v>
      </c>
      <c r="D32" s="209"/>
      <c r="E32" s="209"/>
      <c r="F32" s="279" t="e">
        <f t="shared" si="12"/>
        <v>#DIV/0!</v>
      </c>
      <c r="G32" s="209"/>
      <c r="H32" s="279" t="e">
        <f t="shared" si="13"/>
        <v>#DIV/0!</v>
      </c>
      <c r="I32" s="209"/>
      <c r="J32" s="158"/>
      <c r="K32" s="209">
        <f t="shared" si="14"/>
        <v>0</v>
      </c>
      <c r="L32" s="158"/>
      <c r="M32" s="75" t="e">
        <f t="shared" si="15"/>
        <v>#DIV/0!</v>
      </c>
      <c r="N32" s="158"/>
      <c r="O32" s="75" t="e">
        <f t="shared" si="16"/>
        <v>#DIV/0!</v>
      </c>
      <c r="P32" s="208">
        <f t="shared" si="17"/>
        <v>0</v>
      </c>
      <c r="Q32" s="75" t="e">
        <f t="shared" si="18"/>
        <v>#DIV/0!</v>
      </c>
      <c r="R32" s="158"/>
      <c r="S32" s="158"/>
      <c r="T32" s="209">
        <f t="shared" si="19"/>
        <v>0</v>
      </c>
      <c r="U32" s="158"/>
      <c r="V32" s="75" t="e">
        <f t="shared" si="20"/>
        <v>#DIV/0!</v>
      </c>
      <c r="W32" s="209"/>
      <c r="X32" s="75" t="e">
        <f t="shared" si="21"/>
        <v>#DIV/0!</v>
      </c>
      <c r="Y32" s="209">
        <f t="shared" si="22"/>
        <v>0</v>
      </c>
      <c r="Z32" s="75" t="e">
        <f t="shared" si="23"/>
        <v>#DIV/0!</v>
      </c>
    </row>
    <row r="33" spans="1:26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09"/>
      <c r="E33" s="209"/>
      <c r="F33" s="279" t="e">
        <f t="shared" si="12"/>
        <v>#DIV/0!</v>
      </c>
      <c r="G33" s="209"/>
      <c r="H33" s="279" t="e">
        <f t="shared" si="13"/>
        <v>#DIV/0!</v>
      </c>
      <c r="I33" s="209"/>
      <c r="J33" s="158"/>
      <c r="K33" s="209">
        <f t="shared" si="14"/>
        <v>0</v>
      </c>
      <c r="L33" s="158"/>
      <c r="M33" s="75" t="e">
        <f t="shared" si="15"/>
        <v>#DIV/0!</v>
      </c>
      <c r="N33" s="158"/>
      <c r="O33" s="75" t="e">
        <f t="shared" si="16"/>
        <v>#DIV/0!</v>
      </c>
      <c r="P33" s="208">
        <f t="shared" si="17"/>
        <v>0</v>
      </c>
      <c r="Q33" s="75" t="e">
        <f t="shared" si="18"/>
        <v>#DIV/0!</v>
      </c>
      <c r="R33" s="158"/>
      <c r="S33" s="158"/>
      <c r="T33" s="209">
        <f t="shared" si="19"/>
        <v>0</v>
      </c>
      <c r="U33" s="158"/>
      <c r="V33" s="75" t="e">
        <f t="shared" si="20"/>
        <v>#DIV/0!</v>
      </c>
      <c r="W33" s="209"/>
      <c r="X33" s="75" t="e">
        <f t="shared" si="21"/>
        <v>#DIV/0!</v>
      </c>
      <c r="Y33" s="209">
        <f t="shared" si="22"/>
        <v>0</v>
      </c>
      <c r="Z33" s="75" t="e">
        <f t="shared" si="23"/>
        <v>#DIV/0!</v>
      </c>
    </row>
    <row r="34" spans="1:26" x14ac:dyDescent="0.25">
      <c r="A34" s="557"/>
      <c r="B34" s="128"/>
      <c r="C34" s="128" t="str">
        <f>'9'!C32</f>
        <v>Cilongok II</v>
      </c>
      <c r="D34" s="209"/>
      <c r="E34" s="209"/>
      <c r="F34" s="279" t="e">
        <f t="shared" si="12"/>
        <v>#DIV/0!</v>
      </c>
      <c r="G34" s="209"/>
      <c r="H34" s="279" t="e">
        <f t="shared" si="13"/>
        <v>#DIV/0!</v>
      </c>
      <c r="I34" s="209"/>
      <c r="J34" s="158"/>
      <c r="K34" s="209">
        <f t="shared" si="14"/>
        <v>0</v>
      </c>
      <c r="L34" s="158"/>
      <c r="M34" s="75" t="e">
        <f t="shared" si="15"/>
        <v>#DIV/0!</v>
      </c>
      <c r="N34" s="158"/>
      <c r="O34" s="75" t="e">
        <f t="shared" si="16"/>
        <v>#DIV/0!</v>
      </c>
      <c r="P34" s="208">
        <f t="shared" si="17"/>
        <v>0</v>
      </c>
      <c r="Q34" s="75" t="e">
        <f t="shared" si="18"/>
        <v>#DIV/0!</v>
      </c>
      <c r="R34" s="158"/>
      <c r="S34" s="158"/>
      <c r="T34" s="209">
        <f t="shared" si="19"/>
        <v>0</v>
      </c>
      <c r="U34" s="158"/>
      <c r="V34" s="75" t="e">
        <f t="shared" si="20"/>
        <v>#DIV/0!</v>
      </c>
      <c r="W34" s="209"/>
      <c r="X34" s="75" t="e">
        <f t="shared" si="21"/>
        <v>#DIV/0!</v>
      </c>
      <c r="Y34" s="209">
        <f t="shared" si="22"/>
        <v>0</v>
      </c>
      <c r="Z34" s="75" t="e">
        <f t="shared" si="23"/>
        <v>#DIV/0!</v>
      </c>
    </row>
    <row r="35" spans="1:26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09"/>
      <c r="E35" s="209"/>
      <c r="F35" s="279" t="e">
        <f t="shared" si="12"/>
        <v>#DIV/0!</v>
      </c>
      <c r="G35" s="209"/>
      <c r="H35" s="279" t="e">
        <f t="shared" si="13"/>
        <v>#DIV/0!</v>
      </c>
      <c r="I35" s="209"/>
      <c r="J35" s="158"/>
      <c r="K35" s="209">
        <f t="shared" si="14"/>
        <v>0</v>
      </c>
      <c r="L35" s="158"/>
      <c r="M35" s="75" t="e">
        <f t="shared" si="15"/>
        <v>#DIV/0!</v>
      </c>
      <c r="N35" s="158"/>
      <c r="O35" s="75" t="e">
        <f t="shared" si="16"/>
        <v>#DIV/0!</v>
      </c>
      <c r="P35" s="208">
        <f t="shared" si="17"/>
        <v>0</v>
      </c>
      <c r="Q35" s="75" t="e">
        <f t="shared" si="18"/>
        <v>#DIV/0!</v>
      </c>
      <c r="R35" s="158"/>
      <c r="S35" s="158"/>
      <c r="T35" s="209">
        <f t="shared" si="19"/>
        <v>0</v>
      </c>
      <c r="U35" s="158"/>
      <c r="V35" s="75" t="e">
        <f t="shared" si="20"/>
        <v>#DIV/0!</v>
      </c>
      <c r="W35" s="209"/>
      <c r="X35" s="75" t="e">
        <f t="shared" si="21"/>
        <v>#DIV/0!</v>
      </c>
      <c r="Y35" s="209">
        <f t="shared" si="22"/>
        <v>0</v>
      </c>
      <c r="Z35" s="75" t="e">
        <f t="shared" si="23"/>
        <v>#DIV/0!</v>
      </c>
    </row>
    <row r="36" spans="1:26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09"/>
      <c r="E36" s="209"/>
      <c r="F36" s="279" t="e">
        <f t="shared" si="12"/>
        <v>#DIV/0!</v>
      </c>
      <c r="G36" s="209"/>
      <c r="H36" s="279" t="e">
        <f t="shared" si="13"/>
        <v>#DIV/0!</v>
      </c>
      <c r="I36" s="209"/>
      <c r="J36" s="158"/>
      <c r="K36" s="209">
        <f t="shared" si="14"/>
        <v>0</v>
      </c>
      <c r="L36" s="158"/>
      <c r="M36" s="75" t="e">
        <f t="shared" si="15"/>
        <v>#DIV/0!</v>
      </c>
      <c r="N36" s="158"/>
      <c r="O36" s="75" t="e">
        <f t="shared" si="16"/>
        <v>#DIV/0!</v>
      </c>
      <c r="P36" s="208">
        <f t="shared" si="17"/>
        <v>0</v>
      </c>
      <c r="Q36" s="75" t="e">
        <f t="shared" si="18"/>
        <v>#DIV/0!</v>
      </c>
      <c r="R36" s="158"/>
      <c r="S36" s="158"/>
      <c r="T36" s="209">
        <f t="shared" si="19"/>
        <v>0</v>
      </c>
      <c r="U36" s="158"/>
      <c r="V36" s="75" t="e">
        <f t="shared" si="20"/>
        <v>#DIV/0!</v>
      </c>
      <c r="W36" s="209"/>
      <c r="X36" s="75" t="e">
        <f t="shared" si="21"/>
        <v>#DIV/0!</v>
      </c>
      <c r="Y36" s="209">
        <f t="shared" si="22"/>
        <v>0</v>
      </c>
      <c r="Z36" s="75" t="e">
        <f t="shared" si="23"/>
        <v>#DIV/0!</v>
      </c>
    </row>
    <row r="37" spans="1:26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09"/>
      <c r="E37" s="209"/>
      <c r="F37" s="279" t="e">
        <f t="shared" si="12"/>
        <v>#DIV/0!</v>
      </c>
      <c r="G37" s="209"/>
      <c r="H37" s="279" t="e">
        <f t="shared" si="13"/>
        <v>#DIV/0!</v>
      </c>
      <c r="I37" s="209"/>
      <c r="J37" s="158"/>
      <c r="K37" s="209">
        <f t="shared" si="14"/>
        <v>0</v>
      </c>
      <c r="L37" s="158"/>
      <c r="M37" s="75" t="e">
        <f t="shared" si="15"/>
        <v>#DIV/0!</v>
      </c>
      <c r="N37" s="158"/>
      <c r="O37" s="75" t="e">
        <f t="shared" si="16"/>
        <v>#DIV/0!</v>
      </c>
      <c r="P37" s="208">
        <f t="shared" si="17"/>
        <v>0</v>
      </c>
      <c r="Q37" s="75" t="e">
        <f t="shared" si="18"/>
        <v>#DIV/0!</v>
      </c>
      <c r="R37" s="158"/>
      <c r="S37" s="158"/>
      <c r="T37" s="209">
        <f t="shared" si="19"/>
        <v>0</v>
      </c>
      <c r="U37" s="158"/>
      <c r="V37" s="75" t="e">
        <f t="shared" si="20"/>
        <v>#DIV/0!</v>
      </c>
      <c r="W37" s="209"/>
      <c r="X37" s="75" t="e">
        <f t="shared" si="21"/>
        <v>#DIV/0!</v>
      </c>
      <c r="Y37" s="209">
        <f t="shared" si="22"/>
        <v>0</v>
      </c>
      <c r="Z37" s="75" t="e">
        <f t="shared" si="23"/>
        <v>#DIV/0!</v>
      </c>
    </row>
    <row r="38" spans="1:26" x14ac:dyDescent="0.25">
      <c r="A38" s="557"/>
      <c r="B38" s="128"/>
      <c r="C38" s="128" t="str">
        <f>'9'!C36</f>
        <v>Purwokerto Timur II</v>
      </c>
      <c r="D38" s="209"/>
      <c r="E38" s="209"/>
      <c r="F38" s="279" t="e">
        <f t="shared" si="12"/>
        <v>#DIV/0!</v>
      </c>
      <c r="G38" s="209"/>
      <c r="H38" s="279" t="e">
        <f t="shared" si="13"/>
        <v>#DIV/0!</v>
      </c>
      <c r="I38" s="209"/>
      <c r="J38" s="158"/>
      <c r="K38" s="209">
        <f t="shared" si="14"/>
        <v>0</v>
      </c>
      <c r="L38" s="158"/>
      <c r="M38" s="75" t="e">
        <f t="shared" si="15"/>
        <v>#DIV/0!</v>
      </c>
      <c r="N38" s="158"/>
      <c r="O38" s="75" t="e">
        <f t="shared" si="16"/>
        <v>#DIV/0!</v>
      </c>
      <c r="P38" s="208">
        <f t="shared" si="17"/>
        <v>0</v>
      </c>
      <c r="Q38" s="75" t="e">
        <f t="shared" si="18"/>
        <v>#DIV/0!</v>
      </c>
      <c r="R38" s="158"/>
      <c r="S38" s="158"/>
      <c r="T38" s="209">
        <f t="shared" si="19"/>
        <v>0</v>
      </c>
      <c r="U38" s="158"/>
      <c r="V38" s="75" t="e">
        <f t="shared" si="20"/>
        <v>#DIV/0!</v>
      </c>
      <c r="W38" s="209"/>
      <c r="X38" s="75" t="e">
        <f t="shared" si="21"/>
        <v>#DIV/0!</v>
      </c>
      <c r="Y38" s="209">
        <f t="shared" si="22"/>
        <v>0</v>
      </c>
      <c r="Z38" s="75" t="e">
        <f t="shared" si="23"/>
        <v>#DIV/0!</v>
      </c>
    </row>
    <row r="39" spans="1:26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09"/>
      <c r="E39" s="209"/>
      <c r="F39" s="279" t="e">
        <f t="shared" si="12"/>
        <v>#DIV/0!</v>
      </c>
      <c r="G39" s="209"/>
      <c r="H39" s="279" t="e">
        <f t="shared" si="13"/>
        <v>#DIV/0!</v>
      </c>
      <c r="I39" s="209"/>
      <c r="J39" s="158"/>
      <c r="K39" s="209">
        <f t="shared" si="14"/>
        <v>0</v>
      </c>
      <c r="L39" s="158"/>
      <c r="M39" s="75" t="e">
        <f t="shared" si="15"/>
        <v>#DIV/0!</v>
      </c>
      <c r="N39" s="158"/>
      <c r="O39" s="75" t="e">
        <f t="shared" si="16"/>
        <v>#DIV/0!</v>
      </c>
      <c r="P39" s="208">
        <f t="shared" si="17"/>
        <v>0</v>
      </c>
      <c r="Q39" s="75" t="e">
        <f t="shared" si="18"/>
        <v>#DIV/0!</v>
      </c>
      <c r="R39" s="158"/>
      <c r="S39" s="158"/>
      <c r="T39" s="209">
        <f t="shared" si="19"/>
        <v>0</v>
      </c>
      <c r="U39" s="158"/>
      <c r="V39" s="75" t="e">
        <f t="shared" si="20"/>
        <v>#DIV/0!</v>
      </c>
      <c r="W39" s="209"/>
      <c r="X39" s="75" t="e">
        <f t="shared" si="21"/>
        <v>#DIV/0!</v>
      </c>
      <c r="Y39" s="209">
        <f t="shared" si="22"/>
        <v>0</v>
      </c>
      <c r="Z39" s="75" t="e">
        <f t="shared" si="23"/>
        <v>#DIV/0!</v>
      </c>
    </row>
    <row r="40" spans="1:26" x14ac:dyDescent="0.25">
      <c r="A40" s="557"/>
      <c r="B40" s="128"/>
      <c r="C40" s="128" t="str">
        <f>'9'!C38</f>
        <v>Purwokerto Utara II</v>
      </c>
      <c r="D40" s="209"/>
      <c r="E40" s="209"/>
      <c r="F40" s="279" t="e">
        <f t="shared" si="12"/>
        <v>#DIV/0!</v>
      </c>
      <c r="G40" s="209"/>
      <c r="H40" s="279" t="e">
        <f t="shared" si="13"/>
        <v>#DIV/0!</v>
      </c>
      <c r="I40" s="209"/>
      <c r="J40" s="158"/>
      <c r="K40" s="209">
        <f t="shared" si="14"/>
        <v>0</v>
      </c>
      <c r="L40" s="158"/>
      <c r="M40" s="75" t="e">
        <f t="shared" si="15"/>
        <v>#DIV/0!</v>
      </c>
      <c r="N40" s="158"/>
      <c r="O40" s="75" t="e">
        <f t="shared" si="16"/>
        <v>#DIV/0!</v>
      </c>
      <c r="P40" s="208">
        <f t="shared" si="17"/>
        <v>0</v>
      </c>
      <c r="Q40" s="75" t="e">
        <f t="shared" si="18"/>
        <v>#DIV/0!</v>
      </c>
      <c r="R40" s="158"/>
      <c r="S40" s="158"/>
      <c r="T40" s="209">
        <f t="shared" si="19"/>
        <v>0</v>
      </c>
      <c r="U40" s="158"/>
      <c r="V40" s="75" t="e">
        <f t="shared" si="20"/>
        <v>#DIV/0!</v>
      </c>
      <c r="W40" s="209"/>
      <c r="X40" s="75" t="e">
        <f t="shared" si="21"/>
        <v>#DIV/0!</v>
      </c>
      <c r="Y40" s="209">
        <f t="shared" si="22"/>
        <v>0</v>
      </c>
      <c r="Z40" s="75" t="e">
        <f t="shared" si="23"/>
        <v>#DIV/0!</v>
      </c>
    </row>
    <row r="41" spans="1:26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09"/>
      <c r="E41" s="209"/>
      <c r="F41" s="279" t="e">
        <f t="shared" si="12"/>
        <v>#DIV/0!</v>
      </c>
      <c r="G41" s="209"/>
      <c r="H41" s="279" t="e">
        <f t="shared" si="13"/>
        <v>#DIV/0!</v>
      </c>
      <c r="I41" s="209"/>
      <c r="J41" s="158"/>
      <c r="K41" s="209">
        <f t="shared" si="14"/>
        <v>0</v>
      </c>
      <c r="L41" s="158"/>
      <c r="M41" s="75" t="e">
        <f t="shared" si="15"/>
        <v>#DIV/0!</v>
      </c>
      <c r="N41" s="158"/>
      <c r="O41" s="75" t="e">
        <f t="shared" si="16"/>
        <v>#DIV/0!</v>
      </c>
      <c r="P41" s="208">
        <f t="shared" si="17"/>
        <v>0</v>
      </c>
      <c r="Q41" s="75" t="e">
        <f t="shared" si="18"/>
        <v>#DIV/0!</v>
      </c>
      <c r="R41" s="158"/>
      <c r="S41" s="158"/>
      <c r="T41" s="209">
        <f t="shared" si="19"/>
        <v>0</v>
      </c>
      <c r="U41" s="158"/>
      <c r="V41" s="75" t="e">
        <f t="shared" si="20"/>
        <v>#DIV/0!</v>
      </c>
      <c r="W41" s="209"/>
      <c r="X41" s="75" t="e">
        <f t="shared" si="21"/>
        <v>#DIV/0!</v>
      </c>
      <c r="Y41" s="209">
        <f t="shared" si="22"/>
        <v>0</v>
      </c>
      <c r="Z41" s="75" t="e">
        <f t="shared" si="23"/>
        <v>#DIV/0!</v>
      </c>
    </row>
    <row r="42" spans="1:26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09"/>
      <c r="E42" s="209"/>
      <c r="F42" s="279" t="e">
        <f t="shared" si="12"/>
        <v>#DIV/0!</v>
      </c>
      <c r="G42" s="209"/>
      <c r="H42" s="279" t="e">
        <f t="shared" si="13"/>
        <v>#DIV/0!</v>
      </c>
      <c r="I42" s="209"/>
      <c r="J42" s="158"/>
      <c r="K42" s="209">
        <f t="shared" si="14"/>
        <v>0</v>
      </c>
      <c r="L42" s="158"/>
      <c r="M42" s="75" t="e">
        <f t="shared" si="15"/>
        <v>#DIV/0!</v>
      </c>
      <c r="N42" s="158"/>
      <c r="O42" s="75" t="e">
        <f t="shared" si="16"/>
        <v>#DIV/0!</v>
      </c>
      <c r="P42" s="208">
        <f t="shared" si="17"/>
        <v>0</v>
      </c>
      <c r="Q42" s="75" t="e">
        <f t="shared" si="18"/>
        <v>#DIV/0!</v>
      </c>
      <c r="R42" s="158"/>
      <c r="S42" s="158"/>
      <c r="T42" s="209">
        <f t="shared" si="19"/>
        <v>0</v>
      </c>
      <c r="U42" s="158"/>
      <c r="V42" s="75" t="e">
        <f t="shared" si="20"/>
        <v>#DIV/0!</v>
      </c>
      <c r="W42" s="209"/>
      <c r="X42" s="75" t="e">
        <f t="shared" si="21"/>
        <v>#DIV/0!</v>
      </c>
      <c r="Y42" s="209">
        <f t="shared" si="22"/>
        <v>0</v>
      </c>
      <c r="Z42" s="75" t="e">
        <f t="shared" si="23"/>
        <v>#DIV/0!</v>
      </c>
    </row>
    <row r="43" spans="1:26" x14ac:dyDescent="0.25">
      <c r="A43" s="557"/>
      <c r="B43" s="128"/>
      <c r="C43" s="128" t="str">
        <f>'9'!C41</f>
        <v>Sokaraja II</v>
      </c>
      <c r="D43" s="209"/>
      <c r="E43" s="209"/>
      <c r="F43" s="279" t="e">
        <f t="shared" si="12"/>
        <v>#DIV/0!</v>
      </c>
      <c r="G43" s="209"/>
      <c r="H43" s="279" t="e">
        <f t="shared" si="13"/>
        <v>#DIV/0!</v>
      </c>
      <c r="I43" s="209"/>
      <c r="J43" s="158"/>
      <c r="K43" s="209">
        <f t="shared" si="14"/>
        <v>0</v>
      </c>
      <c r="L43" s="158"/>
      <c r="M43" s="75" t="e">
        <f t="shared" si="15"/>
        <v>#DIV/0!</v>
      </c>
      <c r="N43" s="158"/>
      <c r="O43" s="75" t="e">
        <f t="shared" si="16"/>
        <v>#DIV/0!</v>
      </c>
      <c r="P43" s="208">
        <f t="shared" si="17"/>
        <v>0</v>
      </c>
      <c r="Q43" s="75" t="e">
        <f t="shared" si="18"/>
        <v>#DIV/0!</v>
      </c>
      <c r="R43" s="158"/>
      <c r="S43" s="158"/>
      <c r="T43" s="209">
        <f t="shared" si="19"/>
        <v>0</v>
      </c>
      <c r="U43" s="158"/>
      <c r="V43" s="75" t="e">
        <f t="shared" si="20"/>
        <v>#DIV/0!</v>
      </c>
      <c r="W43" s="209"/>
      <c r="X43" s="75" t="e">
        <f t="shared" si="21"/>
        <v>#DIV/0!</v>
      </c>
      <c r="Y43" s="209">
        <f t="shared" si="22"/>
        <v>0</v>
      </c>
      <c r="Z43" s="75" t="e">
        <f t="shared" si="23"/>
        <v>#DIV/0!</v>
      </c>
    </row>
    <row r="44" spans="1:26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09"/>
      <c r="E44" s="209"/>
      <c r="F44" s="279" t="e">
        <f t="shared" si="12"/>
        <v>#DIV/0!</v>
      </c>
      <c r="G44" s="209"/>
      <c r="H44" s="279" t="e">
        <f t="shared" si="13"/>
        <v>#DIV/0!</v>
      </c>
      <c r="I44" s="209"/>
      <c r="J44" s="158"/>
      <c r="K44" s="209">
        <f t="shared" si="14"/>
        <v>0</v>
      </c>
      <c r="L44" s="158"/>
      <c r="M44" s="75" t="e">
        <f t="shared" si="15"/>
        <v>#DIV/0!</v>
      </c>
      <c r="N44" s="158"/>
      <c r="O44" s="75" t="e">
        <f t="shared" si="16"/>
        <v>#DIV/0!</v>
      </c>
      <c r="P44" s="208">
        <f t="shared" si="17"/>
        <v>0</v>
      </c>
      <c r="Q44" s="75" t="e">
        <f t="shared" si="18"/>
        <v>#DIV/0!</v>
      </c>
      <c r="R44" s="158"/>
      <c r="S44" s="158"/>
      <c r="T44" s="209">
        <f t="shared" si="19"/>
        <v>0</v>
      </c>
      <c r="U44" s="158"/>
      <c r="V44" s="75" t="e">
        <f t="shared" si="20"/>
        <v>#DIV/0!</v>
      </c>
      <c r="W44" s="209"/>
      <c r="X44" s="75" t="e">
        <f t="shared" si="21"/>
        <v>#DIV/0!</v>
      </c>
      <c r="Y44" s="209">
        <f t="shared" si="22"/>
        <v>0</v>
      </c>
      <c r="Z44" s="75" t="e">
        <f t="shared" si="23"/>
        <v>#DIV/0!</v>
      </c>
    </row>
    <row r="45" spans="1:26" x14ac:dyDescent="0.25">
      <c r="A45" s="557"/>
      <c r="B45" s="128"/>
      <c r="C45" s="128" t="str">
        <f>'9'!C43</f>
        <v>Kembaran II</v>
      </c>
      <c r="D45" s="209"/>
      <c r="E45" s="209"/>
      <c r="F45" s="279" t="e">
        <f t="shared" si="12"/>
        <v>#DIV/0!</v>
      </c>
      <c r="G45" s="209"/>
      <c r="H45" s="279" t="e">
        <f t="shared" si="13"/>
        <v>#DIV/0!</v>
      </c>
      <c r="I45" s="209"/>
      <c r="J45" s="158"/>
      <c r="K45" s="209">
        <f t="shared" si="14"/>
        <v>0</v>
      </c>
      <c r="L45" s="158"/>
      <c r="M45" s="75" t="e">
        <f t="shared" si="15"/>
        <v>#DIV/0!</v>
      </c>
      <c r="N45" s="158"/>
      <c r="O45" s="75" t="e">
        <f t="shared" si="16"/>
        <v>#DIV/0!</v>
      </c>
      <c r="P45" s="208">
        <f t="shared" si="17"/>
        <v>0</v>
      </c>
      <c r="Q45" s="75" t="e">
        <f t="shared" si="18"/>
        <v>#DIV/0!</v>
      </c>
      <c r="R45" s="158"/>
      <c r="S45" s="158"/>
      <c r="T45" s="209">
        <f t="shared" si="19"/>
        <v>0</v>
      </c>
      <c r="U45" s="158"/>
      <c r="V45" s="75" t="e">
        <f t="shared" si="20"/>
        <v>#DIV/0!</v>
      </c>
      <c r="W45" s="209"/>
      <c r="X45" s="75" t="e">
        <f t="shared" si="21"/>
        <v>#DIV/0!</v>
      </c>
      <c r="Y45" s="209">
        <f t="shared" si="22"/>
        <v>0</v>
      </c>
      <c r="Z45" s="75" t="e">
        <f t="shared" si="23"/>
        <v>#DIV/0!</v>
      </c>
    </row>
    <row r="46" spans="1:26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09"/>
      <c r="E46" s="209"/>
      <c r="F46" s="279" t="e">
        <f t="shared" si="12"/>
        <v>#DIV/0!</v>
      </c>
      <c r="G46" s="209"/>
      <c r="H46" s="279" t="e">
        <f t="shared" si="13"/>
        <v>#DIV/0!</v>
      </c>
      <c r="I46" s="209"/>
      <c r="J46" s="158"/>
      <c r="K46" s="209">
        <f t="shared" si="14"/>
        <v>0</v>
      </c>
      <c r="L46" s="158"/>
      <c r="M46" s="75" t="e">
        <f t="shared" si="15"/>
        <v>#DIV/0!</v>
      </c>
      <c r="N46" s="158"/>
      <c r="O46" s="75" t="e">
        <f t="shared" si="16"/>
        <v>#DIV/0!</v>
      </c>
      <c r="P46" s="208">
        <f t="shared" si="17"/>
        <v>0</v>
      </c>
      <c r="Q46" s="75" t="e">
        <f t="shared" si="18"/>
        <v>#DIV/0!</v>
      </c>
      <c r="R46" s="158"/>
      <c r="S46" s="158"/>
      <c r="T46" s="209">
        <f t="shared" si="19"/>
        <v>0</v>
      </c>
      <c r="U46" s="158"/>
      <c r="V46" s="75" t="e">
        <f t="shared" si="20"/>
        <v>#DIV/0!</v>
      </c>
      <c r="W46" s="209"/>
      <c r="X46" s="75" t="e">
        <f t="shared" si="21"/>
        <v>#DIV/0!</v>
      </c>
      <c r="Y46" s="209">
        <f t="shared" si="22"/>
        <v>0</v>
      </c>
      <c r="Z46" s="75" t="e">
        <f t="shared" si="23"/>
        <v>#DIV/0!</v>
      </c>
    </row>
    <row r="47" spans="1:26" x14ac:dyDescent="0.25">
      <c r="A47" s="557"/>
      <c r="B47" s="128"/>
      <c r="C47" s="128" t="str">
        <f>'9'!C45</f>
        <v>Sumbang II</v>
      </c>
      <c r="D47" s="209"/>
      <c r="E47" s="209"/>
      <c r="F47" s="279" t="e">
        <f t="shared" si="12"/>
        <v>#DIV/0!</v>
      </c>
      <c r="G47" s="209"/>
      <c r="H47" s="279" t="e">
        <f t="shared" si="13"/>
        <v>#DIV/0!</v>
      </c>
      <c r="I47" s="209"/>
      <c r="J47" s="158"/>
      <c r="K47" s="209">
        <f t="shared" si="14"/>
        <v>0</v>
      </c>
      <c r="L47" s="158"/>
      <c r="M47" s="75" t="e">
        <f t="shared" si="15"/>
        <v>#DIV/0!</v>
      </c>
      <c r="N47" s="158"/>
      <c r="O47" s="75" t="e">
        <f t="shared" si="16"/>
        <v>#DIV/0!</v>
      </c>
      <c r="P47" s="208">
        <f t="shared" si="17"/>
        <v>0</v>
      </c>
      <c r="Q47" s="75" t="e">
        <f t="shared" si="18"/>
        <v>#DIV/0!</v>
      </c>
      <c r="R47" s="158"/>
      <c r="S47" s="158"/>
      <c r="T47" s="209">
        <f t="shared" si="19"/>
        <v>0</v>
      </c>
      <c r="U47" s="158"/>
      <c r="V47" s="75" t="e">
        <f t="shared" si="20"/>
        <v>#DIV/0!</v>
      </c>
      <c r="W47" s="209"/>
      <c r="X47" s="75" t="e">
        <f t="shared" si="21"/>
        <v>#DIV/0!</v>
      </c>
      <c r="Y47" s="209">
        <f t="shared" si="22"/>
        <v>0</v>
      </c>
      <c r="Z47" s="75" t="e">
        <f t="shared" si="23"/>
        <v>#DIV/0!</v>
      </c>
    </row>
    <row r="48" spans="1:26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09"/>
      <c r="E48" s="209"/>
      <c r="F48" s="279" t="e">
        <f t="shared" si="12"/>
        <v>#DIV/0!</v>
      </c>
      <c r="G48" s="209"/>
      <c r="H48" s="279" t="e">
        <f t="shared" si="13"/>
        <v>#DIV/0!</v>
      </c>
      <c r="I48" s="209"/>
      <c r="J48" s="158"/>
      <c r="K48" s="209">
        <f t="shared" si="14"/>
        <v>0</v>
      </c>
      <c r="L48" s="158"/>
      <c r="M48" s="75" t="e">
        <f t="shared" si="15"/>
        <v>#DIV/0!</v>
      </c>
      <c r="N48" s="158"/>
      <c r="O48" s="75" t="e">
        <f t="shared" si="16"/>
        <v>#DIV/0!</v>
      </c>
      <c r="P48" s="208">
        <f t="shared" si="17"/>
        <v>0</v>
      </c>
      <c r="Q48" s="75" t="e">
        <f t="shared" si="18"/>
        <v>#DIV/0!</v>
      </c>
      <c r="R48" s="158"/>
      <c r="S48" s="158"/>
      <c r="T48" s="209">
        <f t="shared" si="19"/>
        <v>0</v>
      </c>
      <c r="U48" s="158"/>
      <c r="V48" s="75" t="e">
        <f t="shared" si="20"/>
        <v>#DIV/0!</v>
      </c>
      <c r="W48" s="209"/>
      <c r="X48" s="75" t="e">
        <f t="shared" si="21"/>
        <v>#DIV/0!</v>
      </c>
      <c r="Y48" s="209">
        <f t="shared" si="22"/>
        <v>0</v>
      </c>
      <c r="Z48" s="75" t="e">
        <f t="shared" si="23"/>
        <v>#DIV/0!</v>
      </c>
    </row>
    <row r="49" spans="1:37" x14ac:dyDescent="0.25">
      <c r="A49" s="557"/>
      <c r="B49" s="128"/>
      <c r="C49" s="128" t="str">
        <f>'9'!C47</f>
        <v>Baturraden II</v>
      </c>
      <c r="D49" s="209"/>
      <c r="E49" s="209"/>
      <c r="F49" s="279" t="e">
        <f t="shared" si="12"/>
        <v>#DIV/0!</v>
      </c>
      <c r="G49" s="209"/>
      <c r="H49" s="279" t="e">
        <f t="shared" si="13"/>
        <v>#DIV/0!</v>
      </c>
      <c r="I49" s="209"/>
      <c r="J49" s="158"/>
      <c r="K49" s="209">
        <f t="shared" si="14"/>
        <v>0</v>
      </c>
      <c r="L49" s="158"/>
      <c r="M49" s="75" t="e">
        <f t="shared" si="15"/>
        <v>#DIV/0!</v>
      </c>
      <c r="N49" s="158"/>
      <c r="O49" s="75" t="e">
        <f t="shared" si="16"/>
        <v>#DIV/0!</v>
      </c>
      <c r="P49" s="208">
        <f t="shared" si="17"/>
        <v>0</v>
      </c>
      <c r="Q49" s="75" t="e">
        <f t="shared" si="18"/>
        <v>#DIV/0!</v>
      </c>
      <c r="R49" s="158"/>
      <c r="S49" s="158"/>
      <c r="T49" s="209">
        <f t="shared" si="19"/>
        <v>0</v>
      </c>
      <c r="U49" s="158"/>
      <c r="V49" s="75" t="e">
        <f t="shared" si="20"/>
        <v>#DIV/0!</v>
      </c>
      <c r="W49" s="209"/>
      <c r="X49" s="75" t="e">
        <f t="shared" si="21"/>
        <v>#DIV/0!</v>
      </c>
      <c r="Y49" s="209">
        <f t="shared" si="22"/>
        <v>0</v>
      </c>
      <c r="Z49" s="75" t="e">
        <f t="shared" si="23"/>
        <v>#DIV/0!</v>
      </c>
    </row>
    <row r="50" spans="1:37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09"/>
      <c r="E50" s="209"/>
      <c r="F50" s="279" t="e">
        <f t="shared" si="12"/>
        <v>#DIV/0!</v>
      </c>
      <c r="G50" s="209"/>
      <c r="H50" s="279" t="e">
        <f t="shared" si="13"/>
        <v>#DIV/0!</v>
      </c>
      <c r="I50" s="209"/>
      <c r="J50" s="158"/>
      <c r="K50" s="209">
        <f t="shared" si="14"/>
        <v>0</v>
      </c>
      <c r="L50" s="158"/>
      <c r="M50" s="75" t="e">
        <f t="shared" si="15"/>
        <v>#DIV/0!</v>
      </c>
      <c r="N50" s="158"/>
      <c r="O50" s="75" t="e">
        <f t="shared" si="16"/>
        <v>#DIV/0!</v>
      </c>
      <c r="P50" s="208">
        <f t="shared" si="17"/>
        <v>0</v>
      </c>
      <c r="Q50" s="75" t="e">
        <f t="shared" si="18"/>
        <v>#DIV/0!</v>
      </c>
      <c r="R50" s="158"/>
      <c r="S50" s="158"/>
      <c r="T50" s="209">
        <f t="shared" si="19"/>
        <v>0</v>
      </c>
      <c r="U50" s="158"/>
      <c r="V50" s="75" t="e">
        <f t="shared" si="20"/>
        <v>#DIV/0!</v>
      </c>
      <c r="W50" s="209"/>
      <c r="X50" s="75" t="e">
        <f t="shared" si="21"/>
        <v>#DIV/0!</v>
      </c>
      <c r="Y50" s="209">
        <f t="shared" si="22"/>
        <v>0</v>
      </c>
      <c r="Z50" s="75" t="e">
        <f t="shared" si="23"/>
        <v>#DIV/0!</v>
      </c>
    </row>
    <row r="51" spans="1:37" x14ac:dyDescent="0.25">
      <c r="A51" s="557"/>
      <c r="B51" s="128"/>
      <c r="C51" s="128"/>
      <c r="D51" s="209"/>
      <c r="E51" s="209"/>
      <c r="F51" s="279"/>
      <c r="G51" s="209"/>
      <c r="H51" s="279"/>
      <c r="I51" s="209"/>
      <c r="J51" s="158"/>
      <c r="K51" s="209"/>
      <c r="L51" s="158"/>
      <c r="M51" s="75"/>
      <c r="N51" s="158"/>
      <c r="O51" s="75"/>
      <c r="P51" s="208"/>
      <c r="Q51" s="75"/>
      <c r="R51" s="158"/>
      <c r="S51" s="158"/>
      <c r="T51" s="209"/>
      <c r="U51" s="158"/>
      <c r="V51" s="362"/>
      <c r="W51" s="158"/>
      <c r="X51" s="362"/>
      <c r="Y51" s="158"/>
      <c r="Z51" s="75"/>
    </row>
    <row r="52" spans="1:37" x14ac:dyDescent="0.25">
      <c r="A52" s="78"/>
      <c r="B52" s="78"/>
      <c r="C52" s="78"/>
      <c r="D52" s="212"/>
      <c r="E52" s="212"/>
      <c r="F52" s="264"/>
      <c r="G52" s="212"/>
      <c r="H52" s="264"/>
      <c r="I52" s="212"/>
      <c r="J52" s="212"/>
      <c r="K52" s="212"/>
      <c r="L52" s="212"/>
      <c r="M52" s="79"/>
      <c r="N52" s="212"/>
      <c r="O52" s="79"/>
      <c r="P52" s="211"/>
      <c r="Q52" s="79"/>
      <c r="R52" s="212"/>
      <c r="S52" s="212"/>
      <c r="T52" s="212"/>
      <c r="U52" s="212"/>
      <c r="V52" s="363"/>
      <c r="W52" s="165"/>
      <c r="X52" s="363"/>
      <c r="Y52" s="165"/>
      <c r="Z52" s="79"/>
    </row>
    <row r="53" spans="1:37" ht="20.100000000000001" customHeight="1" thickBot="1" x14ac:dyDescent="0.3">
      <c r="A53" s="356" t="s">
        <v>751</v>
      </c>
      <c r="B53" s="572"/>
      <c r="C53" s="357"/>
      <c r="D53" s="364">
        <f>SUM(D11:D52)</f>
        <v>0</v>
      </c>
      <c r="E53" s="364">
        <f>SUM(E11:E52)</f>
        <v>0</v>
      </c>
      <c r="F53" s="216" t="e">
        <f>E53/D53*100</f>
        <v>#DIV/0!</v>
      </c>
      <c r="G53" s="334">
        <f>SUM(G11:G52)</f>
        <v>0</v>
      </c>
      <c r="H53" s="216" t="e">
        <f>G53/D53*100</f>
        <v>#DIV/0!</v>
      </c>
      <c r="I53" s="334">
        <f>SUM(I11:I52)</f>
        <v>0</v>
      </c>
      <c r="J53" s="334">
        <f>SUM(J11:J52)</f>
        <v>0</v>
      </c>
      <c r="K53" s="334">
        <f>SUM(K11:K52)</f>
        <v>0</v>
      </c>
      <c r="L53" s="334">
        <f>SUM(L11:L52)</f>
        <v>0</v>
      </c>
      <c r="M53" s="86" t="e">
        <f>L53/I53*100</f>
        <v>#DIV/0!</v>
      </c>
      <c r="N53" s="334">
        <f>SUM(N11:N52)</f>
        <v>0</v>
      </c>
      <c r="O53" s="86" t="e">
        <f>N53/J53*100</f>
        <v>#DIV/0!</v>
      </c>
      <c r="P53" s="365">
        <f>SUM(P11:P52)</f>
        <v>0</v>
      </c>
      <c r="Q53" s="86" t="e">
        <f>P53/K53*100</f>
        <v>#DIV/0!</v>
      </c>
      <c r="R53" s="334">
        <f>SUM(R11:R52)</f>
        <v>0</v>
      </c>
      <c r="S53" s="334">
        <f>SUM(S11:S52)</f>
        <v>0</v>
      </c>
      <c r="T53" s="334">
        <f>SUM(T11:T52)</f>
        <v>0</v>
      </c>
      <c r="U53" s="334">
        <f>SUM(U11:U52)</f>
        <v>0</v>
      </c>
      <c r="V53" s="366" t="e">
        <f>U53/R53*100</f>
        <v>#DIV/0!</v>
      </c>
      <c r="W53" s="334">
        <f>SUM(W11:W52)</f>
        <v>0</v>
      </c>
      <c r="X53" s="366" t="e">
        <f>W53/S53*100</f>
        <v>#DIV/0!</v>
      </c>
      <c r="Y53" s="334">
        <f>SUM(Y11:Y52)</f>
        <v>0</v>
      </c>
      <c r="Z53" s="86" t="e">
        <f>Y53/T53*100</f>
        <v>#DIV/0!</v>
      </c>
    </row>
    <row r="54" spans="1:37" x14ac:dyDescent="0.25">
      <c r="A54" s="102"/>
      <c r="B54" s="571"/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J54" s="367"/>
      <c r="AK54" s="367"/>
    </row>
    <row r="55" spans="1:37" x14ac:dyDescent="0.25">
      <c r="A55" s="724" t="s">
        <v>315</v>
      </c>
    </row>
  </sheetData>
  <mergeCells count="13">
    <mergeCell ref="L8:Q8"/>
    <mergeCell ref="R8:T8"/>
    <mergeCell ref="U8:Z8"/>
    <mergeCell ref="A7:A9"/>
    <mergeCell ref="B7:B9"/>
    <mergeCell ref="C7:C9"/>
    <mergeCell ref="D7:Z7"/>
    <mergeCell ref="D8:D9"/>
    <mergeCell ref="E8:E9"/>
    <mergeCell ref="F8:F9"/>
    <mergeCell ref="G8:G9"/>
    <mergeCell ref="H8:H9"/>
    <mergeCell ref="I8:K8"/>
  </mergeCells>
  <printOptions horizontalCentered="1"/>
  <pageMargins left="0.72" right="0.76" top="1.1499999999999999" bottom="0.9" header="0" footer="0"/>
  <pageSetup paperSize="9" scale="52" orientation="landscape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877C-5DEF-4C21-998D-02846640EA3C}">
  <sheetPr codeName="Sheet52">
    <tabColor rgb="FF7030A0"/>
    <pageSetUpPr fitToPage="1"/>
  </sheetPr>
  <dimension ref="A1:R65"/>
  <sheetViews>
    <sheetView topLeftCell="A19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146" customWidth="1"/>
    <col min="2" max="3" width="21.7109375" style="146" customWidth="1"/>
    <col min="4" max="4" width="13.7109375" style="146" customWidth="1"/>
    <col min="5" max="5" width="15.28515625" style="146" bestFit="1" customWidth="1"/>
    <col min="6" max="6" width="14.85546875" style="146" customWidth="1"/>
    <col min="7" max="18" width="13.7109375" style="146" customWidth="1"/>
    <col min="19" max="256" width="9.140625" style="146"/>
    <col min="257" max="257" width="5.7109375" style="146" customWidth="1"/>
    <col min="258" max="259" width="21.7109375" style="146" customWidth="1"/>
    <col min="260" max="274" width="13.7109375" style="146" customWidth="1"/>
    <col min="275" max="512" width="9.140625" style="146"/>
    <col min="513" max="513" width="5.7109375" style="146" customWidth="1"/>
    <col min="514" max="515" width="21.7109375" style="146" customWidth="1"/>
    <col min="516" max="530" width="13.7109375" style="146" customWidth="1"/>
    <col min="531" max="768" width="9.140625" style="146"/>
    <col min="769" max="769" width="5.7109375" style="146" customWidth="1"/>
    <col min="770" max="771" width="21.7109375" style="146" customWidth="1"/>
    <col min="772" max="786" width="13.7109375" style="146" customWidth="1"/>
    <col min="787" max="1024" width="9.140625" style="146"/>
    <col min="1025" max="1025" width="5.7109375" style="146" customWidth="1"/>
    <col min="1026" max="1027" width="21.7109375" style="146" customWidth="1"/>
    <col min="1028" max="1042" width="13.7109375" style="146" customWidth="1"/>
    <col min="1043" max="1280" width="9.140625" style="146"/>
    <col min="1281" max="1281" width="5.7109375" style="146" customWidth="1"/>
    <col min="1282" max="1283" width="21.7109375" style="146" customWidth="1"/>
    <col min="1284" max="1298" width="13.7109375" style="146" customWidth="1"/>
    <col min="1299" max="1536" width="9.140625" style="146"/>
    <col min="1537" max="1537" width="5.7109375" style="146" customWidth="1"/>
    <col min="1538" max="1539" width="21.7109375" style="146" customWidth="1"/>
    <col min="1540" max="1554" width="13.7109375" style="146" customWidth="1"/>
    <col min="1555" max="1792" width="9.140625" style="146"/>
    <col min="1793" max="1793" width="5.7109375" style="146" customWidth="1"/>
    <col min="1794" max="1795" width="21.7109375" style="146" customWidth="1"/>
    <col min="1796" max="1810" width="13.7109375" style="146" customWidth="1"/>
    <col min="1811" max="2048" width="9.140625" style="146"/>
    <col min="2049" max="2049" width="5.7109375" style="146" customWidth="1"/>
    <col min="2050" max="2051" width="21.7109375" style="146" customWidth="1"/>
    <col min="2052" max="2066" width="13.7109375" style="146" customWidth="1"/>
    <col min="2067" max="2304" width="9.140625" style="146"/>
    <col min="2305" max="2305" width="5.7109375" style="146" customWidth="1"/>
    <col min="2306" max="2307" width="21.7109375" style="146" customWidth="1"/>
    <col min="2308" max="2322" width="13.7109375" style="146" customWidth="1"/>
    <col min="2323" max="2560" width="9.140625" style="146"/>
    <col min="2561" max="2561" width="5.7109375" style="146" customWidth="1"/>
    <col min="2562" max="2563" width="21.7109375" style="146" customWidth="1"/>
    <col min="2564" max="2578" width="13.7109375" style="146" customWidth="1"/>
    <col min="2579" max="2816" width="9.140625" style="146"/>
    <col min="2817" max="2817" width="5.7109375" style="146" customWidth="1"/>
    <col min="2818" max="2819" width="21.7109375" style="146" customWidth="1"/>
    <col min="2820" max="2834" width="13.7109375" style="146" customWidth="1"/>
    <col min="2835" max="3072" width="9.140625" style="146"/>
    <col min="3073" max="3073" width="5.7109375" style="146" customWidth="1"/>
    <col min="3074" max="3075" width="21.7109375" style="146" customWidth="1"/>
    <col min="3076" max="3090" width="13.7109375" style="146" customWidth="1"/>
    <col min="3091" max="3328" width="9.140625" style="146"/>
    <col min="3329" max="3329" width="5.7109375" style="146" customWidth="1"/>
    <col min="3330" max="3331" width="21.7109375" style="146" customWidth="1"/>
    <col min="3332" max="3346" width="13.7109375" style="146" customWidth="1"/>
    <col min="3347" max="3584" width="9.140625" style="146"/>
    <col min="3585" max="3585" width="5.7109375" style="146" customWidth="1"/>
    <col min="3586" max="3587" width="21.7109375" style="146" customWidth="1"/>
    <col min="3588" max="3602" width="13.7109375" style="146" customWidth="1"/>
    <col min="3603" max="3840" width="9.140625" style="146"/>
    <col min="3841" max="3841" width="5.7109375" style="146" customWidth="1"/>
    <col min="3842" max="3843" width="21.7109375" style="146" customWidth="1"/>
    <col min="3844" max="3858" width="13.7109375" style="146" customWidth="1"/>
    <col min="3859" max="4096" width="9.140625" style="146"/>
    <col min="4097" max="4097" width="5.7109375" style="146" customWidth="1"/>
    <col min="4098" max="4099" width="21.7109375" style="146" customWidth="1"/>
    <col min="4100" max="4114" width="13.7109375" style="146" customWidth="1"/>
    <col min="4115" max="4352" width="9.140625" style="146"/>
    <col min="4353" max="4353" width="5.7109375" style="146" customWidth="1"/>
    <col min="4354" max="4355" width="21.7109375" style="146" customWidth="1"/>
    <col min="4356" max="4370" width="13.7109375" style="146" customWidth="1"/>
    <col min="4371" max="4608" width="9.140625" style="146"/>
    <col min="4609" max="4609" width="5.7109375" style="146" customWidth="1"/>
    <col min="4610" max="4611" width="21.7109375" style="146" customWidth="1"/>
    <col min="4612" max="4626" width="13.7109375" style="146" customWidth="1"/>
    <col min="4627" max="4864" width="9.140625" style="146"/>
    <col min="4865" max="4865" width="5.7109375" style="146" customWidth="1"/>
    <col min="4866" max="4867" width="21.7109375" style="146" customWidth="1"/>
    <col min="4868" max="4882" width="13.7109375" style="146" customWidth="1"/>
    <col min="4883" max="5120" width="9.140625" style="146"/>
    <col min="5121" max="5121" width="5.7109375" style="146" customWidth="1"/>
    <col min="5122" max="5123" width="21.7109375" style="146" customWidth="1"/>
    <col min="5124" max="5138" width="13.7109375" style="146" customWidth="1"/>
    <col min="5139" max="5376" width="9.140625" style="146"/>
    <col min="5377" max="5377" width="5.7109375" style="146" customWidth="1"/>
    <col min="5378" max="5379" width="21.7109375" style="146" customWidth="1"/>
    <col min="5380" max="5394" width="13.7109375" style="146" customWidth="1"/>
    <col min="5395" max="5632" width="9.140625" style="146"/>
    <col min="5633" max="5633" width="5.7109375" style="146" customWidth="1"/>
    <col min="5634" max="5635" width="21.7109375" style="146" customWidth="1"/>
    <col min="5636" max="5650" width="13.7109375" style="146" customWidth="1"/>
    <col min="5651" max="5888" width="9.140625" style="146"/>
    <col min="5889" max="5889" width="5.7109375" style="146" customWidth="1"/>
    <col min="5890" max="5891" width="21.7109375" style="146" customWidth="1"/>
    <col min="5892" max="5906" width="13.7109375" style="146" customWidth="1"/>
    <col min="5907" max="6144" width="9.140625" style="146"/>
    <col min="6145" max="6145" width="5.7109375" style="146" customWidth="1"/>
    <col min="6146" max="6147" width="21.7109375" style="146" customWidth="1"/>
    <col min="6148" max="6162" width="13.7109375" style="146" customWidth="1"/>
    <col min="6163" max="6400" width="9.140625" style="146"/>
    <col min="6401" max="6401" width="5.7109375" style="146" customWidth="1"/>
    <col min="6402" max="6403" width="21.7109375" style="146" customWidth="1"/>
    <col min="6404" max="6418" width="13.7109375" style="146" customWidth="1"/>
    <col min="6419" max="6656" width="9.140625" style="146"/>
    <col min="6657" max="6657" width="5.7109375" style="146" customWidth="1"/>
    <col min="6658" max="6659" width="21.7109375" style="146" customWidth="1"/>
    <col min="6660" max="6674" width="13.7109375" style="146" customWidth="1"/>
    <col min="6675" max="6912" width="9.140625" style="146"/>
    <col min="6913" max="6913" width="5.7109375" style="146" customWidth="1"/>
    <col min="6914" max="6915" width="21.7109375" style="146" customWidth="1"/>
    <col min="6916" max="6930" width="13.7109375" style="146" customWidth="1"/>
    <col min="6931" max="7168" width="9.140625" style="146"/>
    <col min="7169" max="7169" width="5.7109375" style="146" customWidth="1"/>
    <col min="7170" max="7171" width="21.7109375" style="146" customWidth="1"/>
    <col min="7172" max="7186" width="13.7109375" style="146" customWidth="1"/>
    <col min="7187" max="7424" width="9.140625" style="146"/>
    <col min="7425" max="7425" width="5.7109375" style="146" customWidth="1"/>
    <col min="7426" max="7427" width="21.7109375" style="146" customWidth="1"/>
    <col min="7428" max="7442" width="13.7109375" style="146" customWidth="1"/>
    <col min="7443" max="7680" width="9.140625" style="146"/>
    <col min="7681" max="7681" width="5.7109375" style="146" customWidth="1"/>
    <col min="7682" max="7683" width="21.7109375" style="146" customWidth="1"/>
    <col min="7684" max="7698" width="13.7109375" style="146" customWidth="1"/>
    <col min="7699" max="7936" width="9.140625" style="146"/>
    <col min="7937" max="7937" width="5.7109375" style="146" customWidth="1"/>
    <col min="7938" max="7939" width="21.7109375" style="146" customWidth="1"/>
    <col min="7940" max="7954" width="13.7109375" style="146" customWidth="1"/>
    <col min="7955" max="8192" width="9.140625" style="146"/>
    <col min="8193" max="8193" width="5.7109375" style="146" customWidth="1"/>
    <col min="8194" max="8195" width="21.7109375" style="146" customWidth="1"/>
    <col min="8196" max="8210" width="13.7109375" style="146" customWidth="1"/>
    <col min="8211" max="8448" width="9.140625" style="146"/>
    <col min="8449" max="8449" width="5.7109375" style="146" customWidth="1"/>
    <col min="8450" max="8451" width="21.7109375" style="146" customWidth="1"/>
    <col min="8452" max="8466" width="13.7109375" style="146" customWidth="1"/>
    <col min="8467" max="8704" width="9.140625" style="146"/>
    <col min="8705" max="8705" width="5.7109375" style="146" customWidth="1"/>
    <col min="8706" max="8707" width="21.7109375" style="146" customWidth="1"/>
    <col min="8708" max="8722" width="13.7109375" style="146" customWidth="1"/>
    <col min="8723" max="8960" width="9.140625" style="146"/>
    <col min="8961" max="8961" width="5.7109375" style="146" customWidth="1"/>
    <col min="8962" max="8963" width="21.7109375" style="146" customWidth="1"/>
    <col min="8964" max="8978" width="13.7109375" style="146" customWidth="1"/>
    <col min="8979" max="9216" width="9.140625" style="146"/>
    <col min="9217" max="9217" width="5.7109375" style="146" customWidth="1"/>
    <col min="9218" max="9219" width="21.7109375" style="146" customWidth="1"/>
    <col min="9220" max="9234" width="13.7109375" style="146" customWidth="1"/>
    <col min="9235" max="9472" width="9.140625" style="146"/>
    <col min="9473" max="9473" width="5.7109375" style="146" customWidth="1"/>
    <col min="9474" max="9475" width="21.7109375" style="146" customWidth="1"/>
    <col min="9476" max="9490" width="13.7109375" style="146" customWidth="1"/>
    <col min="9491" max="9728" width="9.140625" style="146"/>
    <col min="9729" max="9729" width="5.7109375" style="146" customWidth="1"/>
    <col min="9730" max="9731" width="21.7109375" style="146" customWidth="1"/>
    <col min="9732" max="9746" width="13.7109375" style="146" customWidth="1"/>
    <col min="9747" max="9984" width="9.140625" style="146"/>
    <col min="9985" max="9985" width="5.7109375" style="146" customWidth="1"/>
    <col min="9986" max="9987" width="21.7109375" style="146" customWidth="1"/>
    <col min="9988" max="10002" width="13.7109375" style="146" customWidth="1"/>
    <col min="10003" max="10240" width="9.140625" style="146"/>
    <col min="10241" max="10241" width="5.7109375" style="146" customWidth="1"/>
    <col min="10242" max="10243" width="21.7109375" style="146" customWidth="1"/>
    <col min="10244" max="10258" width="13.7109375" style="146" customWidth="1"/>
    <col min="10259" max="10496" width="9.140625" style="146"/>
    <col min="10497" max="10497" width="5.7109375" style="146" customWidth="1"/>
    <col min="10498" max="10499" width="21.7109375" style="146" customWidth="1"/>
    <col min="10500" max="10514" width="13.7109375" style="146" customWidth="1"/>
    <col min="10515" max="10752" width="9.140625" style="146"/>
    <col min="10753" max="10753" width="5.7109375" style="146" customWidth="1"/>
    <col min="10754" max="10755" width="21.7109375" style="146" customWidth="1"/>
    <col min="10756" max="10770" width="13.7109375" style="146" customWidth="1"/>
    <col min="10771" max="11008" width="9.140625" style="146"/>
    <col min="11009" max="11009" width="5.7109375" style="146" customWidth="1"/>
    <col min="11010" max="11011" width="21.7109375" style="146" customWidth="1"/>
    <col min="11012" max="11026" width="13.7109375" style="146" customWidth="1"/>
    <col min="11027" max="11264" width="9.140625" style="146"/>
    <col min="11265" max="11265" width="5.7109375" style="146" customWidth="1"/>
    <col min="11266" max="11267" width="21.7109375" style="146" customWidth="1"/>
    <col min="11268" max="11282" width="13.7109375" style="146" customWidth="1"/>
    <col min="11283" max="11520" width="9.140625" style="146"/>
    <col min="11521" max="11521" width="5.7109375" style="146" customWidth="1"/>
    <col min="11522" max="11523" width="21.7109375" style="146" customWidth="1"/>
    <col min="11524" max="11538" width="13.7109375" style="146" customWidth="1"/>
    <col min="11539" max="11776" width="9.140625" style="146"/>
    <col min="11777" max="11777" width="5.7109375" style="146" customWidth="1"/>
    <col min="11778" max="11779" width="21.7109375" style="146" customWidth="1"/>
    <col min="11780" max="11794" width="13.7109375" style="146" customWidth="1"/>
    <col min="11795" max="12032" width="9.140625" style="146"/>
    <col min="12033" max="12033" width="5.7109375" style="146" customWidth="1"/>
    <col min="12034" max="12035" width="21.7109375" style="146" customWidth="1"/>
    <col min="12036" max="12050" width="13.7109375" style="146" customWidth="1"/>
    <col min="12051" max="12288" width="9.140625" style="146"/>
    <col min="12289" max="12289" width="5.7109375" style="146" customWidth="1"/>
    <col min="12290" max="12291" width="21.7109375" style="146" customWidth="1"/>
    <col min="12292" max="12306" width="13.7109375" style="146" customWidth="1"/>
    <col min="12307" max="12544" width="9.140625" style="146"/>
    <col min="12545" max="12545" width="5.7109375" style="146" customWidth="1"/>
    <col min="12546" max="12547" width="21.7109375" style="146" customWidth="1"/>
    <col min="12548" max="12562" width="13.7109375" style="146" customWidth="1"/>
    <col min="12563" max="12800" width="9.140625" style="146"/>
    <col min="12801" max="12801" width="5.7109375" style="146" customWidth="1"/>
    <col min="12802" max="12803" width="21.7109375" style="146" customWidth="1"/>
    <col min="12804" max="12818" width="13.7109375" style="146" customWidth="1"/>
    <col min="12819" max="13056" width="9.140625" style="146"/>
    <col min="13057" max="13057" width="5.7109375" style="146" customWidth="1"/>
    <col min="13058" max="13059" width="21.7109375" style="146" customWidth="1"/>
    <col min="13060" max="13074" width="13.7109375" style="146" customWidth="1"/>
    <col min="13075" max="13312" width="9.140625" style="146"/>
    <col min="13313" max="13313" width="5.7109375" style="146" customWidth="1"/>
    <col min="13314" max="13315" width="21.7109375" style="146" customWidth="1"/>
    <col min="13316" max="13330" width="13.7109375" style="146" customWidth="1"/>
    <col min="13331" max="13568" width="9.140625" style="146"/>
    <col min="13569" max="13569" width="5.7109375" style="146" customWidth="1"/>
    <col min="13570" max="13571" width="21.7109375" style="146" customWidth="1"/>
    <col min="13572" max="13586" width="13.7109375" style="146" customWidth="1"/>
    <col min="13587" max="13824" width="9.140625" style="146"/>
    <col min="13825" max="13825" width="5.7109375" style="146" customWidth="1"/>
    <col min="13826" max="13827" width="21.7109375" style="146" customWidth="1"/>
    <col min="13828" max="13842" width="13.7109375" style="146" customWidth="1"/>
    <col min="13843" max="14080" width="9.140625" style="146"/>
    <col min="14081" max="14081" width="5.7109375" style="146" customWidth="1"/>
    <col min="14082" max="14083" width="21.7109375" style="146" customWidth="1"/>
    <col min="14084" max="14098" width="13.7109375" style="146" customWidth="1"/>
    <col min="14099" max="14336" width="9.140625" style="146"/>
    <col min="14337" max="14337" width="5.7109375" style="146" customWidth="1"/>
    <col min="14338" max="14339" width="21.7109375" style="146" customWidth="1"/>
    <col min="14340" max="14354" width="13.7109375" style="146" customWidth="1"/>
    <col min="14355" max="14592" width="9.140625" style="146"/>
    <col min="14593" max="14593" width="5.7109375" style="146" customWidth="1"/>
    <col min="14594" max="14595" width="21.7109375" style="146" customWidth="1"/>
    <col min="14596" max="14610" width="13.7109375" style="146" customWidth="1"/>
    <col min="14611" max="14848" width="9.140625" style="146"/>
    <col min="14849" max="14849" width="5.7109375" style="146" customWidth="1"/>
    <col min="14850" max="14851" width="21.7109375" style="146" customWidth="1"/>
    <col min="14852" max="14866" width="13.7109375" style="146" customWidth="1"/>
    <col min="14867" max="15104" width="9.140625" style="146"/>
    <col min="15105" max="15105" width="5.7109375" style="146" customWidth="1"/>
    <col min="15106" max="15107" width="21.7109375" style="146" customWidth="1"/>
    <col min="15108" max="15122" width="13.7109375" style="146" customWidth="1"/>
    <col min="15123" max="15360" width="9.140625" style="146"/>
    <col min="15361" max="15361" width="5.7109375" style="146" customWidth="1"/>
    <col min="15362" max="15363" width="21.7109375" style="146" customWidth="1"/>
    <col min="15364" max="15378" width="13.7109375" style="146" customWidth="1"/>
    <col min="15379" max="15616" width="9.140625" style="146"/>
    <col min="15617" max="15617" width="5.7109375" style="146" customWidth="1"/>
    <col min="15618" max="15619" width="21.7109375" style="146" customWidth="1"/>
    <col min="15620" max="15634" width="13.7109375" style="146" customWidth="1"/>
    <col min="15635" max="15872" width="9.140625" style="146"/>
    <col min="15873" max="15873" width="5.7109375" style="146" customWidth="1"/>
    <col min="15874" max="15875" width="21.7109375" style="146" customWidth="1"/>
    <col min="15876" max="15890" width="13.7109375" style="146" customWidth="1"/>
    <col min="15891" max="16128" width="9.140625" style="146"/>
    <col min="16129" max="16129" width="5.7109375" style="146" customWidth="1"/>
    <col min="16130" max="16131" width="21.7109375" style="146" customWidth="1"/>
    <col min="16132" max="16146" width="13.7109375" style="146" customWidth="1"/>
    <col min="16147" max="16384" width="9.140625" style="146"/>
  </cols>
  <sheetData>
    <row r="1" spans="1:18" ht="15.75" x14ac:dyDescent="0.25">
      <c r="A1" s="380" t="s">
        <v>795</v>
      </c>
      <c r="B1" s="144"/>
      <c r="C1" s="368"/>
    </row>
    <row r="2" spans="1:18" x14ac:dyDescent="0.25">
      <c r="A2" s="145" t="s">
        <v>316</v>
      </c>
      <c r="B2" s="145"/>
    </row>
    <row r="3" spans="1:18" ht="15.75" x14ac:dyDescent="0.25">
      <c r="A3" s="584" t="s">
        <v>761</v>
      </c>
      <c r="B3" s="584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2"/>
      <c r="N3" s="584"/>
      <c r="O3" s="584"/>
      <c r="P3" s="584"/>
      <c r="Q3" s="584"/>
      <c r="R3" s="584"/>
    </row>
    <row r="4" spans="1:18" ht="15.75" x14ac:dyDescent="0.25">
      <c r="A4" s="382"/>
      <c r="B4" s="585"/>
      <c r="C4" s="382"/>
      <c r="D4" s="382"/>
      <c r="E4" s="382"/>
      <c r="F4" s="382"/>
      <c r="G4" s="382"/>
      <c r="H4" s="589" t="str">
        <f>'1'!$E$5</f>
        <v>KABUPATEN/KOTA</v>
      </c>
      <c r="I4" s="590">
        <f>'1'!$F$5</f>
        <v>2022</v>
      </c>
      <c r="J4" s="584"/>
      <c r="K4" s="584"/>
      <c r="L4" s="584"/>
      <c r="M4" s="382"/>
      <c r="N4" s="585"/>
      <c r="O4" s="383"/>
      <c r="P4" s="584"/>
      <c r="Q4" s="584"/>
      <c r="R4" s="584"/>
    </row>
    <row r="5" spans="1:18" ht="16.5" thickBot="1" x14ac:dyDescent="0.3">
      <c r="A5" s="382"/>
      <c r="B5" s="585"/>
      <c r="C5" s="585"/>
      <c r="D5" s="382"/>
      <c r="E5" s="382"/>
      <c r="F5" s="382"/>
      <c r="G5" s="382"/>
      <c r="H5" s="589" t="str">
        <f>'1'!$E$6</f>
        <v>TAHUN</v>
      </c>
      <c r="I5" s="590" t="str">
        <f>'1'!$F$6</f>
        <v>BANYUMAS</v>
      </c>
      <c r="J5" s="584"/>
      <c r="K5" s="584"/>
      <c r="L5" s="584"/>
      <c r="M5" s="382"/>
      <c r="N5" s="585"/>
      <c r="O5" s="383"/>
      <c r="P5" s="584"/>
      <c r="Q5" s="584"/>
      <c r="R5" s="584"/>
    </row>
    <row r="6" spans="1:18" ht="15" customHeight="1" x14ac:dyDescent="0.25">
      <c r="A6" s="1071" t="s">
        <v>2</v>
      </c>
      <c r="B6" s="1071" t="s">
        <v>254</v>
      </c>
      <c r="C6" s="1071" t="s">
        <v>409</v>
      </c>
      <c r="D6" s="1079" t="s">
        <v>762</v>
      </c>
      <c r="E6" s="1202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080"/>
    </row>
    <row r="7" spans="1:18" ht="21.75" customHeight="1" x14ac:dyDescent="0.25">
      <c r="A7" s="1159"/>
      <c r="B7" s="1159"/>
      <c r="C7" s="1159"/>
      <c r="D7" s="1271" t="s">
        <v>256</v>
      </c>
      <c r="E7" s="1272"/>
      <c r="F7" s="1273"/>
      <c r="G7" s="1210" t="s">
        <v>763</v>
      </c>
      <c r="H7" s="1211"/>
      <c r="I7" s="1211"/>
      <c r="J7" s="1211"/>
      <c r="K7" s="1211"/>
      <c r="L7" s="1211"/>
      <c r="M7" s="1210" t="s">
        <v>764</v>
      </c>
      <c r="N7" s="1211"/>
      <c r="O7" s="1211"/>
      <c r="P7" s="1211"/>
      <c r="Q7" s="1211"/>
      <c r="R7" s="1212"/>
    </row>
    <row r="8" spans="1:18" ht="34.15" customHeight="1" x14ac:dyDescent="0.25">
      <c r="A8" s="1159"/>
      <c r="B8" s="1159"/>
      <c r="C8" s="1159"/>
      <c r="D8" s="1274"/>
      <c r="E8" s="1275"/>
      <c r="F8" s="1276"/>
      <c r="G8" s="1162" t="s">
        <v>562</v>
      </c>
      <c r="H8" s="1162"/>
      <c r="I8" s="1162" t="s">
        <v>563</v>
      </c>
      <c r="J8" s="1162"/>
      <c r="K8" s="1162" t="s">
        <v>564</v>
      </c>
      <c r="L8" s="1162"/>
      <c r="M8" s="1162" t="s">
        <v>562</v>
      </c>
      <c r="N8" s="1162"/>
      <c r="O8" s="1162" t="s">
        <v>563</v>
      </c>
      <c r="P8" s="1162"/>
      <c r="Q8" s="1162" t="s">
        <v>564</v>
      </c>
      <c r="R8" s="1162"/>
    </row>
    <row r="9" spans="1:18" ht="37.5" customHeight="1" x14ac:dyDescent="0.25">
      <c r="A9" s="1159"/>
      <c r="B9" s="1159"/>
      <c r="C9" s="1159"/>
      <c r="D9" s="783" t="s">
        <v>562</v>
      </c>
      <c r="E9" s="783" t="s">
        <v>563</v>
      </c>
      <c r="F9" s="784" t="s">
        <v>564</v>
      </c>
      <c r="G9" s="785" t="s">
        <v>256</v>
      </c>
      <c r="H9" s="785" t="s">
        <v>27</v>
      </c>
      <c r="I9" s="785" t="s">
        <v>256</v>
      </c>
      <c r="J9" s="785" t="s">
        <v>27</v>
      </c>
      <c r="K9" s="785" t="s">
        <v>256</v>
      </c>
      <c r="L9" s="785" t="s">
        <v>27</v>
      </c>
      <c r="M9" s="785" t="s">
        <v>256</v>
      </c>
      <c r="N9" s="785" t="s">
        <v>27</v>
      </c>
      <c r="O9" s="785" t="s">
        <v>256</v>
      </c>
      <c r="P9" s="785" t="s">
        <v>27</v>
      </c>
      <c r="Q9" s="785" t="s">
        <v>256</v>
      </c>
      <c r="R9" s="785" t="s">
        <v>27</v>
      </c>
    </row>
    <row r="10" spans="1:18" s="916" customFormat="1" ht="19.149999999999999" customHeight="1" x14ac:dyDescent="0.25">
      <c r="A10" s="820">
        <v>1</v>
      </c>
      <c r="B10" s="820">
        <v>2</v>
      </c>
      <c r="C10" s="820">
        <v>3</v>
      </c>
      <c r="D10" s="820">
        <v>4</v>
      </c>
      <c r="E10" s="820">
        <v>5</v>
      </c>
      <c r="F10" s="820">
        <v>6</v>
      </c>
      <c r="G10" s="820">
        <v>7</v>
      </c>
      <c r="H10" s="820">
        <v>8</v>
      </c>
      <c r="I10" s="820">
        <v>9</v>
      </c>
      <c r="J10" s="820">
        <v>10</v>
      </c>
      <c r="K10" s="820">
        <v>11</v>
      </c>
      <c r="L10" s="820">
        <v>12</v>
      </c>
      <c r="M10" s="820">
        <v>13</v>
      </c>
      <c r="N10" s="820">
        <v>14</v>
      </c>
      <c r="O10" s="820">
        <v>15</v>
      </c>
      <c r="P10" s="820">
        <v>16</v>
      </c>
      <c r="Q10" s="820">
        <v>17</v>
      </c>
      <c r="R10" s="820">
        <v>18</v>
      </c>
    </row>
    <row r="11" spans="1:18" x14ac:dyDescent="0.25">
      <c r="A11" s="561">
        <v>1</v>
      </c>
      <c r="B11" s="128" t="str">
        <f>'9'!B9</f>
        <v>Lumbir</v>
      </c>
      <c r="C11" s="128" t="str">
        <f>'9'!C9</f>
        <v>Lumbir</v>
      </c>
      <c r="D11" s="292"/>
      <c r="E11" s="292"/>
      <c r="F11" s="292">
        <f>SUM(D11:E11)</f>
        <v>0</v>
      </c>
      <c r="G11" s="292"/>
      <c r="H11" s="278" t="e">
        <f>G11/D11*100</f>
        <v>#DIV/0!</v>
      </c>
      <c r="I11" s="292"/>
      <c r="J11" s="278" t="e">
        <f t="shared" ref="J11:J30" si="0">I11/E11*100</f>
        <v>#DIV/0!</v>
      </c>
      <c r="K11" s="292">
        <f>SUM(G11,I11)</f>
        <v>0</v>
      </c>
      <c r="L11" s="278" t="e">
        <f t="shared" ref="L11:L30" si="1">K11/F11*100</f>
        <v>#DIV/0!</v>
      </c>
      <c r="M11" s="370"/>
      <c r="N11" s="371" t="e">
        <f>M11/G11*100</f>
        <v>#DIV/0!</v>
      </c>
      <c r="O11" s="370"/>
      <c r="P11" s="371" t="e">
        <f>O11/I11*100</f>
        <v>#DIV/0!</v>
      </c>
      <c r="Q11" s="370">
        <f>SUM(M11,O11)</f>
        <v>0</v>
      </c>
      <c r="R11" s="371" t="e">
        <f>Q11/K11*100</f>
        <v>#DIV/0!</v>
      </c>
    </row>
    <row r="12" spans="1:18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96"/>
      <c r="E12" s="296"/>
      <c r="F12" s="296">
        <f t="shared" ref="F12:F30" si="2">SUM(D12:E12)</f>
        <v>0</v>
      </c>
      <c r="G12" s="296"/>
      <c r="H12" s="280" t="e">
        <f t="shared" ref="H12:H30" si="3">G12/D12*100</f>
        <v>#DIV/0!</v>
      </c>
      <c r="I12" s="296"/>
      <c r="J12" s="280" t="e">
        <f t="shared" si="0"/>
        <v>#DIV/0!</v>
      </c>
      <c r="K12" s="296">
        <f t="shared" ref="K12:K60" si="4">SUM(G12,I12)</f>
        <v>0</v>
      </c>
      <c r="L12" s="280" t="e">
        <f t="shared" si="1"/>
        <v>#DIV/0!</v>
      </c>
      <c r="M12" s="370"/>
      <c r="N12" s="371" t="e">
        <f t="shared" ref="N12:N30" si="5">M12/G12*100</f>
        <v>#DIV/0!</v>
      </c>
      <c r="O12" s="370"/>
      <c r="P12" s="371" t="e">
        <f t="shared" ref="P12:P30" si="6">O12/I12*100</f>
        <v>#DIV/0!</v>
      </c>
      <c r="Q12" s="370">
        <f t="shared" ref="Q12:Q20" si="7">SUM(M12,O12)</f>
        <v>0</v>
      </c>
      <c r="R12" s="371" t="e">
        <f t="shared" ref="R12:R30" si="8">Q12/K12*100</f>
        <v>#DIV/0!</v>
      </c>
    </row>
    <row r="13" spans="1:18" x14ac:dyDescent="0.25">
      <c r="A13" s="557"/>
      <c r="B13" s="128"/>
      <c r="C13" s="128" t="str">
        <f>'9'!C11</f>
        <v>Wangon II</v>
      </c>
      <c r="D13" s="296"/>
      <c r="E13" s="296"/>
      <c r="F13" s="296">
        <f t="shared" si="2"/>
        <v>0</v>
      </c>
      <c r="G13" s="296"/>
      <c r="H13" s="280" t="e">
        <f t="shared" si="3"/>
        <v>#DIV/0!</v>
      </c>
      <c r="I13" s="296"/>
      <c r="J13" s="280" t="e">
        <f t="shared" si="0"/>
        <v>#DIV/0!</v>
      </c>
      <c r="K13" s="296">
        <f t="shared" si="4"/>
        <v>0</v>
      </c>
      <c r="L13" s="280" t="e">
        <f t="shared" si="1"/>
        <v>#DIV/0!</v>
      </c>
      <c r="M13" s="370"/>
      <c r="N13" s="371" t="e">
        <f t="shared" si="5"/>
        <v>#DIV/0!</v>
      </c>
      <c r="O13" s="370"/>
      <c r="P13" s="371" t="e">
        <f t="shared" si="6"/>
        <v>#DIV/0!</v>
      </c>
      <c r="Q13" s="370">
        <f t="shared" si="7"/>
        <v>0</v>
      </c>
      <c r="R13" s="371" t="e">
        <f t="shared" si="8"/>
        <v>#DIV/0!</v>
      </c>
    </row>
    <row r="14" spans="1:18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96"/>
      <c r="E14" s="296"/>
      <c r="F14" s="296">
        <f>SUM(D14:E14)</f>
        <v>0</v>
      </c>
      <c r="G14" s="296"/>
      <c r="H14" s="280" t="e">
        <f t="shared" si="3"/>
        <v>#DIV/0!</v>
      </c>
      <c r="I14" s="296"/>
      <c r="J14" s="280" t="e">
        <f t="shared" si="0"/>
        <v>#DIV/0!</v>
      </c>
      <c r="K14" s="296">
        <f t="shared" si="4"/>
        <v>0</v>
      </c>
      <c r="L14" s="280" t="e">
        <f t="shared" si="1"/>
        <v>#DIV/0!</v>
      </c>
      <c r="M14" s="370"/>
      <c r="N14" s="371" t="e">
        <f t="shared" si="5"/>
        <v>#DIV/0!</v>
      </c>
      <c r="O14" s="370"/>
      <c r="P14" s="371" t="e">
        <f t="shared" si="6"/>
        <v>#DIV/0!</v>
      </c>
      <c r="Q14" s="370">
        <f t="shared" si="7"/>
        <v>0</v>
      </c>
      <c r="R14" s="371" t="e">
        <f t="shared" si="8"/>
        <v>#DIV/0!</v>
      </c>
    </row>
    <row r="15" spans="1:18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96"/>
      <c r="E15" s="296"/>
      <c r="F15" s="296">
        <f t="shared" si="2"/>
        <v>0</v>
      </c>
      <c r="G15" s="296"/>
      <c r="H15" s="280" t="e">
        <f t="shared" si="3"/>
        <v>#DIV/0!</v>
      </c>
      <c r="I15" s="296"/>
      <c r="J15" s="280" t="e">
        <f t="shared" si="0"/>
        <v>#DIV/0!</v>
      </c>
      <c r="K15" s="296">
        <f t="shared" si="4"/>
        <v>0</v>
      </c>
      <c r="L15" s="280" t="e">
        <f t="shared" si="1"/>
        <v>#DIV/0!</v>
      </c>
      <c r="M15" s="370"/>
      <c r="N15" s="371" t="e">
        <f t="shared" si="5"/>
        <v>#DIV/0!</v>
      </c>
      <c r="O15" s="370"/>
      <c r="P15" s="371" t="e">
        <f t="shared" si="6"/>
        <v>#DIV/0!</v>
      </c>
      <c r="Q15" s="370">
        <f t="shared" si="7"/>
        <v>0</v>
      </c>
      <c r="R15" s="371" t="e">
        <f t="shared" si="8"/>
        <v>#DIV/0!</v>
      </c>
    </row>
    <row r="16" spans="1:18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96"/>
      <c r="E16" s="296"/>
      <c r="F16" s="296">
        <f t="shared" si="2"/>
        <v>0</v>
      </c>
      <c r="G16" s="296"/>
      <c r="H16" s="280" t="e">
        <f t="shared" si="3"/>
        <v>#DIV/0!</v>
      </c>
      <c r="I16" s="296"/>
      <c r="J16" s="280" t="e">
        <f t="shared" si="0"/>
        <v>#DIV/0!</v>
      </c>
      <c r="K16" s="296">
        <f t="shared" si="4"/>
        <v>0</v>
      </c>
      <c r="L16" s="280" t="e">
        <f t="shared" si="1"/>
        <v>#DIV/0!</v>
      </c>
      <c r="M16" s="370"/>
      <c r="N16" s="371" t="e">
        <f t="shared" si="5"/>
        <v>#DIV/0!</v>
      </c>
      <c r="O16" s="370"/>
      <c r="P16" s="371" t="e">
        <f t="shared" si="6"/>
        <v>#DIV/0!</v>
      </c>
      <c r="Q16" s="370">
        <f t="shared" si="7"/>
        <v>0</v>
      </c>
      <c r="R16" s="371" t="e">
        <f t="shared" si="8"/>
        <v>#DIV/0!</v>
      </c>
    </row>
    <row r="17" spans="1:18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96"/>
      <c r="E17" s="296"/>
      <c r="F17" s="296">
        <f>SUM(D17:E17)</f>
        <v>0</v>
      </c>
      <c r="G17" s="296"/>
      <c r="H17" s="280" t="e">
        <f t="shared" si="3"/>
        <v>#DIV/0!</v>
      </c>
      <c r="I17" s="296"/>
      <c r="J17" s="280" t="e">
        <f t="shared" si="0"/>
        <v>#DIV/0!</v>
      </c>
      <c r="K17" s="296">
        <f t="shared" si="4"/>
        <v>0</v>
      </c>
      <c r="L17" s="280" t="e">
        <f t="shared" si="1"/>
        <v>#DIV/0!</v>
      </c>
      <c r="M17" s="370"/>
      <c r="N17" s="371" t="e">
        <f t="shared" si="5"/>
        <v>#DIV/0!</v>
      </c>
      <c r="O17" s="370"/>
      <c r="P17" s="371" t="e">
        <f t="shared" si="6"/>
        <v>#DIV/0!</v>
      </c>
      <c r="Q17" s="370">
        <f t="shared" si="7"/>
        <v>0</v>
      </c>
      <c r="R17" s="371" t="e">
        <f t="shared" si="8"/>
        <v>#DIV/0!</v>
      </c>
    </row>
    <row r="18" spans="1:18" x14ac:dyDescent="0.25">
      <c r="A18" s="557"/>
      <c r="B18" s="128"/>
      <c r="C18" s="128" t="str">
        <f>'9'!C16</f>
        <v>Kemranjen II</v>
      </c>
      <c r="D18" s="296"/>
      <c r="E18" s="296"/>
      <c r="F18" s="296">
        <f t="shared" si="2"/>
        <v>0</v>
      </c>
      <c r="G18" s="296"/>
      <c r="H18" s="280" t="e">
        <f t="shared" si="3"/>
        <v>#DIV/0!</v>
      </c>
      <c r="I18" s="296"/>
      <c r="J18" s="280" t="e">
        <f t="shared" si="0"/>
        <v>#DIV/0!</v>
      </c>
      <c r="K18" s="296">
        <f t="shared" si="4"/>
        <v>0</v>
      </c>
      <c r="L18" s="280" t="e">
        <f t="shared" si="1"/>
        <v>#DIV/0!</v>
      </c>
      <c r="M18" s="370"/>
      <c r="N18" s="371" t="e">
        <f t="shared" si="5"/>
        <v>#DIV/0!</v>
      </c>
      <c r="O18" s="370"/>
      <c r="P18" s="371" t="e">
        <f t="shared" si="6"/>
        <v>#DIV/0!</v>
      </c>
      <c r="Q18" s="370">
        <f t="shared" si="7"/>
        <v>0</v>
      </c>
      <c r="R18" s="371" t="e">
        <f t="shared" si="8"/>
        <v>#DIV/0!</v>
      </c>
    </row>
    <row r="19" spans="1:18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96"/>
      <c r="E19" s="296"/>
      <c r="F19" s="296">
        <f t="shared" si="2"/>
        <v>0</v>
      </c>
      <c r="G19" s="296"/>
      <c r="H19" s="280" t="e">
        <f t="shared" si="3"/>
        <v>#DIV/0!</v>
      </c>
      <c r="I19" s="296"/>
      <c r="J19" s="280" t="e">
        <f t="shared" si="0"/>
        <v>#DIV/0!</v>
      </c>
      <c r="K19" s="296">
        <f t="shared" si="4"/>
        <v>0</v>
      </c>
      <c r="L19" s="280" t="e">
        <f t="shared" si="1"/>
        <v>#DIV/0!</v>
      </c>
      <c r="M19" s="370"/>
      <c r="N19" s="371" t="e">
        <f t="shared" si="5"/>
        <v>#DIV/0!</v>
      </c>
      <c r="O19" s="370"/>
      <c r="P19" s="371" t="e">
        <f t="shared" si="6"/>
        <v>#DIV/0!</v>
      </c>
      <c r="Q19" s="370">
        <f t="shared" si="7"/>
        <v>0</v>
      </c>
      <c r="R19" s="371" t="e">
        <f t="shared" si="8"/>
        <v>#DIV/0!</v>
      </c>
    </row>
    <row r="20" spans="1:18" x14ac:dyDescent="0.25">
      <c r="A20" s="557"/>
      <c r="B20" s="128"/>
      <c r="C20" s="128" t="str">
        <f>'9'!C18</f>
        <v>Sumpiuh II</v>
      </c>
      <c r="D20" s="296"/>
      <c r="E20" s="296"/>
      <c r="F20" s="296">
        <f t="shared" si="2"/>
        <v>0</v>
      </c>
      <c r="G20" s="296"/>
      <c r="H20" s="280" t="e">
        <f t="shared" si="3"/>
        <v>#DIV/0!</v>
      </c>
      <c r="I20" s="296"/>
      <c r="J20" s="280" t="e">
        <f t="shared" si="0"/>
        <v>#DIV/0!</v>
      </c>
      <c r="K20" s="296">
        <f t="shared" si="4"/>
        <v>0</v>
      </c>
      <c r="L20" s="280" t="e">
        <f t="shared" si="1"/>
        <v>#DIV/0!</v>
      </c>
      <c r="M20" s="370"/>
      <c r="N20" s="371" t="e">
        <f t="shared" si="5"/>
        <v>#DIV/0!</v>
      </c>
      <c r="O20" s="370"/>
      <c r="P20" s="371" t="e">
        <f t="shared" si="6"/>
        <v>#DIV/0!</v>
      </c>
      <c r="Q20" s="370">
        <f t="shared" si="7"/>
        <v>0</v>
      </c>
      <c r="R20" s="371" t="e">
        <f t="shared" si="8"/>
        <v>#DIV/0!</v>
      </c>
    </row>
    <row r="21" spans="1:18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96"/>
      <c r="E21" s="296"/>
      <c r="F21" s="296">
        <f t="shared" si="2"/>
        <v>0</v>
      </c>
      <c r="G21" s="296"/>
      <c r="H21" s="280" t="e">
        <f t="shared" si="3"/>
        <v>#DIV/0!</v>
      </c>
      <c r="I21" s="296"/>
      <c r="J21" s="280" t="e">
        <f t="shared" si="0"/>
        <v>#DIV/0!</v>
      </c>
      <c r="K21" s="296">
        <f t="shared" si="4"/>
        <v>0</v>
      </c>
      <c r="L21" s="280" t="e">
        <f t="shared" si="1"/>
        <v>#DIV/0!</v>
      </c>
      <c r="M21" s="370"/>
      <c r="N21" s="371" t="e">
        <f t="shared" si="5"/>
        <v>#DIV/0!</v>
      </c>
      <c r="O21" s="370"/>
      <c r="P21" s="371" t="e">
        <f t="shared" si="6"/>
        <v>#DIV/0!</v>
      </c>
      <c r="Q21" s="370">
        <f>SUM(M21,O21)</f>
        <v>0</v>
      </c>
      <c r="R21" s="371" t="e">
        <f t="shared" si="8"/>
        <v>#DIV/0!</v>
      </c>
    </row>
    <row r="22" spans="1:18" x14ac:dyDescent="0.25">
      <c r="A22" s="557"/>
      <c r="B22" s="128"/>
      <c r="C22" s="128" t="str">
        <f>'9'!C20</f>
        <v>Tambak II</v>
      </c>
      <c r="D22" s="296"/>
      <c r="E22" s="296"/>
      <c r="F22" s="296">
        <f t="shared" si="2"/>
        <v>0</v>
      </c>
      <c r="G22" s="296"/>
      <c r="H22" s="280" t="e">
        <f t="shared" si="3"/>
        <v>#DIV/0!</v>
      </c>
      <c r="I22" s="296"/>
      <c r="J22" s="280" t="e">
        <f t="shared" si="0"/>
        <v>#DIV/0!</v>
      </c>
      <c r="K22" s="296">
        <f t="shared" si="4"/>
        <v>0</v>
      </c>
      <c r="L22" s="280" t="e">
        <f t="shared" si="1"/>
        <v>#DIV/0!</v>
      </c>
      <c r="M22" s="370"/>
      <c r="N22" s="371" t="e">
        <f t="shared" si="5"/>
        <v>#DIV/0!</v>
      </c>
      <c r="O22" s="370"/>
      <c r="P22" s="371" t="e">
        <f t="shared" si="6"/>
        <v>#DIV/0!</v>
      </c>
      <c r="Q22" s="370">
        <f t="shared" ref="Q22:Q30" si="9">SUM(M22,O22)</f>
        <v>0</v>
      </c>
      <c r="R22" s="371" t="e">
        <f t="shared" si="8"/>
        <v>#DIV/0!</v>
      </c>
    </row>
    <row r="23" spans="1:18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96"/>
      <c r="E23" s="296"/>
      <c r="F23" s="296">
        <f t="shared" si="2"/>
        <v>0</v>
      </c>
      <c r="G23" s="296"/>
      <c r="H23" s="280" t="e">
        <f t="shared" si="3"/>
        <v>#DIV/0!</v>
      </c>
      <c r="I23" s="296"/>
      <c r="J23" s="280" t="e">
        <f t="shared" si="0"/>
        <v>#DIV/0!</v>
      </c>
      <c r="K23" s="296">
        <f t="shared" si="4"/>
        <v>0</v>
      </c>
      <c r="L23" s="280" t="e">
        <f t="shared" si="1"/>
        <v>#DIV/0!</v>
      </c>
      <c r="M23" s="370"/>
      <c r="N23" s="371" t="e">
        <f t="shared" si="5"/>
        <v>#DIV/0!</v>
      </c>
      <c r="O23" s="370"/>
      <c r="P23" s="371" t="e">
        <f t="shared" si="6"/>
        <v>#DIV/0!</v>
      </c>
      <c r="Q23" s="370">
        <f t="shared" si="9"/>
        <v>0</v>
      </c>
      <c r="R23" s="371" t="e">
        <f t="shared" si="8"/>
        <v>#DIV/0!</v>
      </c>
    </row>
    <row r="24" spans="1:18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96"/>
      <c r="E24" s="296"/>
      <c r="F24" s="296">
        <f t="shared" si="2"/>
        <v>0</v>
      </c>
      <c r="G24" s="296"/>
      <c r="H24" s="280" t="e">
        <f t="shared" si="3"/>
        <v>#DIV/0!</v>
      </c>
      <c r="I24" s="296"/>
      <c r="J24" s="280" t="e">
        <f t="shared" si="0"/>
        <v>#DIV/0!</v>
      </c>
      <c r="K24" s="296">
        <f t="shared" si="4"/>
        <v>0</v>
      </c>
      <c r="L24" s="280" t="e">
        <f t="shared" si="1"/>
        <v>#DIV/0!</v>
      </c>
      <c r="M24" s="370"/>
      <c r="N24" s="371" t="e">
        <f t="shared" si="5"/>
        <v>#DIV/0!</v>
      </c>
      <c r="O24" s="370"/>
      <c r="P24" s="371" t="e">
        <f t="shared" si="6"/>
        <v>#DIV/0!</v>
      </c>
      <c r="Q24" s="370">
        <f t="shared" si="9"/>
        <v>0</v>
      </c>
      <c r="R24" s="371" t="e">
        <f t="shared" si="8"/>
        <v>#DIV/0!</v>
      </c>
    </row>
    <row r="25" spans="1:18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96"/>
      <c r="E25" s="296"/>
      <c r="F25" s="296">
        <f t="shared" si="2"/>
        <v>0</v>
      </c>
      <c r="G25" s="296"/>
      <c r="H25" s="280" t="e">
        <f t="shared" si="3"/>
        <v>#DIV/0!</v>
      </c>
      <c r="I25" s="296"/>
      <c r="J25" s="280" t="e">
        <f t="shared" si="0"/>
        <v>#DIV/0!</v>
      </c>
      <c r="K25" s="296">
        <f t="shared" si="4"/>
        <v>0</v>
      </c>
      <c r="L25" s="280" t="e">
        <f t="shared" si="1"/>
        <v>#DIV/0!</v>
      </c>
      <c r="M25" s="370"/>
      <c r="N25" s="371" t="e">
        <f t="shared" si="5"/>
        <v>#DIV/0!</v>
      </c>
      <c r="O25" s="370"/>
      <c r="P25" s="371" t="e">
        <f t="shared" si="6"/>
        <v>#DIV/0!</v>
      </c>
      <c r="Q25" s="370">
        <f t="shared" si="9"/>
        <v>0</v>
      </c>
      <c r="R25" s="371" t="e">
        <f t="shared" si="8"/>
        <v>#DIV/0!</v>
      </c>
    </row>
    <row r="26" spans="1:18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96"/>
      <c r="E26" s="296"/>
      <c r="F26" s="296">
        <f t="shared" si="2"/>
        <v>0</v>
      </c>
      <c r="G26" s="296"/>
      <c r="H26" s="280" t="e">
        <f t="shared" si="3"/>
        <v>#DIV/0!</v>
      </c>
      <c r="I26" s="296"/>
      <c r="J26" s="280" t="e">
        <f t="shared" si="0"/>
        <v>#DIV/0!</v>
      </c>
      <c r="K26" s="296">
        <f t="shared" si="4"/>
        <v>0</v>
      </c>
      <c r="L26" s="280" t="e">
        <f t="shared" si="1"/>
        <v>#DIV/0!</v>
      </c>
      <c r="M26" s="370"/>
      <c r="N26" s="371" t="e">
        <f t="shared" si="5"/>
        <v>#DIV/0!</v>
      </c>
      <c r="O26" s="370"/>
      <c r="P26" s="371" t="e">
        <f t="shared" si="6"/>
        <v>#DIV/0!</v>
      </c>
      <c r="Q26" s="370">
        <f t="shared" si="9"/>
        <v>0</v>
      </c>
      <c r="R26" s="371" t="e">
        <f t="shared" si="8"/>
        <v>#DIV/0!</v>
      </c>
    </row>
    <row r="27" spans="1:18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96"/>
      <c r="E27" s="296"/>
      <c r="F27" s="296">
        <f t="shared" si="2"/>
        <v>0</v>
      </c>
      <c r="G27" s="296"/>
      <c r="H27" s="280" t="e">
        <f t="shared" si="3"/>
        <v>#DIV/0!</v>
      </c>
      <c r="I27" s="296"/>
      <c r="J27" s="280" t="e">
        <f t="shared" si="0"/>
        <v>#DIV/0!</v>
      </c>
      <c r="K27" s="296">
        <f t="shared" si="4"/>
        <v>0</v>
      </c>
      <c r="L27" s="280" t="e">
        <f t="shared" si="1"/>
        <v>#DIV/0!</v>
      </c>
      <c r="M27" s="370"/>
      <c r="N27" s="371" t="e">
        <f t="shared" si="5"/>
        <v>#DIV/0!</v>
      </c>
      <c r="O27" s="370"/>
      <c r="P27" s="371" t="e">
        <f t="shared" si="6"/>
        <v>#DIV/0!</v>
      </c>
      <c r="Q27" s="370">
        <f t="shared" si="9"/>
        <v>0</v>
      </c>
      <c r="R27" s="371" t="e">
        <f t="shared" si="8"/>
        <v>#DIV/0!</v>
      </c>
    </row>
    <row r="28" spans="1:18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96"/>
      <c r="E28" s="296"/>
      <c r="F28" s="296">
        <f t="shared" si="2"/>
        <v>0</v>
      </c>
      <c r="G28" s="296"/>
      <c r="H28" s="280" t="e">
        <f t="shared" si="3"/>
        <v>#DIV/0!</v>
      </c>
      <c r="I28" s="296"/>
      <c r="J28" s="280" t="e">
        <f t="shared" si="0"/>
        <v>#DIV/0!</v>
      </c>
      <c r="K28" s="296">
        <f t="shared" si="4"/>
        <v>0</v>
      </c>
      <c r="L28" s="280" t="e">
        <f t="shared" si="1"/>
        <v>#DIV/0!</v>
      </c>
      <c r="M28" s="370"/>
      <c r="N28" s="371" t="e">
        <f t="shared" si="5"/>
        <v>#DIV/0!</v>
      </c>
      <c r="O28" s="370"/>
      <c r="P28" s="371" t="e">
        <f t="shared" si="6"/>
        <v>#DIV/0!</v>
      </c>
      <c r="Q28" s="370">
        <f t="shared" si="9"/>
        <v>0</v>
      </c>
      <c r="R28" s="371" t="e">
        <f t="shared" si="8"/>
        <v>#DIV/0!</v>
      </c>
    </row>
    <row r="29" spans="1:18" x14ac:dyDescent="0.25">
      <c r="A29" s="557"/>
      <c r="B29" s="128"/>
      <c r="C29" s="128" t="str">
        <f>'9'!C27</f>
        <v>Ajibarang II</v>
      </c>
      <c r="D29" s="296"/>
      <c r="E29" s="296"/>
      <c r="F29" s="296">
        <f t="shared" si="2"/>
        <v>0</v>
      </c>
      <c r="G29" s="296"/>
      <c r="H29" s="280" t="e">
        <f t="shared" si="3"/>
        <v>#DIV/0!</v>
      </c>
      <c r="I29" s="296"/>
      <c r="J29" s="280" t="e">
        <f t="shared" si="0"/>
        <v>#DIV/0!</v>
      </c>
      <c r="K29" s="296">
        <f t="shared" si="4"/>
        <v>0</v>
      </c>
      <c r="L29" s="280" t="e">
        <f t="shared" si="1"/>
        <v>#DIV/0!</v>
      </c>
      <c r="M29" s="370"/>
      <c r="N29" s="371" t="e">
        <f t="shared" si="5"/>
        <v>#DIV/0!</v>
      </c>
      <c r="O29" s="370"/>
      <c r="P29" s="371" t="e">
        <f t="shared" si="6"/>
        <v>#DIV/0!</v>
      </c>
      <c r="Q29" s="370">
        <f t="shared" si="9"/>
        <v>0</v>
      </c>
      <c r="R29" s="371" t="e">
        <f t="shared" si="8"/>
        <v>#DIV/0!</v>
      </c>
    </row>
    <row r="30" spans="1:18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96"/>
      <c r="E30" s="296"/>
      <c r="F30" s="296">
        <f t="shared" si="2"/>
        <v>0</v>
      </c>
      <c r="G30" s="296"/>
      <c r="H30" s="280" t="e">
        <f t="shared" si="3"/>
        <v>#DIV/0!</v>
      </c>
      <c r="I30" s="296"/>
      <c r="J30" s="280" t="e">
        <f t="shared" si="0"/>
        <v>#DIV/0!</v>
      </c>
      <c r="K30" s="296">
        <f t="shared" si="4"/>
        <v>0</v>
      </c>
      <c r="L30" s="280" t="e">
        <f t="shared" si="1"/>
        <v>#DIV/0!</v>
      </c>
      <c r="M30" s="370"/>
      <c r="N30" s="371" t="e">
        <f t="shared" si="5"/>
        <v>#DIV/0!</v>
      </c>
      <c r="O30" s="370"/>
      <c r="P30" s="371" t="e">
        <f t="shared" si="6"/>
        <v>#DIV/0!</v>
      </c>
      <c r="Q30" s="370">
        <f t="shared" si="9"/>
        <v>0</v>
      </c>
      <c r="R30" s="371" t="e">
        <f t="shared" si="8"/>
        <v>#DIV/0!</v>
      </c>
    </row>
    <row r="31" spans="1:18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96"/>
      <c r="E31" s="296"/>
      <c r="F31" s="296">
        <f t="shared" ref="F31:F50" si="10">SUM(D31:E31)</f>
        <v>0</v>
      </c>
      <c r="G31" s="296"/>
      <c r="H31" s="280" t="e">
        <f t="shared" ref="H31:H50" si="11">G31/D31*100</f>
        <v>#DIV/0!</v>
      </c>
      <c r="I31" s="296"/>
      <c r="J31" s="280" t="e">
        <f t="shared" ref="J31:J50" si="12">I31/E31*100</f>
        <v>#DIV/0!</v>
      </c>
      <c r="K31" s="296">
        <f t="shared" ref="K31:K50" si="13">SUM(G31,I31)</f>
        <v>0</v>
      </c>
      <c r="L31" s="280" t="e">
        <f t="shared" ref="L31:L50" si="14">K31/F31*100</f>
        <v>#DIV/0!</v>
      </c>
      <c r="M31" s="370"/>
      <c r="N31" s="371" t="e">
        <f t="shared" ref="N31:N50" si="15">M31/G31*100</f>
        <v>#DIV/0!</v>
      </c>
      <c r="O31" s="370"/>
      <c r="P31" s="371" t="e">
        <f t="shared" ref="P31:P50" si="16">O31/I31*100</f>
        <v>#DIV/0!</v>
      </c>
      <c r="Q31" s="370">
        <f t="shared" ref="Q31:Q50" si="17">SUM(M31,O31)</f>
        <v>0</v>
      </c>
      <c r="R31" s="371" t="e">
        <f t="shared" ref="R31:R50" si="18">Q31/K31*100</f>
        <v>#DIV/0!</v>
      </c>
    </row>
    <row r="32" spans="1:18" x14ac:dyDescent="0.25">
      <c r="A32" s="557"/>
      <c r="B32" s="128"/>
      <c r="C32" s="128" t="str">
        <f>'9'!C30</f>
        <v>Pekuncen II</v>
      </c>
      <c r="D32" s="296"/>
      <c r="E32" s="296"/>
      <c r="F32" s="296">
        <f t="shared" si="10"/>
        <v>0</v>
      </c>
      <c r="G32" s="296"/>
      <c r="H32" s="280" t="e">
        <f t="shared" si="11"/>
        <v>#DIV/0!</v>
      </c>
      <c r="I32" s="296"/>
      <c r="J32" s="280" t="e">
        <f t="shared" si="12"/>
        <v>#DIV/0!</v>
      </c>
      <c r="K32" s="296">
        <f t="shared" si="13"/>
        <v>0</v>
      </c>
      <c r="L32" s="280" t="e">
        <f t="shared" si="14"/>
        <v>#DIV/0!</v>
      </c>
      <c r="M32" s="370"/>
      <c r="N32" s="371" t="e">
        <f t="shared" si="15"/>
        <v>#DIV/0!</v>
      </c>
      <c r="O32" s="370"/>
      <c r="P32" s="371" t="e">
        <f t="shared" si="16"/>
        <v>#DIV/0!</v>
      </c>
      <c r="Q32" s="370">
        <f t="shared" si="17"/>
        <v>0</v>
      </c>
      <c r="R32" s="371" t="e">
        <f t="shared" si="18"/>
        <v>#DIV/0!</v>
      </c>
    </row>
    <row r="33" spans="1:18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96"/>
      <c r="E33" s="296"/>
      <c r="F33" s="296">
        <f t="shared" si="10"/>
        <v>0</v>
      </c>
      <c r="G33" s="296"/>
      <c r="H33" s="280" t="e">
        <f t="shared" si="11"/>
        <v>#DIV/0!</v>
      </c>
      <c r="I33" s="296"/>
      <c r="J33" s="280" t="e">
        <f t="shared" si="12"/>
        <v>#DIV/0!</v>
      </c>
      <c r="K33" s="296">
        <f t="shared" si="13"/>
        <v>0</v>
      </c>
      <c r="L33" s="280" t="e">
        <f t="shared" si="14"/>
        <v>#DIV/0!</v>
      </c>
      <c r="M33" s="370"/>
      <c r="N33" s="371" t="e">
        <f t="shared" si="15"/>
        <v>#DIV/0!</v>
      </c>
      <c r="O33" s="370"/>
      <c r="P33" s="371" t="e">
        <f t="shared" si="16"/>
        <v>#DIV/0!</v>
      </c>
      <c r="Q33" s="370">
        <f t="shared" si="17"/>
        <v>0</v>
      </c>
      <c r="R33" s="371" t="e">
        <f t="shared" si="18"/>
        <v>#DIV/0!</v>
      </c>
    </row>
    <row r="34" spans="1:18" x14ac:dyDescent="0.25">
      <c r="A34" s="557"/>
      <c r="B34" s="128"/>
      <c r="C34" s="128" t="str">
        <f>'9'!C32</f>
        <v>Cilongok II</v>
      </c>
      <c r="D34" s="296"/>
      <c r="E34" s="296"/>
      <c r="F34" s="296">
        <f t="shared" si="10"/>
        <v>0</v>
      </c>
      <c r="G34" s="296"/>
      <c r="H34" s="280" t="e">
        <f t="shared" si="11"/>
        <v>#DIV/0!</v>
      </c>
      <c r="I34" s="296"/>
      <c r="J34" s="280" t="e">
        <f t="shared" si="12"/>
        <v>#DIV/0!</v>
      </c>
      <c r="K34" s="296">
        <f t="shared" si="13"/>
        <v>0</v>
      </c>
      <c r="L34" s="280" t="e">
        <f t="shared" si="14"/>
        <v>#DIV/0!</v>
      </c>
      <c r="M34" s="370"/>
      <c r="N34" s="371" t="e">
        <f t="shared" si="15"/>
        <v>#DIV/0!</v>
      </c>
      <c r="O34" s="370"/>
      <c r="P34" s="371" t="e">
        <f t="shared" si="16"/>
        <v>#DIV/0!</v>
      </c>
      <c r="Q34" s="370">
        <f t="shared" si="17"/>
        <v>0</v>
      </c>
      <c r="R34" s="371" t="e">
        <f t="shared" si="18"/>
        <v>#DIV/0!</v>
      </c>
    </row>
    <row r="35" spans="1:18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96"/>
      <c r="E35" s="296"/>
      <c r="F35" s="296">
        <f t="shared" si="10"/>
        <v>0</v>
      </c>
      <c r="G35" s="296"/>
      <c r="H35" s="280" t="e">
        <f t="shared" si="11"/>
        <v>#DIV/0!</v>
      </c>
      <c r="I35" s="296"/>
      <c r="J35" s="280" t="e">
        <f t="shared" si="12"/>
        <v>#DIV/0!</v>
      </c>
      <c r="K35" s="296">
        <f t="shared" si="13"/>
        <v>0</v>
      </c>
      <c r="L35" s="280" t="e">
        <f t="shared" si="14"/>
        <v>#DIV/0!</v>
      </c>
      <c r="M35" s="370"/>
      <c r="N35" s="371" t="e">
        <f t="shared" si="15"/>
        <v>#DIV/0!</v>
      </c>
      <c r="O35" s="370"/>
      <c r="P35" s="371" t="e">
        <f t="shared" si="16"/>
        <v>#DIV/0!</v>
      </c>
      <c r="Q35" s="370">
        <f t="shared" si="17"/>
        <v>0</v>
      </c>
      <c r="R35" s="371" t="e">
        <f t="shared" si="18"/>
        <v>#DIV/0!</v>
      </c>
    </row>
    <row r="36" spans="1:18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96"/>
      <c r="E36" s="296"/>
      <c r="F36" s="296">
        <f t="shared" si="10"/>
        <v>0</v>
      </c>
      <c r="G36" s="296"/>
      <c r="H36" s="280" t="e">
        <f t="shared" si="11"/>
        <v>#DIV/0!</v>
      </c>
      <c r="I36" s="296"/>
      <c r="J36" s="280" t="e">
        <f t="shared" si="12"/>
        <v>#DIV/0!</v>
      </c>
      <c r="K36" s="296">
        <f t="shared" si="13"/>
        <v>0</v>
      </c>
      <c r="L36" s="280" t="e">
        <f t="shared" si="14"/>
        <v>#DIV/0!</v>
      </c>
      <c r="M36" s="370"/>
      <c r="N36" s="371" t="e">
        <f t="shared" si="15"/>
        <v>#DIV/0!</v>
      </c>
      <c r="O36" s="370"/>
      <c r="P36" s="371" t="e">
        <f t="shared" si="16"/>
        <v>#DIV/0!</v>
      </c>
      <c r="Q36" s="370">
        <f t="shared" si="17"/>
        <v>0</v>
      </c>
      <c r="R36" s="371" t="e">
        <f t="shared" si="18"/>
        <v>#DIV/0!</v>
      </c>
    </row>
    <row r="37" spans="1:18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96"/>
      <c r="E37" s="296"/>
      <c r="F37" s="296">
        <f t="shared" si="10"/>
        <v>0</v>
      </c>
      <c r="G37" s="296"/>
      <c r="H37" s="280" t="e">
        <f t="shared" si="11"/>
        <v>#DIV/0!</v>
      </c>
      <c r="I37" s="296"/>
      <c r="J37" s="280" t="e">
        <f t="shared" si="12"/>
        <v>#DIV/0!</v>
      </c>
      <c r="K37" s="296">
        <f t="shared" si="13"/>
        <v>0</v>
      </c>
      <c r="L37" s="280" t="e">
        <f t="shared" si="14"/>
        <v>#DIV/0!</v>
      </c>
      <c r="M37" s="370"/>
      <c r="N37" s="371" t="e">
        <f t="shared" si="15"/>
        <v>#DIV/0!</v>
      </c>
      <c r="O37" s="370"/>
      <c r="P37" s="371" t="e">
        <f t="shared" si="16"/>
        <v>#DIV/0!</v>
      </c>
      <c r="Q37" s="370">
        <f t="shared" si="17"/>
        <v>0</v>
      </c>
      <c r="R37" s="371" t="e">
        <f t="shared" si="18"/>
        <v>#DIV/0!</v>
      </c>
    </row>
    <row r="38" spans="1:18" x14ac:dyDescent="0.25">
      <c r="A38" s="557"/>
      <c r="B38" s="128"/>
      <c r="C38" s="128" t="str">
        <f>'9'!C36</f>
        <v>Purwokerto Timur II</v>
      </c>
      <c r="D38" s="296"/>
      <c r="E38" s="296"/>
      <c r="F38" s="296">
        <f t="shared" si="10"/>
        <v>0</v>
      </c>
      <c r="G38" s="296"/>
      <c r="H38" s="280" t="e">
        <f t="shared" si="11"/>
        <v>#DIV/0!</v>
      </c>
      <c r="I38" s="296"/>
      <c r="J38" s="280" t="e">
        <f t="shared" si="12"/>
        <v>#DIV/0!</v>
      </c>
      <c r="K38" s="296">
        <f t="shared" si="13"/>
        <v>0</v>
      </c>
      <c r="L38" s="280" t="e">
        <f t="shared" si="14"/>
        <v>#DIV/0!</v>
      </c>
      <c r="M38" s="370"/>
      <c r="N38" s="371" t="e">
        <f t="shared" si="15"/>
        <v>#DIV/0!</v>
      </c>
      <c r="O38" s="370"/>
      <c r="P38" s="371" t="e">
        <f t="shared" si="16"/>
        <v>#DIV/0!</v>
      </c>
      <c r="Q38" s="370">
        <f t="shared" si="17"/>
        <v>0</v>
      </c>
      <c r="R38" s="371" t="e">
        <f t="shared" si="18"/>
        <v>#DIV/0!</v>
      </c>
    </row>
    <row r="39" spans="1:18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96"/>
      <c r="E39" s="296"/>
      <c r="F39" s="296">
        <f t="shared" si="10"/>
        <v>0</v>
      </c>
      <c r="G39" s="296"/>
      <c r="H39" s="280" t="e">
        <f t="shared" si="11"/>
        <v>#DIV/0!</v>
      </c>
      <c r="I39" s="296"/>
      <c r="J39" s="280" t="e">
        <f t="shared" si="12"/>
        <v>#DIV/0!</v>
      </c>
      <c r="K39" s="296">
        <f t="shared" si="13"/>
        <v>0</v>
      </c>
      <c r="L39" s="280" t="e">
        <f t="shared" si="14"/>
        <v>#DIV/0!</v>
      </c>
      <c r="M39" s="370"/>
      <c r="N39" s="371" t="e">
        <f t="shared" si="15"/>
        <v>#DIV/0!</v>
      </c>
      <c r="O39" s="370"/>
      <c r="P39" s="371" t="e">
        <f t="shared" si="16"/>
        <v>#DIV/0!</v>
      </c>
      <c r="Q39" s="370">
        <f t="shared" si="17"/>
        <v>0</v>
      </c>
      <c r="R39" s="371" t="e">
        <f t="shared" si="18"/>
        <v>#DIV/0!</v>
      </c>
    </row>
    <row r="40" spans="1:18" x14ac:dyDescent="0.25">
      <c r="A40" s="557"/>
      <c r="B40" s="128"/>
      <c r="C40" s="128" t="str">
        <f>'9'!C38</f>
        <v>Purwokerto Utara II</v>
      </c>
      <c r="D40" s="296"/>
      <c r="E40" s="296"/>
      <c r="F40" s="296">
        <f t="shared" si="10"/>
        <v>0</v>
      </c>
      <c r="G40" s="296"/>
      <c r="H40" s="280" t="e">
        <f t="shared" si="11"/>
        <v>#DIV/0!</v>
      </c>
      <c r="I40" s="296"/>
      <c r="J40" s="280" t="e">
        <f t="shared" si="12"/>
        <v>#DIV/0!</v>
      </c>
      <c r="K40" s="296">
        <f t="shared" si="13"/>
        <v>0</v>
      </c>
      <c r="L40" s="280" t="e">
        <f t="shared" si="14"/>
        <v>#DIV/0!</v>
      </c>
      <c r="M40" s="370"/>
      <c r="N40" s="371" t="e">
        <f t="shared" si="15"/>
        <v>#DIV/0!</v>
      </c>
      <c r="O40" s="370"/>
      <c r="P40" s="371" t="e">
        <f t="shared" si="16"/>
        <v>#DIV/0!</v>
      </c>
      <c r="Q40" s="370">
        <f t="shared" si="17"/>
        <v>0</v>
      </c>
      <c r="R40" s="371" t="e">
        <f t="shared" si="18"/>
        <v>#DIV/0!</v>
      </c>
    </row>
    <row r="41" spans="1:18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96"/>
      <c r="E41" s="296"/>
      <c r="F41" s="296">
        <f t="shared" si="10"/>
        <v>0</v>
      </c>
      <c r="G41" s="296"/>
      <c r="H41" s="280" t="e">
        <f t="shared" si="11"/>
        <v>#DIV/0!</v>
      </c>
      <c r="I41" s="296"/>
      <c r="J41" s="280" t="e">
        <f t="shared" si="12"/>
        <v>#DIV/0!</v>
      </c>
      <c r="K41" s="296">
        <f t="shared" si="13"/>
        <v>0</v>
      </c>
      <c r="L41" s="280" t="e">
        <f t="shared" si="14"/>
        <v>#DIV/0!</v>
      </c>
      <c r="M41" s="370"/>
      <c r="N41" s="371" t="e">
        <f t="shared" si="15"/>
        <v>#DIV/0!</v>
      </c>
      <c r="O41" s="370"/>
      <c r="P41" s="371" t="e">
        <f t="shared" si="16"/>
        <v>#DIV/0!</v>
      </c>
      <c r="Q41" s="370">
        <f t="shared" si="17"/>
        <v>0</v>
      </c>
      <c r="R41" s="371" t="e">
        <f t="shared" si="18"/>
        <v>#DIV/0!</v>
      </c>
    </row>
    <row r="42" spans="1:18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96"/>
      <c r="E42" s="296"/>
      <c r="F42" s="296">
        <f t="shared" si="10"/>
        <v>0</v>
      </c>
      <c r="G42" s="296"/>
      <c r="H42" s="280" t="e">
        <f t="shared" si="11"/>
        <v>#DIV/0!</v>
      </c>
      <c r="I42" s="296"/>
      <c r="J42" s="280" t="e">
        <f t="shared" si="12"/>
        <v>#DIV/0!</v>
      </c>
      <c r="K42" s="296">
        <f t="shared" si="13"/>
        <v>0</v>
      </c>
      <c r="L42" s="280" t="e">
        <f t="shared" si="14"/>
        <v>#DIV/0!</v>
      </c>
      <c r="M42" s="370"/>
      <c r="N42" s="371" t="e">
        <f t="shared" si="15"/>
        <v>#DIV/0!</v>
      </c>
      <c r="O42" s="370"/>
      <c r="P42" s="371" t="e">
        <f t="shared" si="16"/>
        <v>#DIV/0!</v>
      </c>
      <c r="Q42" s="370">
        <f t="shared" si="17"/>
        <v>0</v>
      </c>
      <c r="R42" s="371" t="e">
        <f t="shared" si="18"/>
        <v>#DIV/0!</v>
      </c>
    </row>
    <row r="43" spans="1:18" x14ac:dyDescent="0.25">
      <c r="A43" s="557"/>
      <c r="B43" s="128"/>
      <c r="C43" s="128" t="str">
        <f>'9'!C41</f>
        <v>Sokaraja II</v>
      </c>
      <c r="D43" s="296"/>
      <c r="E43" s="296"/>
      <c r="F43" s="296">
        <f t="shared" si="10"/>
        <v>0</v>
      </c>
      <c r="G43" s="296"/>
      <c r="H43" s="280" t="e">
        <f t="shared" si="11"/>
        <v>#DIV/0!</v>
      </c>
      <c r="I43" s="296"/>
      <c r="J43" s="280" t="e">
        <f t="shared" si="12"/>
        <v>#DIV/0!</v>
      </c>
      <c r="K43" s="296">
        <f t="shared" si="13"/>
        <v>0</v>
      </c>
      <c r="L43" s="280" t="e">
        <f t="shared" si="14"/>
        <v>#DIV/0!</v>
      </c>
      <c r="M43" s="370"/>
      <c r="N43" s="371" t="e">
        <f t="shared" si="15"/>
        <v>#DIV/0!</v>
      </c>
      <c r="O43" s="370"/>
      <c r="P43" s="371" t="e">
        <f t="shared" si="16"/>
        <v>#DIV/0!</v>
      </c>
      <c r="Q43" s="370">
        <f t="shared" si="17"/>
        <v>0</v>
      </c>
      <c r="R43" s="371" t="e">
        <f t="shared" si="18"/>
        <v>#DIV/0!</v>
      </c>
    </row>
    <row r="44" spans="1:18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96"/>
      <c r="E44" s="296"/>
      <c r="F44" s="296">
        <f t="shared" si="10"/>
        <v>0</v>
      </c>
      <c r="G44" s="296"/>
      <c r="H44" s="280" t="e">
        <f t="shared" si="11"/>
        <v>#DIV/0!</v>
      </c>
      <c r="I44" s="296"/>
      <c r="J44" s="280" t="e">
        <f t="shared" si="12"/>
        <v>#DIV/0!</v>
      </c>
      <c r="K44" s="296">
        <f t="shared" si="13"/>
        <v>0</v>
      </c>
      <c r="L44" s="280" t="e">
        <f t="shared" si="14"/>
        <v>#DIV/0!</v>
      </c>
      <c r="M44" s="370"/>
      <c r="N44" s="371" t="e">
        <f t="shared" si="15"/>
        <v>#DIV/0!</v>
      </c>
      <c r="O44" s="370"/>
      <c r="P44" s="371" t="e">
        <f t="shared" si="16"/>
        <v>#DIV/0!</v>
      </c>
      <c r="Q44" s="370">
        <f t="shared" si="17"/>
        <v>0</v>
      </c>
      <c r="R44" s="371" t="e">
        <f t="shared" si="18"/>
        <v>#DIV/0!</v>
      </c>
    </row>
    <row r="45" spans="1:18" x14ac:dyDescent="0.25">
      <c r="A45" s="557"/>
      <c r="B45" s="128"/>
      <c r="C45" s="128" t="str">
        <f>'9'!C43</f>
        <v>Kembaran II</v>
      </c>
      <c r="D45" s="296"/>
      <c r="E45" s="296"/>
      <c r="F45" s="296">
        <f t="shared" si="10"/>
        <v>0</v>
      </c>
      <c r="G45" s="296"/>
      <c r="H45" s="280" t="e">
        <f t="shared" si="11"/>
        <v>#DIV/0!</v>
      </c>
      <c r="I45" s="296"/>
      <c r="J45" s="280" t="e">
        <f t="shared" si="12"/>
        <v>#DIV/0!</v>
      </c>
      <c r="K45" s="296">
        <f t="shared" si="13"/>
        <v>0</v>
      </c>
      <c r="L45" s="280" t="e">
        <f t="shared" si="14"/>
        <v>#DIV/0!</v>
      </c>
      <c r="M45" s="370"/>
      <c r="N45" s="371" t="e">
        <f t="shared" si="15"/>
        <v>#DIV/0!</v>
      </c>
      <c r="O45" s="370"/>
      <c r="P45" s="371" t="e">
        <f t="shared" si="16"/>
        <v>#DIV/0!</v>
      </c>
      <c r="Q45" s="370">
        <f t="shared" si="17"/>
        <v>0</v>
      </c>
      <c r="R45" s="371" t="e">
        <f t="shared" si="18"/>
        <v>#DIV/0!</v>
      </c>
    </row>
    <row r="46" spans="1:18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96"/>
      <c r="E46" s="296"/>
      <c r="F46" s="296">
        <f t="shared" si="10"/>
        <v>0</v>
      </c>
      <c r="G46" s="296"/>
      <c r="H46" s="280" t="e">
        <f t="shared" si="11"/>
        <v>#DIV/0!</v>
      </c>
      <c r="I46" s="296"/>
      <c r="J46" s="280" t="e">
        <f t="shared" si="12"/>
        <v>#DIV/0!</v>
      </c>
      <c r="K46" s="296">
        <f t="shared" si="13"/>
        <v>0</v>
      </c>
      <c r="L46" s="280" t="e">
        <f t="shared" si="14"/>
        <v>#DIV/0!</v>
      </c>
      <c r="M46" s="370"/>
      <c r="N46" s="371" t="e">
        <f t="shared" si="15"/>
        <v>#DIV/0!</v>
      </c>
      <c r="O46" s="370"/>
      <c r="P46" s="371" t="e">
        <f t="shared" si="16"/>
        <v>#DIV/0!</v>
      </c>
      <c r="Q46" s="370">
        <f t="shared" si="17"/>
        <v>0</v>
      </c>
      <c r="R46" s="371" t="e">
        <f t="shared" si="18"/>
        <v>#DIV/0!</v>
      </c>
    </row>
    <row r="47" spans="1:18" x14ac:dyDescent="0.25">
      <c r="A47" s="557"/>
      <c r="B47" s="128"/>
      <c r="C47" s="128" t="str">
        <f>'9'!C45</f>
        <v>Sumbang II</v>
      </c>
      <c r="D47" s="296"/>
      <c r="E47" s="296"/>
      <c r="F47" s="296">
        <f t="shared" si="10"/>
        <v>0</v>
      </c>
      <c r="G47" s="296"/>
      <c r="H47" s="280" t="e">
        <f t="shared" si="11"/>
        <v>#DIV/0!</v>
      </c>
      <c r="I47" s="296"/>
      <c r="J47" s="280" t="e">
        <f t="shared" si="12"/>
        <v>#DIV/0!</v>
      </c>
      <c r="K47" s="296">
        <f t="shared" si="13"/>
        <v>0</v>
      </c>
      <c r="L47" s="280" t="e">
        <f t="shared" si="14"/>
        <v>#DIV/0!</v>
      </c>
      <c r="M47" s="370"/>
      <c r="N47" s="371" t="e">
        <f t="shared" si="15"/>
        <v>#DIV/0!</v>
      </c>
      <c r="O47" s="370"/>
      <c r="P47" s="371" t="e">
        <f t="shared" si="16"/>
        <v>#DIV/0!</v>
      </c>
      <c r="Q47" s="370">
        <f t="shared" si="17"/>
        <v>0</v>
      </c>
      <c r="R47" s="371" t="e">
        <f t="shared" si="18"/>
        <v>#DIV/0!</v>
      </c>
    </row>
    <row r="48" spans="1:18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96"/>
      <c r="E48" s="296"/>
      <c r="F48" s="296">
        <f t="shared" si="10"/>
        <v>0</v>
      </c>
      <c r="G48" s="296"/>
      <c r="H48" s="280" t="e">
        <f t="shared" si="11"/>
        <v>#DIV/0!</v>
      </c>
      <c r="I48" s="296"/>
      <c r="J48" s="280" t="e">
        <f t="shared" si="12"/>
        <v>#DIV/0!</v>
      </c>
      <c r="K48" s="296">
        <f t="shared" si="13"/>
        <v>0</v>
      </c>
      <c r="L48" s="280" t="e">
        <f t="shared" si="14"/>
        <v>#DIV/0!</v>
      </c>
      <c r="M48" s="370"/>
      <c r="N48" s="371" t="e">
        <f t="shared" si="15"/>
        <v>#DIV/0!</v>
      </c>
      <c r="O48" s="370"/>
      <c r="P48" s="371" t="e">
        <f t="shared" si="16"/>
        <v>#DIV/0!</v>
      </c>
      <c r="Q48" s="370">
        <f t="shared" si="17"/>
        <v>0</v>
      </c>
      <c r="R48" s="371" t="e">
        <f t="shared" si="18"/>
        <v>#DIV/0!</v>
      </c>
    </row>
    <row r="49" spans="1:18" x14ac:dyDescent="0.25">
      <c r="A49" s="557"/>
      <c r="B49" s="128"/>
      <c r="C49" s="128" t="str">
        <f>'9'!C47</f>
        <v>Baturraden II</v>
      </c>
      <c r="D49" s="296"/>
      <c r="E49" s="296"/>
      <c r="F49" s="296">
        <f t="shared" si="10"/>
        <v>0</v>
      </c>
      <c r="G49" s="296"/>
      <c r="H49" s="280" t="e">
        <f t="shared" si="11"/>
        <v>#DIV/0!</v>
      </c>
      <c r="I49" s="296"/>
      <c r="J49" s="280" t="e">
        <f t="shared" si="12"/>
        <v>#DIV/0!</v>
      </c>
      <c r="K49" s="296">
        <f t="shared" si="13"/>
        <v>0</v>
      </c>
      <c r="L49" s="280" t="e">
        <f t="shared" si="14"/>
        <v>#DIV/0!</v>
      </c>
      <c r="M49" s="370"/>
      <c r="N49" s="371" t="e">
        <f t="shared" si="15"/>
        <v>#DIV/0!</v>
      </c>
      <c r="O49" s="370"/>
      <c r="P49" s="371" t="e">
        <f t="shared" si="16"/>
        <v>#DIV/0!</v>
      </c>
      <c r="Q49" s="370">
        <f t="shared" si="17"/>
        <v>0</v>
      </c>
      <c r="R49" s="371" t="e">
        <f t="shared" si="18"/>
        <v>#DIV/0!</v>
      </c>
    </row>
    <row r="50" spans="1:18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96"/>
      <c r="E50" s="296"/>
      <c r="F50" s="296">
        <f t="shared" si="10"/>
        <v>0</v>
      </c>
      <c r="G50" s="296"/>
      <c r="H50" s="280" t="e">
        <f t="shared" si="11"/>
        <v>#DIV/0!</v>
      </c>
      <c r="I50" s="296"/>
      <c r="J50" s="280" t="e">
        <f t="shared" si="12"/>
        <v>#DIV/0!</v>
      </c>
      <c r="K50" s="296">
        <f t="shared" si="13"/>
        <v>0</v>
      </c>
      <c r="L50" s="280" t="e">
        <f t="shared" si="14"/>
        <v>#DIV/0!</v>
      </c>
      <c r="M50" s="370"/>
      <c r="N50" s="371" t="e">
        <f t="shared" si="15"/>
        <v>#DIV/0!</v>
      </c>
      <c r="O50" s="370"/>
      <c r="P50" s="371" t="e">
        <f t="shared" si="16"/>
        <v>#DIV/0!</v>
      </c>
      <c r="Q50" s="370">
        <f t="shared" si="17"/>
        <v>0</v>
      </c>
      <c r="R50" s="371" t="e">
        <f t="shared" si="18"/>
        <v>#DIV/0!</v>
      </c>
    </row>
    <row r="51" spans="1:18" x14ac:dyDescent="0.25">
      <c r="A51" s="557"/>
      <c r="B51" s="129"/>
      <c r="C51" s="129"/>
      <c r="D51" s="296"/>
      <c r="E51" s="296"/>
      <c r="F51" s="296"/>
      <c r="G51" s="296"/>
      <c r="H51" s="280"/>
      <c r="I51" s="296"/>
      <c r="J51" s="280"/>
      <c r="K51" s="296"/>
      <c r="L51" s="280"/>
      <c r="M51" s="370"/>
      <c r="N51" s="371"/>
      <c r="O51" s="370"/>
      <c r="P51" s="371"/>
      <c r="Q51" s="370"/>
      <c r="R51" s="371"/>
    </row>
    <row r="52" spans="1:18" x14ac:dyDescent="0.25">
      <c r="A52" s="557"/>
      <c r="B52" s="129"/>
      <c r="C52" s="129"/>
      <c r="D52" s="296"/>
      <c r="E52" s="296"/>
      <c r="F52" s="296"/>
      <c r="G52" s="296"/>
      <c r="H52" s="280"/>
      <c r="I52" s="296"/>
      <c r="J52" s="280"/>
      <c r="K52" s="296"/>
      <c r="L52" s="280"/>
      <c r="M52" s="370"/>
      <c r="N52" s="371"/>
      <c r="O52" s="370"/>
      <c r="P52" s="371"/>
      <c r="Q52" s="370"/>
      <c r="R52" s="371"/>
    </row>
    <row r="53" spans="1:18" x14ac:dyDescent="0.25">
      <c r="A53" s="557"/>
      <c r="B53" s="129"/>
      <c r="C53" s="129"/>
      <c r="D53" s="296"/>
      <c r="E53" s="296"/>
      <c r="F53" s="296"/>
      <c r="G53" s="296"/>
      <c r="H53" s="280"/>
      <c r="I53" s="296"/>
      <c r="J53" s="280"/>
      <c r="K53" s="296"/>
      <c r="L53" s="280"/>
      <c r="M53" s="370"/>
      <c r="N53" s="371"/>
      <c r="O53" s="370"/>
      <c r="P53" s="371"/>
      <c r="Q53" s="370"/>
      <c r="R53" s="371"/>
    </row>
    <row r="54" spans="1:18" x14ac:dyDescent="0.25">
      <c r="A54" s="557"/>
      <c r="B54" s="129"/>
      <c r="C54" s="129"/>
      <c r="D54" s="296"/>
      <c r="E54" s="296"/>
      <c r="F54" s="296"/>
      <c r="G54" s="296"/>
      <c r="H54" s="280"/>
      <c r="I54" s="296"/>
      <c r="J54" s="280"/>
      <c r="K54" s="296"/>
      <c r="L54" s="280"/>
      <c r="M54" s="370"/>
      <c r="N54" s="371"/>
      <c r="O54" s="370"/>
      <c r="P54" s="371"/>
      <c r="Q54" s="370"/>
      <c r="R54" s="371"/>
    </row>
    <row r="55" spans="1:18" x14ac:dyDescent="0.25">
      <c r="A55" s="578"/>
      <c r="B55" s="147"/>
      <c r="C55" s="147"/>
      <c r="D55" s="296"/>
      <c r="E55" s="296"/>
      <c r="F55" s="296"/>
      <c r="G55" s="296"/>
      <c r="H55" s="280"/>
      <c r="I55" s="296"/>
      <c r="J55" s="280"/>
      <c r="K55" s="296"/>
      <c r="L55" s="280"/>
      <c r="M55" s="370"/>
      <c r="N55" s="371"/>
      <c r="O55" s="370"/>
      <c r="P55" s="371"/>
      <c r="Q55" s="370"/>
      <c r="R55" s="371"/>
    </row>
    <row r="56" spans="1:18" x14ac:dyDescent="0.25">
      <c r="A56" s="578"/>
      <c r="B56" s="147"/>
      <c r="C56" s="147"/>
      <c r="D56" s="296"/>
      <c r="E56" s="296"/>
      <c r="F56" s="296"/>
      <c r="G56" s="296"/>
      <c r="H56" s="280"/>
      <c r="I56" s="296"/>
      <c r="J56" s="280"/>
      <c r="K56" s="296"/>
      <c r="L56" s="280"/>
      <c r="M56" s="370"/>
      <c r="N56" s="371"/>
      <c r="O56" s="370"/>
      <c r="P56" s="371"/>
      <c r="Q56" s="370"/>
      <c r="R56" s="371"/>
    </row>
    <row r="57" spans="1:18" x14ac:dyDescent="0.25">
      <c r="A57" s="578"/>
      <c r="B57" s="147"/>
      <c r="C57" s="147"/>
      <c r="D57" s="296"/>
      <c r="E57" s="296"/>
      <c r="F57" s="296"/>
      <c r="G57" s="296"/>
      <c r="H57" s="280"/>
      <c r="I57" s="296"/>
      <c r="J57" s="280"/>
      <c r="K57" s="296"/>
      <c r="L57" s="280"/>
      <c r="M57" s="370"/>
      <c r="N57" s="371"/>
      <c r="O57" s="370"/>
      <c r="P57" s="371"/>
      <c r="Q57" s="370"/>
      <c r="R57" s="371"/>
    </row>
    <row r="58" spans="1:18" x14ac:dyDescent="0.25">
      <c r="A58" s="578"/>
      <c r="B58" s="147"/>
      <c r="C58" s="147"/>
      <c r="D58" s="296"/>
      <c r="E58" s="296"/>
      <c r="F58" s="296"/>
      <c r="G58" s="296"/>
      <c r="H58" s="280"/>
      <c r="I58" s="296"/>
      <c r="J58" s="280"/>
      <c r="K58" s="296"/>
      <c r="L58" s="280"/>
      <c r="M58" s="370"/>
      <c r="N58" s="371"/>
      <c r="O58" s="370"/>
      <c r="P58" s="371"/>
      <c r="Q58" s="370"/>
      <c r="R58" s="371"/>
    </row>
    <row r="59" spans="1:18" x14ac:dyDescent="0.25">
      <c r="A59" s="578"/>
      <c r="B59" s="147"/>
      <c r="C59" s="147"/>
      <c r="D59" s="296"/>
      <c r="E59" s="296"/>
      <c r="F59" s="296"/>
      <c r="G59" s="296"/>
      <c r="H59" s="280"/>
      <c r="I59" s="296"/>
      <c r="J59" s="280"/>
      <c r="K59" s="296"/>
      <c r="L59" s="280"/>
      <c r="M59" s="370"/>
      <c r="N59" s="371"/>
      <c r="O59" s="370"/>
      <c r="P59" s="371"/>
      <c r="Q59" s="370"/>
      <c r="R59" s="371"/>
    </row>
    <row r="60" spans="1:18" ht="16.5" thickBot="1" x14ac:dyDescent="0.3">
      <c r="A60" s="372" t="s">
        <v>488</v>
      </c>
      <c r="B60" s="372"/>
      <c r="C60" s="373"/>
      <c r="D60" s="307">
        <f>SUM(D11:D59)</f>
        <v>0</v>
      </c>
      <c r="E60" s="374">
        <f>SUM(E11:E59)</f>
        <v>0</v>
      </c>
      <c r="F60" s="374">
        <f>SUM(D60:E60)</f>
        <v>0</v>
      </c>
      <c r="G60" s="374">
        <f>SUM(G11:G59)</f>
        <v>0</v>
      </c>
      <c r="H60" s="375" t="e">
        <f>G60/D60*100</f>
        <v>#DIV/0!</v>
      </c>
      <c r="I60" s="374">
        <f>SUM(I11:I59)</f>
        <v>0</v>
      </c>
      <c r="J60" s="375" t="e">
        <f>I60/E60*100</f>
        <v>#DIV/0!</v>
      </c>
      <c r="K60" s="374">
        <f t="shared" si="4"/>
        <v>0</v>
      </c>
      <c r="L60" s="375" t="e">
        <f>K60/F60*100</f>
        <v>#DIV/0!</v>
      </c>
      <c r="M60" s="374">
        <f>SUM(M11:M59)</f>
        <v>0</v>
      </c>
      <c r="N60" s="376" t="e">
        <f>M60/G60*100</f>
        <v>#DIV/0!</v>
      </c>
      <c r="O60" s="374">
        <f>SUM(O11:O59)</f>
        <v>0</v>
      </c>
      <c r="P60" s="376" t="e">
        <f>O60/I60*100</f>
        <v>#DIV/0!</v>
      </c>
      <c r="Q60" s="374">
        <f>SUM(Q11:Q59)</f>
        <v>0</v>
      </c>
      <c r="R60" s="376" t="e">
        <f>Q60/K60*100</f>
        <v>#DIV/0!</v>
      </c>
    </row>
    <row r="61" spans="1:18" x14ac:dyDescent="0.25">
      <c r="A61" s="642"/>
      <c r="B61" s="642"/>
      <c r="C61" s="1008"/>
      <c r="D61" s="189"/>
      <c r="E61" s="189"/>
      <c r="F61" s="189"/>
      <c r="G61" s="189"/>
      <c r="H61" s="189"/>
      <c r="I61" s="189"/>
      <c r="J61" s="189"/>
      <c r="K61" s="189"/>
      <c r="L61" s="189"/>
    </row>
    <row r="62" spans="1:18" x14ac:dyDescent="0.25">
      <c r="A62" s="642" t="s">
        <v>413</v>
      </c>
      <c r="B62" s="642"/>
      <c r="C62" s="642"/>
    </row>
    <row r="63" spans="1:18" x14ac:dyDescent="0.25">
      <c r="A63" s="642"/>
      <c r="B63" s="642"/>
      <c r="C63" s="642"/>
    </row>
    <row r="64" spans="1:18" x14ac:dyDescent="0.25">
      <c r="A64" s="642"/>
      <c r="B64" s="642"/>
      <c r="C64" s="642"/>
    </row>
    <row r="65" spans="1:3" x14ac:dyDescent="0.25">
      <c r="A65" s="642"/>
      <c r="B65" s="642"/>
      <c r="C65" s="642"/>
    </row>
  </sheetData>
  <mergeCells count="13">
    <mergeCell ref="M8:N8"/>
    <mergeCell ref="O8:P8"/>
    <mergeCell ref="Q8:R8"/>
    <mergeCell ref="A6:A9"/>
    <mergeCell ref="B6:B9"/>
    <mergeCell ref="C6:C9"/>
    <mergeCell ref="D6:R6"/>
    <mergeCell ref="D7:F8"/>
    <mergeCell ref="G7:L7"/>
    <mergeCell ref="M7:R7"/>
    <mergeCell ref="G8:H8"/>
    <mergeCell ref="I8:J8"/>
    <mergeCell ref="K8:L8"/>
  </mergeCells>
  <printOptions horizontalCentered="1"/>
  <pageMargins left="0.7" right="0.7" top="0.75" bottom="0.75" header="0.3" footer="0.3"/>
  <pageSetup paperSize="9" scale="51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B6757-1659-4D46-8223-82441DF01F4F}">
  <sheetPr codeName="Sheet54">
    <tabColor rgb="FF002060"/>
    <pageSetUpPr fitToPage="1"/>
  </sheetPr>
  <dimension ref="A1:P61"/>
  <sheetViews>
    <sheetView topLeftCell="A3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146" customWidth="1"/>
    <col min="2" max="3" width="21.7109375" style="146" customWidth="1"/>
    <col min="4" max="4" width="13.7109375" style="146" customWidth="1"/>
    <col min="5" max="5" width="15.28515625" style="146" customWidth="1"/>
    <col min="6" max="6" width="16.28515625" style="146" customWidth="1"/>
    <col min="7" max="11" width="13.7109375" style="146" customWidth="1"/>
    <col min="12" max="12" width="17.85546875" style="146" customWidth="1"/>
    <col min="13" max="15" width="13.7109375" style="146" customWidth="1"/>
    <col min="16" max="16" width="19.5703125" style="146" customWidth="1"/>
    <col min="17" max="256" width="9.140625" style="146"/>
    <col min="257" max="257" width="5.7109375" style="146" customWidth="1"/>
    <col min="258" max="259" width="21.7109375" style="146" customWidth="1"/>
    <col min="260" max="267" width="13.7109375" style="146" customWidth="1"/>
    <col min="268" max="268" width="17.85546875" style="146" customWidth="1"/>
    <col min="269" max="271" width="13.7109375" style="146" customWidth="1"/>
    <col min="272" max="272" width="19.5703125" style="146" customWidth="1"/>
    <col min="273" max="512" width="9.140625" style="146"/>
    <col min="513" max="513" width="5.7109375" style="146" customWidth="1"/>
    <col min="514" max="515" width="21.7109375" style="146" customWidth="1"/>
    <col min="516" max="523" width="13.7109375" style="146" customWidth="1"/>
    <col min="524" max="524" width="17.85546875" style="146" customWidth="1"/>
    <col min="525" max="527" width="13.7109375" style="146" customWidth="1"/>
    <col min="528" max="528" width="19.5703125" style="146" customWidth="1"/>
    <col min="529" max="768" width="9.140625" style="146"/>
    <col min="769" max="769" width="5.7109375" style="146" customWidth="1"/>
    <col min="770" max="771" width="21.7109375" style="146" customWidth="1"/>
    <col min="772" max="779" width="13.7109375" style="146" customWidth="1"/>
    <col min="780" max="780" width="17.85546875" style="146" customWidth="1"/>
    <col min="781" max="783" width="13.7109375" style="146" customWidth="1"/>
    <col min="784" max="784" width="19.5703125" style="146" customWidth="1"/>
    <col min="785" max="1024" width="9.140625" style="146"/>
    <col min="1025" max="1025" width="5.7109375" style="146" customWidth="1"/>
    <col min="1026" max="1027" width="21.7109375" style="146" customWidth="1"/>
    <col min="1028" max="1035" width="13.7109375" style="146" customWidth="1"/>
    <col min="1036" max="1036" width="17.85546875" style="146" customWidth="1"/>
    <col min="1037" max="1039" width="13.7109375" style="146" customWidth="1"/>
    <col min="1040" max="1040" width="19.5703125" style="146" customWidth="1"/>
    <col min="1041" max="1280" width="9.140625" style="146"/>
    <col min="1281" max="1281" width="5.7109375" style="146" customWidth="1"/>
    <col min="1282" max="1283" width="21.7109375" style="146" customWidth="1"/>
    <col min="1284" max="1291" width="13.7109375" style="146" customWidth="1"/>
    <col min="1292" max="1292" width="17.85546875" style="146" customWidth="1"/>
    <col min="1293" max="1295" width="13.7109375" style="146" customWidth="1"/>
    <col min="1296" max="1296" width="19.5703125" style="146" customWidth="1"/>
    <col min="1297" max="1536" width="9.140625" style="146"/>
    <col min="1537" max="1537" width="5.7109375" style="146" customWidth="1"/>
    <col min="1538" max="1539" width="21.7109375" style="146" customWidth="1"/>
    <col min="1540" max="1547" width="13.7109375" style="146" customWidth="1"/>
    <col min="1548" max="1548" width="17.85546875" style="146" customWidth="1"/>
    <col min="1549" max="1551" width="13.7109375" style="146" customWidth="1"/>
    <col min="1552" max="1552" width="19.5703125" style="146" customWidth="1"/>
    <col min="1553" max="1792" width="9.140625" style="146"/>
    <col min="1793" max="1793" width="5.7109375" style="146" customWidth="1"/>
    <col min="1794" max="1795" width="21.7109375" style="146" customWidth="1"/>
    <col min="1796" max="1803" width="13.7109375" style="146" customWidth="1"/>
    <col min="1804" max="1804" width="17.85546875" style="146" customWidth="1"/>
    <col min="1805" max="1807" width="13.7109375" style="146" customWidth="1"/>
    <col min="1808" max="1808" width="19.5703125" style="146" customWidth="1"/>
    <col min="1809" max="2048" width="9.140625" style="146"/>
    <col min="2049" max="2049" width="5.7109375" style="146" customWidth="1"/>
    <col min="2050" max="2051" width="21.7109375" style="146" customWidth="1"/>
    <col min="2052" max="2059" width="13.7109375" style="146" customWidth="1"/>
    <col min="2060" max="2060" width="17.85546875" style="146" customWidth="1"/>
    <col min="2061" max="2063" width="13.7109375" style="146" customWidth="1"/>
    <col min="2064" max="2064" width="19.5703125" style="146" customWidth="1"/>
    <col min="2065" max="2304" width="9.140625" style="146"/>
    <col min="2305" max="2305" width="5.7109375" style="146" customWidth="1"/>
    <col min="2306" max="2307" width="21.7109375" style="146" customWidth="1"/>
    <col min="2308" max="2315" width="13.7109375" style="146" customWidth="1"/>
    <col min="2316" max="2316" width="17.85546875" style="146" customWidth="1"/>
    <col min="2317" max="2319" width="13.7109375" style="146" customWidth="1"/>
    <col min="2320" max="2320" width="19.5703125" style="146" customWidth="1"/>
    <col min="2321" max="2560" width="9.140625" style="146"/>
    <col min="2561" max="2561" width="5.7109375" style="146" customWidth="1"/>
    <col min="2562" max="2563" width="21.7109375" style="146" customWidth="1"/>
    <col min="2564" max="2571" width="13.7109375" style="146" customWidth="1"/>
    <col min="2572" max="2572" width="17.85546875" style="146" customWidth="1"/>
    <col min="2573" max="2575" width="13.7109375" style="146" customWidth="1"/>
    <col min="2576" max="2576" width="19.5703125" style="146" customWidth="1"/>
    <col min="2577" max="2816" width="9.140625" style="146"/>
    <col min="2817" max="2817" width="5.7109375" style="146" customWidth="1"/>
    <col min="2818" max="2819" width="21.7109375" style="146" customWidth="1"/>
    <col min="2820" max="2827" width="13.7109375" style="146" customWidth="1"/>
    <col min="2828" max="2828" width="17.85546875" style="146" customWidth="1"/>
    <col min="2829" max="2831" width="13.7109375" style="146" customWidth="1"/>
    <col min="2832" max="2832" width="19.5703125" style="146" customWidth="1"/>
    <col min="2833" max="3072" width="9.140625" style="146"/>
    <col min="3073" max="3073" width="5.7109375" style="146" customWidth="1"/>
    <col min="3074" max="3075" width="21.7109375" style="146" customWidth="1"/>
    <col min="3076" max="3083" width="13.7109375" style="146" customWidth="1"/>
    <col min="3084" max="3084" width="17.85546875" style="146" customWidth="1"/>
    <col min="3085" max="3087" width="13.7109375" style="146" customWidth="1"/>
    <col min="3088" max="3088" width="19.5703125" style="146" customWidth="1"/>
    <col min="3089" max="3328" width="9.140625" style="146"/>
    <col min="3329" max="3329" width="5.7109375" style="146" customWidth="1"/>
    <col min="3330" max="3331" width="21.7109375" style="146" customWidth="1"/>
    <col min="3332" max="3339" width="13.7109375" style="146" customWidth="1"/>
    <col min="3340" max="3340" width="17.85546875" style="146" customWidth="1"/>
    <col min="3341" max="3343" width="13.7109375" style="146" customWidth="1"/>
    <col min="3344" max="3344" width="19.5703125" style="146" customWidth="1"/>
    <col min="3345" max="3584" width="9.140625" style="146"/>
    <col min="3585" max="3585" width="5.7109375" style="146" customWidth="1"/>
    <col min="3586" max="3587" width="21.7109375" style="146" customWidth="1"/>
    <col min="3588" max="3595" width="13.7109375" style="146" customWidth="1"/>
    <col min="3596" max="3596" width="17.85546875" style="146" customWidth="1"/>
    <col min="3597" max="3599" width="13.7109375" style="146" customWidth="1"/>
    <col min="3600" max="3600" width="19.5703125" style="146" customWidth="1"/>
    <col min="3601" max="3840" width="9.140625" style="146"/>
    <col min="3841" max="3841" width="5.7109375" style="146" customWidth="1"/>
    <col min="3842" max="3843" width="21.7109375" style="146" customWidth="1"/>
    <col min="3844" max="3851" width="13.7109375" style="146" customWidth="1"/>
    <col min="3852" max="3852" width="17.85546875" style="146" customWidth="1"/>
    <col min="3853" max="3855" width="13.7109375" style="146" customWidth="1"/>
    <col min="3856" max="3856" width="19.5703125" style="146" customWidth="1"/>
    <col min="3857" max="4096" width="9.140625" style="146"/>
    <col min="4097" max="4097" width="5.7109375" style="146" customWidth="1"/>
    <col min="4098" max="4099" width="21.7109375" style="146" customWidth="1"/>
    <col min="4100" max="4107" width="13.7109375" style="146" customWidth="1"/>
    <col min="4108" max="4108" width="17.85546875" style="146" customWidth="1"/>
    <col min="4109" max="4111" width="13.7109375" style="146" customWidth="1"/>
    <col min="4112" max="4112" width="19.5703125" style="146" customWidth="1"/>
    <col min="4113" max="4352" width="9.140625" style="146"/>
    <col min="4353" max="4353" width="5.7109375" style="146" customWidth="1"/>
    <col min="4354" max="4355" width="21.7109375" style="146" customWidth="1"/>
    <col min="4356" max="4363" width="13.7109375" style="146" customWidth="1"/>
    <col min="4364" max="4364" width="17.85546875" style="146" customWidth="1"/>
    <col min="4365" max="4367" width="13.7109375" style="146" customWidth="1"/>
    <col min="4368" max="4368" width="19.5703125" style="146" customWidth="1"/>
    <col min="4369" max="4608" width="9.140625" style="146"/>
    <col min="4609" max="4609" width="5.7109375" style="146" customWidth="1"/>
    <col min="4610" max="4611" width="21.7109375" style="146" customWidth="1"/>
    <col min="4612" max="4619" width="13.7109375" style="146" customWidth="1"/>
    <col min="4620" max="4620" width="17.85546875" style="146" customWidth="1"/>
    <col min="4621" max="4623" width="13.7109375" style="146" customWidth="1"/>
    <col min="4624" max="4624" width="19.5703125" style="146" customWidth="1"/>
    <col min="4625" max="4864" width="9.140625" style="146"/>
    <col min="4865" max="4865" width="5.7109375" style="146" customWidth="1"/>
    <col min="4866" max="4867" width="21.7109375" style="146" customWidth="1"/>
    <col min="4868" max="4875" width="13.7109375" style="146" customWidth="1"/>
    <col min="4876" max="4876" width="17.85546875" style="146" customWidth="1"/>
    <col min="4877" max="4879" width="13.7109375" style="146" customWidth="1"/>
    <col min="4880" max="4880" width="19.5703125" style="146" customWidth="1"/>
    <col min="4881" max="5120" width="9.140625" style="146"/>
    <col min="5121" max="5121" width="5.7109375" style="146" customWidth="1"/>
    <col min="5122" max="5123" width="21.7109375" style="146" customWidth="1"/>
    <col min="5124" max="5131" width="13.7109375" style="146" customWidth="1"/>
    <col min="5132" max="5132" width="17.85546875" style="146" customWidth="1"/>
    <col min="5133" max="5135" width="13.7109375" style="146" customWidth="1"/>
    <col min="5136" max="5136" width="19.5703125" style="146" customWidth="1"/>
    <col min="5137" max="5376" width="9.140625" style="146"/>
    <col min="5377" max="5377" width="5.7109375" style="146" customWidth="1"/>
    <col min="5378" max="5379" width="21.7109375" style="146" customWidth="1"/>
    <col min="5380" max="5387" width="13.7109375" style="146" customWidth="1"/>
    <col min="5388" max="5388" width="17.85546875" style="146" customWidth="1"/>
    <col min="5389" max="5391" width="13.7109375" style="146" customWidth="1"/>
    <col min="5392" max="5392" width="19.5703125" style="146" customWidth="1"/>
    <col min="5393" max="5632" width="9.140625" style="146"/>
    <col min="5633" max="5633" width="5.7109375" style="146" customWidth="1"/>
    <col min="5634" max="5635" width="21.7109375" style="146" customWidth="1"/>
    <col min="5636" max="5643" width="13.7109375" style="146" customWidth="1"/>
    <col min="5644" max="5644" width="17.85546875" style="146" customWidth="1"/>
    <col min="5645" max="5647" width="13.7109375" style="146" customWidth="1"/>
    <col min="5648" max="5648" width="19.5703125" style="146" customWidth="1"/>
    <col min="5649" max="5888" width="9.140625" style="146"/>
    <col min="5889" max="5889" width="5.7109375" style="146" customWidth="1"/>
    <col min="5890" max="5891" width="21.7109375" style="146" customWidth="1"/>
    <col min="5892" max="5899" width="13.7109375" style="146" customWidth="1"/>
    <col min="5900" max="5900" width="17.85546875" style="146" customWidth="1"/>
    <col min="5901" max="5903" width="13.7109375" style="146" customWidth="1"/>
    <col min="5904" max="5904" width="19.5703125" style="146" customWidth="1"/>
    <col min="5905" max="6144" width="9.140625" style="146"/>
    <col min="6145" max="6145" width="5.7109375" style="146" customWidth="1"/>
    <col min="6146" max="6147" width="21.7109375" style="146" customWidth="1"/>
    <col min="6148" max="6155" width="13.7109375" style="146" customWidth="1"/>
    <col min="6156" max="6156" width="17.85546875" style="146" customWidth="1"/>
    <col min="6157" max="6159" width="13.7109375" style="146" customWidth="1"/>
    <col min="6160" max="6160" width="19.5703125" style="146" customWidth="1"/>
    <col min="6161" max="6400" width="9.140625" style="146"/>
    <col min="6401" max="6401" width="5.7109375" style="146" customWidth="1"/>
    <col min="6402" max="6403" width="21.7109375" style="146" customWidth="1"/>
    <col min="6404" max="6411" width="13.7109375" style="146" customWidth="1"/>
    <col min="6412" max="6412" width="17.85546875" style="146" customWidth="1"/>
    <col min="6413" max="6415" width="13.7109375" style="146" customWidth="1"/>
    <col min="6416" max="6416" width="19.5703125" style="146" customWidth="1"/>
    <col min="6417" max="6656" width="9.140625" style="146"/>
    <col min="6657" max="6657" width="5.7109375" style="146" customWidth="1"/>
    <col min="6658" max="6659" width="21.7109375" style="146" customWidth="1"/>
    <col min="6660" max="6667" width="13.7109375" style="146" customWidth="1"/>
    <col min="6668" max="6668" width="17.85546875" style="146" customWidth="1"/>
    <col min="6669" max="6671" width="13.7109375" style="146" customWidth="1"/>
    <col min="6672" max="6672" width="19.5703125" style="146" customWidth="1"/>
    <col min="6673" max="6912" width="9.140625" style="146"/>
    <col min="6913" max="6913" width="5.7109375" style="146" customWidth="1"/>
    <col min="6914" max="6915" width="21.7109375" style="146" customWidth="1"/>
    <col min="6916" max="6923" width="13.7109375" style="146" customWidth="1"/>
    <col min="6924" max="6924" width="17.85546875" style="146" customWidth="1"/>
    <col min="6925" max="6927" width="13.7109375" style="146" customWidth="1"/>
    <col min="6928" max="6928" width="19.5703125" style="146" customWidth="1"/>
    <col min="6929" max="7168" width="9.140625" style="146"/>
    <col min="7169" max="7169" width="5.7109375" style="146" customWidth="1"/>
    <col min="7170" max="7171" width="21.7109375" style="146" customWidth="1"/>
    <col min="7172" max="7179" width="13.7109375" style="146" customWidth="1"/>
    <col min="7180" max="7180" width="17.85546875" style="146" customWidth="1"/>
    <col min="7181" max="7183" width="13.7109375" style="146" customWidth="1"/>
    <col min="7184" max="7184" width="19.5703125" style="146" customWidth="1"/>
    <col min="7185" max="7424" width="9.140625" style="146"/>
    <col min="7425" max="7425" width="5.7109375" style="146" customWidth="1"/>
    <col min="7426" max="7427" width="21.7109375" style="146" customWidth="1"/>
    <col min="7428" max="7435" width="13.7109375" style="146" customWidth="1"/>
    <col min="7436" max="7436" width="17.85546875" style="146" customWidth="1"/>
    <col min="7437" max="7439" width="13.7109375" style="146" customWidth="1"/>
    <col min="7440" max="7440" width="19.5703125" style="146" customWidth="1"/>
    <col min="7441" max="7680" width="9.140625" style="146"/>
    <col min="7681" max="7681" width="5.7109375" style="146" customWidth="1"/>
    <col min="7682" max="7683" width="21.7109375" style="146" customWidth="1"/>
    <col min="7684" max="7691" width="13.7109375" style="146" customWidth="1"/>
    <col min="7692" max="7692" width="17.85546875" style="146" customWidth="1"/>
    <col min="7693" max="7695" width="13.7109375" style="146" customWidth="1"/>
    <col min="7696" max="7696" width="19.5703125" style="146" customWidth="1"/>
    <col min="7697" max="7936" width="9.140625" style="146"/>
    <col min="7937" max="7937" width="5.7109375" style="146" customWidth="1"/>
    <col min="7938" max="7939" width="21.7109375" style="146" customWidth="1"/>
    <col min="7940" max="7947" width="13.7109375" style="146" customWidth="1"/>
    <col min="7948" max="7948" width="17.85546875" style="146" customWidth="1"/>
    <col min="7949" max="7951" width="13.7109375" style="146" customWidth="1"/>
    <col min="7952" max="7952" width="19.5703125" style="146" customWidth="1"/>
    <col min="7953" max="8192" width="9.140625" style="146"/>
    <col min="8193" max="8193" width="5.7109375" style="146" customWidth="1"/>
    <col min="8194" max="8195" width="21.7109375" style="146" customWidth="1"/>
    <col min="8196" max="8203" width="13.7109375" style="146" customWidth="1"/>
    <col min="8204" max="8204" width="17.85546875" style="146" customWidth="1"/>
    <col min="8205" max="8207" width="13.7109375" style="146" customWidth="1"/>
    <col min="8208" max="8208" width="19.5703125" style="146" customWidth="1"/>
    <col min="8209" max="8448" width="9.140625" style="146"/>
    <col min="8449" max="8449" width="5.7109375" style="146" customWidth="1"/>
    <col min="8450" max="8451" width="21.7109375" style="146" customWidth="1"/>
    <col min="8452" max="8459" width="13.7109375" style="146" customWidth="1"/>
    <col min="8460" max="8460" width="17.85546875" style="146" customWidth="1"/>
    <col min="8461" max="8463" width="13.7109375" style="146" customWidth="1"/>
    <col min="8464" max="8464" width="19.5703125" style="146" customWidth="1"/>
    <col min="8465" max="8704" width="9.140625" style="146"/>
    <col min="8705" max="8705" width="5.7109375" style="146" customWidth="1"/>
    <col min="8706" max="8707" width="21.7109375" style="146" customWidth="1"/>
    <col min="8708" max="8715" width="13.7109375" style="146" customWidth="1"/>
    <col min="8716" max="8716" width="17.85546875" style="146" customWidth="1"/>
    <col min="8717" max="8719" width="13.7109375" style="146" customWidth="1"/>
    <col min="8720" max="8720" width="19.5703125" style="146" customWidth="1"/>
    <col min="8721" max="8960" width="9.140625" style="146"/>
    <col min="8961" max="8961" width="5.7109375" style="146" customWidth="1"/>
    <col min="8962" max="8963" width="21.7109375" style="146" customWidth="1"/>
    <col min="8964" max="8971" width="13.7109375" style="146" customWidth="1"/>
    <col min="8972" max="8972" width="17.85546875" style="146" customWidth="1"/>
    <col min="8973" max="8975" width="13.7109375" style="146" customWidth="1"/>
    <col min="8976" max="8976" width="19.5703125" style="146" customWidth="1"/>
    <col min="8977" max="9216" width="9.140625" style="146"/>
    <col min="9217" max="9217" width="5.7109375" style="146" customWidth="1"/>
    <col min="9218" max="9219" width="21.7109375" style="146" customWidth="1"/>
    <col min="9220" max="9227" width="13.7109375" style="146" customWidth="1"/>
    <col min="9228" max="9228" width="17.85546875" style="146" customWidth="1"/>
    <col min="9229" max="9231" width="13.7109375" style="146" customWidth="1"/>
    <col min="9232" max="9232" width="19.5703125" style="146" customWidth="1"/>
    <col min="9233" max="9472" width="9.140625" style="146"/>
    <col min="9473" max="9473" width="5.7109375" style="146" customWidth="1"/>
    <col min="9474" max="9475" width="21.7109375" style="146" customWidth="1"/>
    <col min="9476" max="9483" width="13.7109375" style="146" customWidth="1"/>
    <col min="9484" max="9484" width="17.85546875" style="146" customWidth="1"/>
    <col min="9485" max="9487" width="13.7109375" style="146" customWidth="1"/>
    <col min="9488" max="9488" width="19.5703125" style="146" customWidth="1"/>
    <col min="9489" max="9728" width="9.140625" style="146"/>
    <col min="9729" max="9729" width="5.7109375" style="146" customWidth="1"/>
    <col min="9730" max="9731" width="21.7109375" style="146" customWidth="1"/>
    <col min="9732" max="9739" width="13.7109375" style="146" customWidth="1"/>
    <col min="9740" max="9740" width="17.85546875" style="146" customWidth="1"/>
    <col min="9741" max="9743" width="13.7109375" style="146" customWidth="1"/>
    <col min="9744" max="9744" width="19.5703125" style="146" customWidth="1"/>
    <col min="9745" max="9984" width="9.140625" style="146"/>
    <col min="9985" max="9985" width="5.7109375" style="146" customWidth="1"/>
    <col min="9986" max="9987" width="21.7109375" style="146" customWidth="1"/>
    <col min="9988" max="9995" width="13.7109375" style="146" customWidth="1"/>
    <col min="9996" max="9996" width="17.85546875" style="146" customWidth="1"/>
    <col min="9997" max="9999" width="13.7109375" style="146" customWidth="1"/>
    <col min="10000" max="10000" width="19.5703125" style="146" customWidth="1"/>
    <col min="10001" max="10240" width="9.140625" style="146"/>
    <col min="10241" max="10241" width="5.7109375" style="146" customWidth="1"/>
    <col min="10242" max="10243" width="21.7109375" style="146" customWidth="1"/>
    <col min="10244" max="10251" width="13.7109375" style="146" customWidth="1"/>
    <col min="10252" max="10252" width="17.85546875" style="146" customWidth="1"/>
    <col min="10253" max="10255" width="13.7109375" style="146" customWidth="1"/>
    <col min="10256" max="10256" width="19.5703125" style="146" customWidth="1"/>
    <col min="10257" max="10496" width="9.140625" style="146"/>
    <col min="10497" max="10497" width="5.7109375" style="146" customWidth="1"/>
    <col min="10498" max="10499" width="21.7109375" style="146" customWidth="1"/>
    <col min="10500" max="10507" width="13.7109375" style="146" customWidth="1"/>
    <col min="10508" max="10508" width="17.85546875" style="146" customWidth="1"/>
    <col min="10509" max="10511" width="13.7109375" style="146" customWidth="1"/>
    <col min="10512" max="10512" width="19.5703125" style="146" customWidth="1"/>
    <col min="10513" max="10752" width="9.140625" style="146"/>
    <col min="10753" max="10753" width="5.7109375" style="146" customWidth="1"/>
    <col min="10754" max="10755" width="21.7109375" style="146" customWidth="1"/>
    <col min="10756" max="10763" width="13.7109375" style="146" customWidth="1"/>
    <col min="10764" max="10764" width="17.85546875" style="146" customWidth="1"/>
    <col min="10765" max="10767" width="13.7109375" style="146" customWidth="1"/>
    <col min="10768" max="10768" width="19.5703125" style="146" customWidth="1"/>
    <col min="10769" max="11008" width="9.140625" style="146"/>
    <col min="11009" max="11009" width="5.7109375" style="146" customWidth="1"/>
    <col min="11010" max="11011" width="21.7109375" style="146" customWidth="1"/>
    <col min="11012" max="11019" width="13.7109375" style="146" customWidth="1"/>
    <col min="11020" max="11020" width="17.85546875" style="146" customWidth="1"/>
    <col min="11021" max="11023" width="13.7109375" style="146" customWidth="1"/>
    <col min="11024" max="11024" width="19.5703125" style="146" customWidth="1"/>
    <col min="11025" max="11264" width="9.140625" style="146"/>
    <col min="11265" max="11265" width="5.7109375" style="146" customWidth="1"/>
    <col min="11266" max="11267" width="21.7109375" style="146" customWidth="1"/>
    <col min="11268" max="11275" width="13.7109375" style="146" customWidth="1"/>
    <col min="11276" max="11276" width="17.85546875" style="146" customWidth="1"/>
    <col min="11277" max="11279" width="13.7109375" style="146" customWidth="1"/>
    <col min="11280" max="11280" width="19.5703125" style="146" customWidth="1"/>
    <col min="11281" max="11520" width="9.140625" style="146"/>
    <col min="11521" max="11521" width="5.7109375" style="146" customWidth="1"/>
    <col min="11522" max="11523" width="21.7109375" style="146" customWidth="1"/>
    <col min="11524" max="11531" width="13.7109375" style="146" customWidth="1"/>
    <col min="11532" max="11532" width="17.85546875" style="146" customWidth="1"/>
    <col min="11533" max="11535" width="13.7109375" style="146" customWidth="1"/>
    <col min="11536" max="11536" width="19.5703125" style="146" customWidth="1"/>
    <col min="11537" max="11776" width="9.140625" style="146"/>
    <col min="11777" max="11777" width="5.7109375" style="146" customWidth="1"/>
    <col min="11778" max="11779" width="21.7109375" style="146" customWidth="1"/>
    <col min="11780" max="11787" width="13.7109375" style="146" customWidth="1"/>
    <col min="11788" max="11788" width="17.85546875" style="146" customWidth="1"/>
    <col min="11789" max="11791" width="13.7109375" style="146" customWidth="1"/>
    <col min="11792" max="11792" width="19.5703125" style="146" customWidth="1"/>
    <col min="11793" max="12032" width="9.140625" style="146"/>
    <col min="12033" max="12033" width="5.7109375" style="146" customWidth="1"/>
    <col min="12034" max="12035" width="21.7109375" style="146" customWidth="1"/>
    <col min="12036" max="12043" width="13.7109375" style="146" customWidth="1"/>
    <col min="12044" max="12044" width="17.85546875" style="146" customWidth="1"/>
    <col min="12045" max="12047" width="13.7109375" style="146" customWidth="1"/>
    <col min="12048" max="12048" width="19.5703125" style="146" customWidth="1"/>
    <col min="12049" max="12288" width="9.140625" style="146"/>
    <col min="12289" max="12289" width="5.7109375" style="146" customWidth="1"/>
    <col min="12290" max="12291" width="21.7109375" style="146" customWidth="1"/>
    <col min="12292" max="12299" width="13.7109375" style="146" customWidth="1"/>
    <col min="12300" max="12300" width="17.85546875" style="146" customWidth="1"/>
    <col min="12301" max="12303" width="13.7109375" style="146" customWidth="1"/>
    <col min="12304" max="12304" width="19.5703125" style="146" customWidth="1"/>
    <col min="12305" max="12544" width="9.140625" style="146"/>
    <col min="12545" max="12545" width="5.7109375" style="146" customWidth="1"/>
    <col min="12546" max="12547" width="21.7109375" style="146" customWidth="1"/>
    <col min="12548" max="12555" width="13.7109375" style="146" customWidth="1"/>
    <col min="12556" max="12556" width="17.85546875" style="146" customWidth="1"/>
    <col min="12557" max="12559" width="13.7109375" style="146" customWidth="1"/>
    <col min="12560" max="12560" width="19.5703125" style="146" customWidth="1"/>
    <col min="12561" max="12800" width="9.140625" style="146"/>
    <col min="12801" max="12801" width="5.7109375" style="146" customWidth="1"/>
    <col min="12802" max="12803" width="21.7109375" style="146" customWidth="1"/>
    <col min="12804" max="12811" width="13.7109375" style="146" customWidth="1"/>
    <col min="12812" max="12812" width="17.85546875" style="146" customWidth="1"/>
    <col min="12813" max="12815" width="13.7109375" style="146" customWidth="1"/>
    <col min="12816" max="12816" width="19.5703125" style="146" customWidth="1"/>
    <col min="12817" max="13056" width="9.140625" style="146"/>
    <col min="13057" max="13057" width="5.7109375" style="146" customWidth="1"/>
    <col min="13058" max="13059" width="21.7109375" style="146" customWidth="1"/>
    <col min="13060" max="13067" width="13.7109375" style="146" customWidth="1"/>
    <col min="13068" max="13068" width="17.85546875" style="146" customWidth="1"/>
    <col min="13069" max="13071" width="13.7109375" style="146" customWidth="1"/>
    <col min="13072" max="13072" width="19.5703125" style="146" customWidth="1"/>
    <col min="13073" max="13312" width="9.140625" style="146"/>
    <col min="13313" max="13313" width="5.7109375" style="146" customWidth="1"/>
    <col min="13314" max="13315" width="21.7109375" style="146" customWidth="1"/>
    <col min="13316" max="13323" width="13.7109375" style="146" customWidth="1"/>
    <col min="13324" max="13324" width="17.85546875" style="146" customWidth="1"/>
    <col min="13325" max="13327" width="13.7109375" style="146" customWidth="1"/>
    <col min="13328" max="13328" width="19.5703125" style="146" customWidth="1"/>
    <col min="13329" max="13568" width="9.140625" style="146"/>
    <col min="13569" max="13569" width="5.7109375" style="146" customWidth="1"/>
    <col min="13570" max="13571" width="21.7109375" style="146" customWidth="1"/>
    <col min="13572" max="13579" width="13.7109375" style="146" customWidth="1"/>
    <col min="13580" max="13580" width="17.85546875" style="146" customWidth="1"/>
    <col min="13581" max="13583" width="13.7109375" style="146" customWidth="1"/>
    <col min="13584" max="13584" width="19.5703125" style="146" customWidth="1"/>
    <col min="13585" max="13824" width="9.140625" style="146"/>
    <col min="13825" max="13825" width="5.7109375" style="146" customWidth="1"/>
    <col min="13826" max="13827" width="21.7109375" style="146" customWidth="1"/>
    <col min="13828" max="13835" width="13.7109375" style="146" customWidth="1"/>
    <col min="13836" max="13836" width="17.85546875" style="146" customWidth="1"/>
    <col min="13837" max="13839" width="13.7109375" style="146" customWidth="1"/>
    <col min="13840" max="13840" width="19.5703125" style="146" customWidth="1"/>
    <col min="13841" max="14080" width="9.140625" style="146"/>
    <col min="14081" max="14081" width="5.7109375" style="146" customWidth="1"/>
    <col min="14082" max="14083" width="21.7109375" style="146" customWidth="1"/>
    <col min="14084" max="14091" width="13.7109375" style="146" customWidth="1"/>
    <col min="14092" max="14092" width="17.85546875" style="146" customWidth="1"/>
    <col min="14093" max="14095" width="13.7109375" style="146" customWidth="1"/>
    <col min="14096" max="14096" width="19.5703125" style="146" customWidth="1"/>
    <col min="14097" max="14336" width="9.140625" style="146"/>
    <col min="14337" max="14337" width="5.7109375" style="146" customWidth="1"/>
    <col min="14338" max="14339" width="21.7109375" style="146" customWidth="1"/>
    <col min="14340" max="14347" width="13.7109375" style="146" customWidth="1"/>
    <col min="14348" max="14348" width="17.85546875" style="146" customWidth="1"/>
    <col min="14349" max="14351" width="13.7109375" style="146" customWidth="1"/>
    <col min="14352" max="14352" width="19.5703125" style="146" customWidth="1"/>
    <col min="14353" max="14592" width="9.140625" style="146"/>
    <col min="14593" max="14593" width="5.7109375" style="146" customWidth="1"/>
    <col min="14594" max="14595" width="21.7109375" style="146" customWidth="1"/>
    <col min="14596" max="14603" width="13.7109375" style="146" customWidth="1"/>
    <col min="14604" max="14604" width="17.85546875" style="146" customWidth="1"/>
    <col min="14605" max="14607" width="13.7109375" style="146" customWidth="1"/>
    <col min="14608" max="14608" width="19.5703125" style="146" customWidth="1"/>
    <col min="14609" max="14848" width="9.140625" style="146"/>
    <col min="14849" max="14849" width="5.7109375" style="146" customWidth="1"/>
    <col min="14850" max="14851" width="21.7109375" style="146" customWidth="1"/>
    <col min="14852" max="14859" width="13.7109375" style="146" customWidth="1"/>
    <col min="14860" max="14860" width="17.85546875" style="146" customWidth="1"/>
    <col min="14861" max="14863" width="13.7109375" style="146" customWidth="1"/>
    <col min="14864" max="14864" width="19.5703125" style="146" customWidth="1"/>
    <col min="14865" max="15104" width="9.140625" style="146"/>
    <col min="15105" max="15105" width="5.7109375" style="146" customWidth="1"/>
    <col min="15106" max="15107" width="21.7109375" style="146" customWidth="1"/>
    <col min="15108" max="15115" width="13.7109375" style="146" customWidth="1"/>
    <col min="15116" max="15116" width="17.85546875" style="146" customWidth="1"/>
    <col min="15117" max="15119" width="13.7109375" style="146" customWidth="1"/>
    <col min="15120" max="15120" width="19.5703125" style="146" customWidth="1"/>
    <col min="15121" max="15360" width="9.140625" style="146"/>
    <col min="15361" max="15361" width="5.7109375" style="146" customWidth="1"/>
    <col min="15362" max="15363" width="21.7109375" style="146" customWidth="1"/>
    <col min="15364" max="15371" width="13.7109375" style="146" customWidth="1"/>
    <col min="15372" max="15372" width="17.85546875" style="146" customWidth="1"/>
    <col min="15373" max="15375" width="13.7109375" style="146" customWidth="1"/>
    <col min="15376" max="15376" width="19.5703125" style="146" customWidth="1"/>
    <col min="15377" max="15616" width="9.140625" style="146"/>
    <col min="15617" max="15617" width="5.7109375" style="146" customWidth="1"/>
    <col min="15618" max="15619" width="21.7109375" style="146" customWidth="1"/>
    <col min="15620" max="15627" width="13.7109375" style="146" customWidth="1"/>
    <col min="15628" max="15628" width="17.85546875" style="146" customWidth="1"/>
    <col min="15629" max="15631" width="13.7109375" style="146" customWidth="1"/>
    <col min="15632" max="15632" width="19.5703125" style="146" customWidth="1"/>
    <col min="15633" max="15872" width="9.140625" style="146"/>
    <col min="15873" max="15873" width="5.7109375" style="146" customWidth="1"/>
    <col min="15874" max="15875" width="21.7109375" style="146" customWidth="1"/>
    <col min="15876" max="15883" width="13.7109375" style="146" customWidth="1"/>
    <col min="15884" max="15884" width="17.85546875" style="146" customWidth="1"/>
    <col min="15885" max="15887" width="13.7109375" style="146" customWidth="1"/>
    <col min="15888" max="15888" width="19.5703125" style="146" customWidth="1"/>
    <col min="15889" max="16128" width="9.140625" style="146"/>
    <col min="16129" max="16129" width="5.7109375" style="146" customWidth="1"/>
    <col min="16130" max="16131" width="21.7109375" style="146" customWidth="1"/>
    <col min="16132" max="16139" width="13.7109375" style="146" customWidth="1"/>
    <col min="16140" max="16140" width="17.85546875" style="146" customWidth="1"/>
    <col min="16141" max="16143" width="13.7109375" style="146" customWidth="1"/>
    <col min="16144" max="16144" width="19.5703125" style="146" customWidth="1"/>
    <col min="16145" max="16384" width="9.140625" style="146"/>
  </cols>
  <sheetData>
    <row r="1" spans="1:16" s="382" customFormat="1" ht="15.75" x14ac:dyDescent="0.25">
      <c r="A1" s="380" t="s">
        <v>802</v>
      </c>
      <c r="B1" s="380"/>
      <c r="C1" s="381"/>
    </row>
    <row r="2" spans="1:16" s="382" customFormat="1" ht="15.75" x14ac:dyDescent="0.25">
      <c r="A2" s="383" t="s">
        <v>316</v>
      </c>
      <c r="B2" s="383"/>
    </row>
    <row r="3" spans="1:16" ht="15.75" x14ac:dyDescent="0.25">
      <c r="A3" s="584" t="s">
        <v>779</v>
      </c>
      <c r="B3" s="584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584"/>
      <c r="N3" s="584"/>
      <c r="O3" s="584"/>
      <c r="P3" s="584"/>
    </row>
    <row r="4" spans="1:16" s="382" customFormat="1" ht="15.75" x14ac:dyDescent="0.25">
      <c r="B4" s="585"/>
      <c r="H4" s="589" t="str">
        <f>'1'!$E$5</f>
        <v>KABUPATEN/KOTA</v>
      </c>
      <c r="I4" s="590">
        <f>'1'!$F$5</f>
        <v>2022</v>
      </c>
      <c r="J4" s="584"/>
      <c r="K4" s="584"/>
      <c r="L4" s="584"/>
      <c r="M4" s="383"/>
      <c r="N4" s="584"/>
      <c r="O4" s="383"/>
      <c r="P4" s="584"/>
    </row>
    <row r="5" spans="1:16" s="382" customFormat="1" ht="15.75" x14ac:dyDescent="0.25">
      <c r="B5" s="585"/>
      <c r="C5" s="585"/>
      <c r="H5" s="589" t="str">
        <f>'1'!$E$6</f>
        <v>TAHUN</v>
      </c>
      <c r="I5" s="590" t="str">
        <f>'1'!$F$6</f>
        <v>BANYUMAS</v>
      </c>
      <c r="J5" s="584"/>
      <c r="K5" s="584"/>
      <c r="L5" s="584"/>
      <c r="M5" s="383"/>
      <c r="N5" s="584"/>
      <c r="O5" s="383"/>
      <c r="P5" s="584"/>
    </row>
    <row r="6" spans="1:16" ht="15.75" thickBot="1" x14ac:dyDescent="0.3"/>
    <row r="7" spans="1:16" ht="21.75" customHeight="1" x14ac:dyDescent="0.25">
      <c r="A7" s="1071" t="s">
        <v>2</v>
      </c>
      <c r="B7" s="1209" t="s">
        <v>254</v>
      </c>
      <c r="C7" s="1071" t="s">
        <v>409</v>
      </c>
      <c r="D7" s="1180" t="s">
        <v>780</v>
      </c>
      <c r="E7" s="1180"/>
      <c r="F7" s="1180"/>
      <c r="G7" s="1179" t="s">
        <v>781</v>
      </c>
      <c r="H7" s="1179"/>
      <c r="I7" s="1179"/>
      <c r="J7" s="1179"/>
      <c r="K7" s="1179"/>
      <c r="L7" s="1179"/>
      <c r="M7" s="1181" t="s">
        <v>782</v>
      </c>
      <c r="N7" s="1181"/>
      <c r="O7" s="1181" t="s">
        <v>783</v>
      </c>
      <c r="P7" s="1181"/>
    </row>
    <row r="8" spans="1:16" ht="24" customHeight="1" x14ac:dyDescent="0.25">
      <c r="A8" s="1159"/>
      <c r="B8" s="1277"/>
      <c r="C8" s="1159"/>
      <c r="D8" s="1162"/>
      <c r="E8" s="1162"/>
      <c r="F8" s="1162"/>
      <c r="G8" s="1162" t="s">
        <v>562</v>
      </c>
      <c r="H8" s="1162"/>
      <c r="I8" s="1162" t="s">
        <v>563</v>
      </c>
      <c r="J8" s="1162"/>
      <c r="K8" s="1162" t="s">
        <v>564</v>
      </c>
      <c r="L8" s="1162"/>
      <c r="M8" s="1161"/>
      <c r="N8" s="1161"/>
      <c r="O8" s="1161"/>
      <c r="P8" s="1161"/>
    </row>
    <row r="9" spans="1:16" ht="55.9" customHeight="1" x14ac:dyDescent="0.25">
      <c r="A9" s="1072"/>
      <c r="B9" s="1276"/>
      <c r="C9" s="1072"/>
      <c r="D9" s="783" t="s">
        <v>562</v>
      </c>
      <c r="E9" s="783" t="s">
        <v>563</v>
      </c>
      <c r="F9" s="784" t="s">
        <v>564</v>
      </c>
      <c r="G9" s="785" t="s">
        <v>256</v>
      </c>
      <c r="H9" s="785" t="s">
        <v>27</v>
      </c>
      <c r="I9" s="785" t="s">
        <v>256</v>
      </c>
      <c r="J9" s="785" t="s">
        <v>27</v>
      </c>
      <c r="K9" s="785" t="s">
        <v>256</v>
      </c>
      <c r="L9" s="785" t="s">
        <v>27</v>
      </c>
      <c r="M9" s="785" t="s">
        <v>256</v>
      </c>
      <c r="N9" s="785" t="s">
        <v>27</v>
      </c>
      <c r="O9" s="785" t="s">
        <v>256</v>
      </c>
      <c r="P9" s="785" t="s">
        <v>27</v>
      </c>
    </row>
    <row r="10" spans="1:16" s="916" customFormat="1" ht="12" x14ac:dyDescent="0.25">
      <c r="A10" s="915">
        <v>1</v>
      </c>
      <c r="B10" s="915">
        <v>2</v>
      </c>
      <c r="C10" s="915">
        <v>3</v>
      </c>
      <c r="D10" s="915">
        <v>4</v>
      </c>
      <c r="E10" s="915">
        <v>5</v>
      </c>
      <c r="F10" s="915">
        <v>6</v>
      </c>
      <c r="G10" s="915">
        <v>7</v>
      </c>
      <c r="H10" s="915">
        <v>8</v>
      </c>
      <c r="I10" s="915">
        <v>9</v>
      </c>
      <c r="J10" s="915">
        <v>10</v>
      </c>
      <c r="K10" s="915">
        <v>11</v>
      </c>
      <c r="L10" s="915">
        <v>12</v>
      </c>
      <c r="M10" s="915">
        <v>15</v>
      </c>
      <c r="N10" s="915">
        <v>16</v>
      </c>
      <c r="O10" s="915">
        <v>15</v>
      </c>
      <c r="P10" s="915">
        <v>16</v>
      </c>
    </row>
    <row r="11" spans="1:16" x14ac:dyDescent="0.25">
      <c r="A11" s="561">
        <v>1</v>
      </c>
      <c r="B11" s="128" t="str">
        <f>'9'!B9</f>
        <v>Lumbir</v>
      </c>
      <c r="C11" s="128" t="str">
        <f>'9'!C9</f>
        <v>Lumbir</v>
      </c>
      <c r="D11" s="292"/>
      <c r="E11" s="292"/>
      <c r="F11" s="292">
        <f>SUM(D11:E11)</f>
        <v>0</v>
      </c>
      <c r="G11" s="292"/>
      <c r="H11" s="278" t="e">
        <f>G11/D11*100</f>
        <v>#DIV/0!</v>
      </c>
      <c r="I11" s="292"/>
      <c r="J11" s="278" t="e">
        <f t="shared" ref="J11:J30" si="0">I11/E11*100</f>
        <v>#DIV/0!</v>
      </c>
      <c r="K11" s="292">
        <f>SUM(G11,I11)</f>
        <v>0</v>
      </c>
      <c r="L11" s="278" t="e">
        <f t="shared" ref="L11:L30" si="1">K11/F11*100</f>
        <v>#DIV/0!</v>
      </c>
      <c r="M11" s="370"/>
      <c r="N11" s="371" t="e">
        <f t="shared" ref="N11:N30" si="2">M11/I11*100</f>
        <v>#DIV/0!</v>
      </c>
      <c r="O11" s="370"/>
      <c r="P11" s="371" t="e">
        <f>O11/I11*100</f>
        <v>#DIV/0!</v>
      </c>
    </row>
    <row r="12" spans="1:16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96"/>
      <c r="E12" s="296"/>
      <c r="F12" s="296">
        <f t="shared" ref="F12:F30" si="3">SUM(D12:E12)</f>
        <v>0</v>
      </c>
      <c r="G12" s="296"/>
      <c r="H12" s="280" t="e">
        <f t="shared" ref="H12:H29" si="4">G12/D12*100</f>
        <v>#DIV/0!</v>
      </c>
      <c r="I12" s="296"/>
      <c r="J12" s="280" t="e">
        <f t="shared" si="0"/>
        <v>#DIV/0!</v>
      </c>
      <c r="K12" s="296">
        <f t="shared" ref="K12:K59" si="5">SUM(G12,I12)</f>
        <v>0</v>
      </c>
      <c r="L12" s="280" t="e">
        <f t="shared" si="1"/>
        <v>#DIV/0!</v>
      </c>
      <c r="M12" s="370"/>
      <c r="N12" s="371" t="e">
        <f t="shared" si="2"/>
        <v>#DIV/0!</v>
      </c>
      <c r="O12" s="370"/>
      <c r="P12" s="371" t="e">
        <f t="shared" ref="P12:P30" si="6">O12/I12*100</f>
        <v>#DIV/0!</v>
      </c>
    </row>
    <row r="13" spans="1:16" x14ac:dyDescent="0.25">
      <c r="A13" s="557"/>
      <c r="B13" s="128"/>
      <c r="C13" s="128" t="str">
        <f>'9'!C11</f>
        <v>Wangon II</v>
      </c>
      <c r="D13" s="296"/>
      <c r="E13" s="296"/>
      <c r="F13" s="296">
        <f t="shared" si="3"/>
        <v>0</v>
      </c>
      <c r="G13" s="296"/>
      <c r="H13" s="280" t="e">
        <f t="shared" si="4"/>
        <v>#DIV/0!</v>
      </c>
      <c r="I13" s="296"/>
      <c r="J13" s="280" t="e">
        <f t="shared" si="0"/>
        <v>#DIV/0!</v>
      </c>
      <c r="K13" s="296">
        <f t="shared" si="5"/>
        <v>0</v>
      </c>
      <c r="L13" s="280" t="e">
        <f t="shared" si="1"/>
        <v>#DIV/0!</v>
      </c>
      <c r="M13" s="370"/>
      <c r="N13" s="371" t="e">
        <f t="shared" si="2"/>
        <v>#DIV/0!</v>
      </c>
      <c r="O13" s="370"/>
      <c r="P13" s="371" t="e">
        <f t="shared" si="6"/>
        <v>#DIV/0!</v>
      </c>
    </row>
    <row r="14" spans="1:16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96"/>
      <c r="E14" s="296"/>
      <c r="F14" s="296">
        <f t="shared" si="3"/>
        <v>0</v>
      </c>
      <c r="G14" s="296"/>
      <c r="H14" s="280" t="e">
        <f t="shared" si="4"/>
        <v>#DIV/0!</v>
      </c>
      <c r="I14" s="296"/>
      <c r="J14" s="280" t="e">
        <f t="shared" si="0"/>
        <v>#DIV/0!</v>
      </c>
      <c r="K14" s="296">
        <f t="shared" si="5"/>
        <v>0</v>
      </c>
      <c r="L14" s="280" t="e">
        <f t="shared" si="1"/>
        <v>#DIV/0!</v>
      </c>
      <c r="M14" s="370"/>
      <c r="N14" s="371" t="e">
        <f t="shared" si="2"/>
        <v>#DIV/0!</v>
      </c>
      <c r="O14" s="370"/>
      <c r="P14" s="371" t="e">
        <f t="shared" si="6"/>
        <v>#DIV/0!</v>
      </c>
    </row>
    <row r="15" spans="1:16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96"/>
      <c r="E15" s="296"/>
      <c r="F15" s="296">
        <f t="shared" si="3"/>
        <v>0</v>
      </c>
      <c r="G15" s="296"/>
      <c r="H15" s="280" t="e">
        <f t="shared" si="4"/>
        <v>#DIV/0!</v>
      </c>
      <c r="I15" s="296"/>
      <c r="J15" s="280" t="e">
        <f t="shared" si="0"/>
        <v>#DIV/0!</v>
      </c>
      <c r="K15" s="296">
        <f t="shared" si="5"/>
        <v>0</v>
      </c>
      <c r="L15" s="280" t="e">
        <f t="shared" si="1"/>
        <v>#DIV/0!</v>
      </c>
      <c r="M15" s="370"/>
      <c r="N15" s="371" t="e">
        <f t="shared" si="2"/>
        <v>#DIV/0!</v>
      </c>
      <c r="O15" s="370"/>
      <c r="P15" s="371" t="e">
        <f t="shared" si="6"/>
        <v>#DIV/0!</v>
      </c>
    </row>
    <row r="16" spans="1:16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96"/>
      <c r="E16" s="296"/>
      <c r="F16" s="296">
        <f t="shared" si="3"/>
        <v>0</v>
      </c>
      <c r="G16" s="296"/>
      <c r="H16" s="280" t="e">
        <f t="shared" si="4"/>
        <v>#DIV/0!</v>
      </c>
      <c r="I16" s="296"/>
      <c r="J16" s="280" t="e">
        <f t="shared" si="0"/>
        <v>#DIV/0!</v>
      </c>
      <c r="K16" s="296">
        <f t="shared" si="5"/>
        <v>0</v>
      </c>
      <c r="L16" s="280" t="e">
        <f t="shared" si="1"/>
        <v>#DIV/0!</v>
      </c>
      <c r="M16" s="370"/>
      <c r="N16" s="371" t="e">
        <f t="shared" si="2"/>
        <v>#DIV/0!</v>
      </c>
      <c r="O16" s="370"/>
      <c r="P16" s="371" t="e">
        <f t="shared" si="6"/>
        <v>#DIV/0!</v>
      </c>
    </row>
    <row r="17" spans="1:16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96"/>
      <c r="E17" s="296"/>
      <c r="F17" s="296">
        <f t="shared" si="3"/>
        <v>0</v>
      </c>
      <c r="G17" s="296"/>
      <c r="H17" s="280" t="e">
        <f t="shared" si="4"/>
        <v>#DIV/0!</v>
      </c>
      <c r="I17" s="296"/>
      <c r="J17" s="280" t="e">
        <f t="shared" si="0"/>
        <v>#DIV/0!</v>
      </c>
      <c r="K17" s="296">
        <f t="shared" si="5"/>
        <v>0</v>
      </c>
      <c r="L17" s="280" t="e">
        <f t="shared" si="1"/>
        <v>#DIV/0!</v>
      </c>
      <c r="M17" s="370"/>
      <c r="N17" s="371" t="e">
        <f t="shared" si="2"/>
        <v>#DIV/0!</v>
      </c>
      <c r="O17" s="370"/>
      <c r="P17" s="371" t="e">
        <f t="shared" si="6"/>
        <v>#DIV/0!</v>
      </c>
    </row>
    <row r="18" spans="1:16" x14ac:dyDescent="0.25">
      <c r="A18" s="557"/>
      <c r="B18" s="128"/>
      <c r="C18" s="128" t="str">
        <f>'9'!C16</f>
        <v>Kemranjen II</v>
      </c>
      <c r="D18" s="296"/>
      <c r="E18" s="296"/>
      <c r="F18" s="296">
        <f t="shared" si="3"/>
        <v>0</v>
      </c>
      <c r="G18" s="296"/>
      <c r="H18" s="280" t="e">
        <f t="shared" si="4"/>
        <v>#DIV/0!</v>
      </c>
      <c r="I18" s="296"/>
      <c r="J18" s="280" t="e">
        <f t="shared" si="0"/>
        <v>#DIV/0!</v>
      </c>
      <c r="K18" s="296">
        <f t="shared" si="5"/>
        <v>0</v>
      </c>
      <c r="L18" s="280" t="e">
        <f t="shared" si="1"/>
        <v>#DIV/0!</v>
      </c>
      <c r="M18" s="370"/>
      <c r="N18" s="371" t="e">
        <f t="shared" si="2"/>
        <v>#DIV/0!</v>
      </c>
      <c r="O18" s="370"/>
      <c r="P18" s="371" t="e">
        <f t="shared" si="6"/>
        <v>#DIV/0!</v>
      </c>
    </row>
    <row r="19" spans="1:16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96"/>
      <c r="E19" s="296"/>
      <c r="F19" s="296">
        <f t="shared" si="3"/>
        <v>0</v>
      </c>
      <c r="G19" s="296"/>
      <c r="H19" s="280" t="e">
        <f t="shared" si="4"/>
        <v>#DIV/0!</v>
      </c>
      <c r="I19" s="296"/>
      <c r="J19" s="280" t="e">
        <f t="shared" si="0"/>
        <v>#DIV/0!</v>
      </c>
      <c r="K19" s="296">
        <f t="shared" si="5"/>
        <v>0</v>
      </c>
      <c r="L19" s="280" t="e">
        <f t="shared" si="1"/>
        <v>#DIV/0!</v>
      </c>
      <c r="M19" s="370"/>
      <c r="N19" s="371" t="e">
        <f t="shared" si="2"/>
        <v>#DIV/0!</v>
      </c>
      <c r="O19" s="370"/>
      <c r="P19" s="371" t="e">
        <f t="shared" si="6"/>
        <v>#DIV/0!</v>
      </c>
    </row>
    <row r="20" spans="1:16" x14ac:dyDescent="0.25">
      <c r="A20" s="557"/>
      <c r="B20" s="128"/>
      <c r="C20" s="128" t="str">
        <f>'9'!C18</f>
        <v>Sumpiuh II</v>
      </c>
      <c r="D20" s="296"/>
      <c r="E20" s="296"/>
      <c r="F20" s="296">
        <f t="shared" si="3"/>
        <v>0</v>
      </c>
      <c r="G20" s="296"/>
      <c r="H20" s="280" t="e">
        <f t="shared" si="4"/>
        <v>#DIV/0!</v>
      </c>
      <c r="I20" s="296"/>
      <c r="J20" s="280" t="e">
        <f t="shared" si="0"/>
        <v>#DIV/0!</v>
      </c>
      <c r="K20" s="296">
        <f t="shared" si="5"/>
        <v>0</v>
      </c>
      <c r="L20" s="280" t="e">
        <f t="shared" si="1"/>
        <v>#DIV/0!</v>
      </c>
      <c r="M20" s="370"/>
      <c r="N20" s="371" t="e">
        <f t="shared" si="2"/>
        <v>#DIV/0!</v>
      </c>
      <c r="O20" s="370"/>
      <c r="P20" s="371" t="e">
        <f t="shared" si="6"/>
        <v>#DIV/0!</v>
      </c>
    </row>
    <row r="21" spans="1:16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96"/>
      <c r="E21" s="296"/>
      <c r="F21" s="296">
        <f t="shared" si="3"/>
        <v>0</v>
      </c>
      <c r="G21" s="296"/>
      <c r="H21" s="280" t="e">
        <f t="shared" si="4"/>
        <v>#DIV/0!</v>
      </c>
      <c r="I21" s="296"/>
      <c r="J21" s="280" t="e">
        <f t="shared" si="0"/>
        <v>#DIV/0!</v>
      </c>
      <c r="K21" s="296">
        <f t="shared" si="5"/>
        <v>0</v>
      </c>
      <c r="L21" s="280" t="e">
        <f t="shared" si="1"/>
        <v>#DIV/0!</v>
      </c>
      <c r="M21" s="370"/>
      <c r="N21" s="371" t="e">
        <f t="shared" si="2"/>
        <v>#DIV/0!</v>
      </c>
      <c r="O21" s="370"/>
      <c r="P21" s="371" t="e">
        <f t="shared" si="6"/>
        <v>#DIV/0!</v>
      </c>
    </row>
    <row r="22" spans="1:16" x14ac:dyDescent="0.25">
      <c r="A22" s="557"/>
      <c r="B22" s="128"/>
      <c r="C22" s="128" t="str">
        <f>'9'!C20</f>
        <v>Tambak II</v>
      </c>
      <c r="D22" s="296"/>
      <c r="E22" s="296"/>
      <c r="F22" s="296">
        <f t="shared" si="3"/>
        <v>0</v>
      </c>
      <c r="G22" s="296"/>
      <c r="H22" s="280" t="e">
        <f t="shared" si="4"/>
        <v>#DIV/0!</v>
      </c>
      <c r="I22" s="296"/>
      <c r="J22" s="280" t="e">
        <f t="shared" si="0"/>
        <v>#DIV/0!</v>
      </c>
      <c r="K22" s="296">
        <f t="shared" si="5"/>
        <v>0</v>
      </c>
      <c r="L22" s="280" t="e">
        <f t="shared" si="1"/>
        <v>#DIV/0!</v>
      </c>
      <c r="M22" s="370"/>
      <c r="N22" s="371" t="e">
        <f t="shared" si="2"/>
        <v>#DIV/0!</v>
      </c>
      <c r="O22" s="370"/>
      <c r="P22" s="371" t="e">
        <f t="shared" si="6"/>
        <v>#DIV/0!</v>
      </c>
    </row>
    <row r="23" spans="1:16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96"/>
      <c r="E23" s="296"/>
      <c r="F23" s="296">
        <f t="shared" si="3"/>
        <v>0</v>
      </c>
      <c r="G23" s="296"/>
      <c r="H23" s="280" t="e">
        <f t="shared" si="4"/>
        <v>#DIV/0!</v>
      </c>
      <c r="I23" s="296"/>
      <c r="J23" s="280" t="e">
        <f t="shared" si="0"/>
        <v>#DIV/0!</v>
      </c>
      <c r="K23" s="296">
        <f t="shared" si="5"/>
        <v>0</v>
      </c>
      <c r="L23" s="280" t="e">
        <f t="shared" si="1"/>
        <v>#DIV/0!</v>
      </c>
      <c r="M23" s="370"/>
      <c r="N23" s="371" t="e">
        <f t="shared" si="2"/>
        <v>#DIV/0!</v>
      </c>
      <c r="O23" s="370"/>
      <c r="P23" s="371" t="e">
        <f t="shared" si="6"/>
        <v>#DIV/0!</v>
      </c>
    </row>
    <row r="24" spans="1:16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96"/>
      <c r="E24" s="296"/>
      <c r="F24" s="296">
        <f t="shared" si="3"/>
        <v>0</v>
      </c>
      <c r="G24" s="296"/>
      <c r="H24" s="280" t="e">
        <f t="shared" si="4"/>
        <v>#DIV/0!</v>
      </c>
      <c r="I24" s="296"/>
      <c r="J24" s="280" t="e">
        <f t="shared" si="0"/>
        <v>#DIV/0!</v>
      </c>
      <c r="K24" s="296">
        <f t="shared" si="5"/>
        <v>0</v>
      </c>
      <c r="L24" s="280" t="e">
        <f t="shared" si="1"/>
        <v>#DIV/0!</v>
      </c>
      <c r="M24" s="370"/>
      <c r="N24" s="371" t="e">
        <f t="shared" si="2"/>
        <v>#DIV/0!</v>
      </c>
      <c r="O24" s="370"/>
      <c r="P24" s="371" t="e">
        <f t="shared" si="6"/>
        <v>#DIV/0!</v>
      </c>
    </row>
    <row r="25" spans="1:16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96"/>
      <c r="E25" s="296"/>
      <c r="F25" s="296">
        <f t="shared" si="3"/>
        <v>0</v>
      </c>
      <c r="G25" s="296"/>
      <c r="H25" s="280" t="e">
        <f t="shared" si="4"/>
        <v>#DIV/0!</v>
      </c>
      <c r="I25" s="296"/>
      <c r="J25" s="280" t="e">
        <f t="shared" si="0"/>
        <v>#DIV/0!</v>
      </c>
      <c r="K25" s="296">
        <f t="shared" si="5"/>
        <v>0</v>
      </c>
      <c r="L25" s="280" t="e">
        <f t="shared" si="1"/>
        <v>#DIV/0!</v>
      </c>
      <c r="M25" s="370"/>
      <c r="N25" s="371" t="e">
        <f t="shared" si="2"/>
        <v>#DIV/0!</v>
      </c>
      <c r="O25" s="370"/>
      <c r="P25" s="371" t="e">
        <f t="shared" si="6"/>
        <v>#DIV/0!</v>
      </c>
    </row>
    <row r="26" spans="1:16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96"/>
      <c r="E26" s="296"/>
      <c r="F26" s="296">
        <f t="shared" si="3"/>
        <v>0</v>
      </c>
      <c r="G26" s="296"/>
      <c r="H26" s="280" t="e">
        <f t="shared" si="4"/>
        <v>#DIV/0!</v>
      </c>
      <c r="I26" s="296"/>
      <c r="J26" s="280" t="e">
        <f t="shared" si="0"/>
        <v>#DIV/0!</v>
      </c>
      <c r="K26" s="296">
        <f t="shared" si="5"/>
        <v>0</v>
      </c>
      <c r="L26" s="280" t="e">
        <f t="shared" si="1"/>
        <v>#DIV/0!</v>
      </c>
      <c r="M26" s="370"/>
      <c r="N26" s="371" t="e">
        <f t="shared" si="2"/>
        <v>#DIV/0!</v>
      </c>
      <c r="O26" s="370"/>
      <c r="P26" s="371" t="e">
        <f t="shared" si="6"/>
        <v>#DIV/0!</v>
      </c>
    </row>
    <row r="27" spans="1:16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96"/>
      <c r="E27" s="296"/>
      <c r="F27" s="296">
        <f t="shared" si="3"/>
        <v>0</v>
      </c>
      <c r="G27" s="296"/>
      <c r="H27" s="280" t="e">
        <f t="shared" si="4"/>
        <v>#DIV/0!</v>
      </c>
      <c r="I27" s="296"/>
      <c r="J27" s="280" t="e">
        <f t="shared" si="0"/>
        <v>#DIV/0!</v>
      </c>
      <c r="K27" s="296">
        <f t="shared" si="5"/>
        <v>0</v>
      </c>
      <c r="L27" s="280" t="e">
        <f t="shared" si="1"/>
        <v>#DIV/0!</v>
      </c>
      <c r="M27" s="370"/>
      <c r="N27" s="371" t="e">
        <f t="shared" si="2"/>
        <v>#DIV/0!</v>
      </c>
      <c r="O27" s="370"/>
      <c r="P27" s="371" t="e">
        <f t="shared" si="6"/>
        <v>#DIV/0!</v>
      </c>
    </row>
    <row r="28" spans="1:16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96"/>
      <c r="E28" s="296"/>
      <c r="F28" s="296">
        <f t="shared" si="3"/>
        <v>0</v>
      </c>
      <c r="G28" s="296"/>
      <c r="H28" s="280" t="e">
        <f t="shared" si="4"/>
        <v>#DIV/0!</v>
      </c>
      <c r="I28" s="296"/>
      <c r="J28" s="280" t="e">
        <f t="shared" si="0"/>
        <v>#DIV/0!</v>
      </c>
      <c r="K28" s="296">
        <f t="shared" si="5"/>
        <v>0</v>
      </c>
      <c r="L28" s="280" t="e">
        <f t="shared" si="1"/>
        <v>#DIV/0!</v>
      </c>
      <c r="M28" s="370"/>
      <c r="N28" s="371" t="e">
        <f t="shared" si="2"/>
        <v>#DIV/0!</v>
      </c>
      <c r="O28" s="370"/>
      <c r="P28" s="371" t="e">
        <f t="shared" si="6"/>
        <v>#DIV/0!</v>
      </c>
    </row>
    <row r="29" spans="1:16" x14ac:dyDescent="0.25">
      <c r="A29" s="557"/>
      <c r="B29" s="128"/>
      <c r="C29" s="128" t="str">
        <f>'9'!C27</f>
        <v>Ajibarang II</v>
      </c>
      <c r="D29" s="296"/>
      <c r="E29" s="296"/>
      <c r="F29" s="296">
        <f t="shared" si="3"/>
        <v>0</v>
      </c>
      <c r="G29" s="296"/>
      <c r="H29" s="280" t="e">
        <f t="shared" si="4"/>
        <v>#DIV/0!</v>
      </c>
      <c r="I29" s="296"/>
      <c r="J29" s="280" t="e">
        <f t="shared" si="0"/>
        <v>#DIV/0!</v>
      </c>
      <c r="K29" s="296">
        <f t="shared" si="5"/>
        <v>0</v>
      </c>
      <c r="L29" s="280" t="e">
        <f t="shared" si="1"/>
        <v>#DIV/0!</v>
      </c>
      <c r="M29" s="370"/>
      <c r="N29" s="371" t="e">
        <f t="shared" si="2"/>
        <v>#DIV/0!</v>
      </c>
      <c r="O29" s="370"/>
      <c r="P29" s="371" t="e">
        <f t="shared" si="6"/>
        <v>#DIV/0!</v>
      </c>
    </row>
    <row r="30" spans="1:16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96"/>
      <c r="E30" s="296"/>
      <c r="F30" s="296">
        <f t="shared" si="3"/>
        <v>0</v>
      </c>
      <c r="G30" s="296"/>
      <c r="H30" s="280" t="e">
        <f>G30/D30*100</f>
        <v>#DIV/0!</v>
      </c>
      <c r="I30" s="296"/>
      <c r="J30" s="280" t="e">
        <f t="shared" si="0"/>
        <v>#DIV/0!</v>
      </c>
      <c r="K30" s="296">
        <f t="shared" si="5"/>
        <v>0</v>
      </c>
      <c r="L30" s="280" t="e">
        <f t="shared" si="1"/>
        <v>#DIV/0!</v>
      </c>
      <c r="M30" s="370"/>
      <c r="N30" s="371" t="e">
        <f t="shared" si="2"/>
        <v>#DIV/0!</v>
      </c>
      <c r="O30" s="370"/>
      <c r="P30" s="371" t="e">
        <f t="shared" si="6"/>
        <v>#DIV/0!</v>
      </c>
    </row>
    <row r="31" spans="1:16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96"/>
      <c r="E31" s="296"/>
      <c r="F31" s="296">
        <f t="shared" ref="F31:F50" si="7">SUM(D31:E31)</f>
        <v>0</v>
      </c>
      <c r="G31" s="296"/>
      <c r="H31" s="280" t="e">
        <f t="shared" ref="H31:H50" si="8">G31/D31*100</f>
        <v>#DIV/0!</v>
      </c>
      <c r="I31" s="296"/>
      <c r="J31" s="280" t="e">
        <f t="shared" ref="J31:J50" si="9">I31/E31*100</f>
        <v>#DIV/0!</v>
      </c>
      <c r="K31" s="296">
        <f t="shared" ref="K31:K50" si="10">SUM(G31,I31)</f>
        <v>0</v>
      </c>
      <c r="L31" s="280" t="e">
        <f t="shared" ref="L31:L50" si="11">K31/F31*100</f>
        <v>#DIV/0!</v>
      </c>
      <c r="M31" s="370"/>
      <c r="N31" s="371" t="e">
        <f t="shared" ref="N31:N50" si="12">M31/I31*100</f>
        <v>#DIV/0!</v>
      </c>
      <c r="O31" s="370"/>
      <c r="P31" s="371" t="e">
        <f t="shared" ref="P31:P50" si="13">O31/I31*100</f>
        <v>#DIV/0!</v>
      </c>
    </row>
    <row r="32" spans="1:16" x14ac:dyDescent="0.25">
      <c r="A32" s="557"/>
      <c r="B32" s="128"/>
      <c r="C32" s="128" t="str">
        <f>'9'!C30</f>
        <v>Pekuncen II</v>
      </c>
      <c r="D32" s="296"/>
      <c r="E32" s="296"/>
      <c r="F32" s="296">
        <f t="shared" si="7"/>
        <v>0</v>
      </c>
      <c r="G32" s="296"/>
      <c r="H32" s="280" t="e">
        <f t="shared" si="8"/>
        <v>#DIV/0!</v>
      </c>
      <c r="I32" s="296"/>
      <c r="J32" s="280" t="e">
        <f t="shared" si="9"/>
        <v>#DIV/0!</v>
      </c>
      <c r="K32" s="296">
        <f t="shared" si="10"/>
        <v>0</v>
      </c>
      <c r="L32" s="280" t="e">
        <f t="shared" si="11"/>
        <v>#DIV/0!</v>
      </c>
      <c r="M32" s="370"/>
      <c r="N32" s="371" t="e">
        <f t="shared" si="12"/>
        <v>#DIV/0!</v>
      </c>
      <c r="O32" s="370"/>
      <c r="P32" s="371" t="e">
        <f t="shared" si="13"/>
        <v>#DIV/0!</v>
      </c>
    </row>
    <row r="33" spans="1:16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96"/>
      <c r="E33" s="296"/>
      <c r="F33" s="296">
        <f t="shared" si="7"/>
        <v>0</v>
      </c>
      <c r="G33" s="296"/>
      <c r="H33" s="280" t="e">
        <f t="shared" si="8"/>
        <v>#DIV/0!</v>
      </c>
      <c r="I33" s="296"/>
      <c r="J33" s="280" t="e">
        <f t="shared" si="9"/>
        <v>#DIV/0!</v>
      </c>
      <c r="K33" s="296">
        <f t="shared" si="10"/>
        <v>0</v>
      </c>
      <c r="L33" s="280" t="e">
        <f t="shared" si="11"/>
        <v>#DIV/0!</v>
      </c>
      <c r="M33" s="370"/>
      <c r="N33" s="371" t="e">
        <f t="shared" si="12"/>
        <v>#DIV/0!</v>
      </c>
      <c r="O33" s="370"/>
      <c r="P33" s="371" t="e">
        <f t="shared" si="13"/>
        <v>#DIV/0!</v>
      </c>
    </row>
    <row r="34" spans="1:16" x14ac:dyDescent="0.25">
      <c r="A34" s="557"/>
      <c r="B34" s="128"/>
      <c r="C34" s="128" t="str">
        <f>'9'!C32</f>
        <v>Cilongok II</v>
      </c>
      <c r="D34" s="296"/>
      <c r="E34" s="296"/>
      <c r="F34" s="296">
        <f t="shared" si="7"/>
        <v>0</v>
      </c>
      <c r="G34" s="296"/>
      <c r="H34" s="280" t="e">
        <f t="shared" si="8"/>
        <v>#DIV/0!</v>
      </c>
      <c r="I34" s="296"/>
      <c r="J34" s="280" t="e">
        <f t="shared" si="9"/>
        <v>#DIV/0!</v>
      </c>
      <c r="K34" s="296">
        <f t="shared" si="10"/>
        <v>0</v>
      </c>
      <c r="L34" s="280" t="e">
        <f t="shared" si="11"/>
        <v>#DIV/0!</v>
      </c>
      <c r="M34" s="370"/>
      <c r="N34" s="371" t="e">
        <f t="shared" si="12"/>
        <v>#DIV/0!</v>
      </c>
      <c r="O34" s="370"/>
      <c r="P34" s="371" t="e">
        <f t="shared" si="13"/>
        <v>#DIV/0!</v>
      </c>
    </row>
    <row r="35" spans="1:16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96"/>
      <c r="E35" s="296"/>
      <c r="F35" s="296">
        <f t="shared" si="7"/>
        <v>0</v>
      </c>
      <c r="G35" s="296"/>
      <c r="H35" s="280" t="e">
        <f t="shared" si="8"/>
        <v>#DIV/0!</v>
      </c>
      <c r="I35" s="296"/>
      <c r="J35" s="280" t="e">
        <f t="shared" si="9"/>
        <v>#DIV/0!</v>
      </c>
      <c r="K35" s="296">
        <f t="shared" si="10"/>
        <v>0</v>
      </c>
      <c r="L35" s="280" t="e">
        <f t="shared" si="11"/>
        <v>#DIV/0!</v>
      </c>
      <c r="M35" s="370"/>
      <c r="N35" s="371" t="e">
        <f t="shared" si="12"/>
        <v>#DIV/0!</v>
      </c>
      <c r="O35" s="370"/>
      <c r="P35" s="371" t="e">
        <f t="shared" si="13"/>
        <v>#DIV/0!</v>
      </c>
    </row>
    <row r="36" spans="1:16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96"/>
      <c r="E36" s="296"/>
      <c r="F36" s="296">
        <f t="shared" si="7"/>
        <v>0</v>
      </c>
      <c r="G36" s="296"/>
      <c r="H36" s="280" t="e">
        <f t="shared" si="8"/>
        <v>#DIV/0!</v>
      </c>
      <c r="I36" s="296"/>
      <c r="J36" s="280" t="e">
        <f t="shared" si="9"/>
        <v>#DIV/0!</v>
      </c>
      <c r="K36" s="296">
        <f t="shared" si="10"/>
        <v>0</v>
      </c>
      <c r="L36" s="280" t="e">
        <f t="shared" si="11"/>
        <v>#DIV/0!</v>
      </c>
      <c r="M36" s="370"/>
      <c r="N36" s="371" t="e">
        <f t="shared" si="12"/>
        <v>#DIV/0!</v>
      </c>
      <c r="O36" s="370"/>
      <c r="P36" s="371" t="e">
        <f t="shared" si="13"/>
        <v>#DIV/0!</v>
      </c>
    </row>
    <row r="37" spans="1:16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96"/>
      <c r="E37" s="296"/>
      <c r="F37" s="296">
        <f t="shared" si="7"/>
        <v>0</v>
      </c>
      <c r="G37" s="296"/>
      <c r="H37" s="280" t="e">
        <f t="shared" si="8"/>
        <v>#DIV/0!</v>
      </c>
      <c r="I37" s="296"/>
      <c r="J37" s="280" t="e">
        <f t="shared" si="9"/>
        <v>#DIV/0!</v>
      </c>
      <c r="K37" s="296">
        <f t="shared" si="10"/>
        <v>0</v>
      </c>
      <c r="L37" s="280" t="e">
        <f t="shared" si="11"/>
        <v>#DIV/0!</v>
      </c>
      <c r="M37" s="370"/>
      <c r="N37" s="371" t="e">
        <f t="shared" si="12"/>
        <v>#DIV/0!</v>
      </c>
      <c r="O37" s="370"/>
      <c r="P37" s="371" t="e">
        <f t="shared" si="13"/>
        <v>#DIV/0!</v>
      </c>
    </row>
    <row r="38" spans="1:16" x14ac:dyDescent="0.25">
      <c r="A38" s="557"/>
      <c r="B38" s="128"/>
      <c r="C38" s="128" t="str">
        <f>'9'!C36</f>
        <v>Purwokerto Timur II</v>
      </c>
      <c r="D38" s="296"/>
      <c r="E38" s="296"/>
      <c r="F38" s="296">
        <f t="shared" si="7"/>
        <v>0</v>
      </c>
      <c r="G38" s="296"/>
      <c r="H38" s="280" t="e">
        <f t="shared" si="8"/>
        <v>#DIV/0!</v>
      </c>
      <c r="I38" s="296"/>
      <c r="J38" s="280" t="e">
        <f t="shared" si="9"/>
        <v>#DIV/0!</v>
      </c>
      <c r="K38" s="296">
        <f t="shared" si="10"/>
        <v>0</v>
      </c>
      <c r="L38" s="280" t="e">
        <f t="shared" si="11"/>
        <v>#DIV/0!</v>
      </c>
      <c r="M38" s="370"/>
      <c r="N38" s="371" t="e">
        <f t="shared" si="12"/>
        <v>#DIV/0!</v>
      </c>
      <c r="O38" s="370"/>
      <c r="P38" s="371" t="e">
        <f t="shared" si="13"/>
        <v>#DIV/0!</v>
      </c>
    </row>
    <row r="39" spans="1:16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96"/>
      <c r="E39" s="296"/>
      <c r="F39" s="296">
        <f t="shared" si="7"/>
        <v>0</v>
      </c>
      <c r="G39" s="296"/>
      <c r="H39" s="280" t="e">
        <f t="shared" si="8"/>
        <v>#DIV/0!</v>
      </c>
      <c r="I39" s="296"/>
      <c r="J39" s="280" t="e">
        <f t="shared" si="9"/>
        <v>#DIV/0!</v>
      </c>
      <c r="K39" s="296">
        <f t="shared" si="10"/>
        <v>0</v>
      </c>
      <c r="L39" s="280" t="e">
        <f t="shared" si="11"/>
        <v>#DIV/0!</v>
      </c>
      <c r="M39" s="370"/>
      <c r="N39" s="371" t="e">
        <f t="shared" si="12"/>
        <v>#DIV/0!</v>
      </c>
      <c r="O39" s="370"/>
      <c r="P39" s="371" t="e">
        <f t="shared" si="13"/>
        <v>#DIV/0!</v>
      </c>
    </row>
    <row r="40" spans="1:16" x14ac:dyDescent="0.25">
      <c r="A40" s="557"/>
      <c r="B40" s="128"/>
      <c r="C40" s="128" t="str">
        <f>'9'!C38</f>
        <v>Purwokerto Utara II</v>
      </c>
      <c r="D40" s="296"/>
      <c r="E40" s="296"/>
      <c r="F40" s="296">
        <f t="shared" si="7"/>
        <v>0</v>
      </c>
      <c r="G40" s="296"/>
      <c r="H40" s="280" t="e">
        <f t="shared" si="8"/>
        <v>#DIV/0!</v>
      </c>
      <c r="I40" s="296"/>
      <c r="J40" s="280" t="e">
        <f t="shared" si="9"/>
        <v>#DIV/0!</v>
      </c>
      <c r="K40" s="296">
        <f t="shared" si="10"/>
        <v>0</v>
      </c>
      <c r="L40" s="280" t="e">
        <f t="shared" si="11"/>
        <v>#DIV/0!</v>
      </c>
      <c r="M40" s="370"/>
      <c r="N40" s="371" t="e">
        <f t="shared" si="12"/>
        <v>#DIV/0!</v>
      </c>
      <c r="O40" s="370"/>
      <c r="P40" s="371" t="e">
        <f t="shared" si="13"/>
        <v>#DIV/0!</v>
      </c>
    </row>
    <row r="41" spans="1:16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96"/>
      <c r="E41" s="296"/>
      <c r="F41" s="296">
        <f t="shared" si="7"/>
        <v>0</v>
      </c>
      <c r="G41" s="296"/>
      <c r="H41" s="280" t="e">
        <f t="shared" si="8"/>
        <v>#DIV/0!</v>
      </c>
      <c r="I41" s="296"/>
      <c r="J41" s="280" t="e">
        <f t="shared" si="9"/>
        <v>#DIV/0!</v>
      </c>
      <c r="K41" s="296">
        <f t="shared" si="10"/>
        <v>0</v>
      </c>
      <c r="L41" s="280" t="e">
        <f t="shared" si="11"/>
        <v>#DIV/0!</v>
      </c>
      <c r="M41" s="370"/>
      <c r="N41" s="371" t="e">
        <f t="shared" si="12"/>
        <v>#DIV/0!</v>
      </c>
      <c r="O41" s="370"/>
      <c r="P41" s="371" t="e">
        <f t="shared" si="13"/>
        <v>#DIV/0!</v>
      </c>
    </row>
    <row r="42" spans="1:16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96"/>
      <c r="E42" s="296"/>
      <c r="F42" s="296">
        <f t="shared" si="7"/>
        <v>0</v>
      </c>
      <c r="G42" s="296"/>
      <c r="H42" s="280" t="e">
        <f t="shared" si="8"/>
        <v>#DIV/0!</v>
      </c>
      <c r="I42" s="296"/>
      <c r="J42" s="280" t="e">
        <f t="shared" si="9"/>
        <v>#DIV/0!</v>
      </c>
      <c r="K42" s="296">
        <f t="shared" si="10"/>
        <v>0</v>
      </c>
      <c r="L42" s="280" t="e">
        <f t="shared" si="11"/>
        <v>#DIV/0!</v>
      </c>
      <c r="M42" s="370"/>
      <c r="N42" s="371" t="e">
        <f t="shared" si="12"/>
        <v>#DIV/0!</v>
      </c>
      <c r="O42" s="370"/>
      <c r="P42" s="371" t="e">
        <f t="shared" si="13"/>
        <v>#DIV/0!</v>
      </c>
    </row>
    <row r="43" spans="1:16" x14ac:dyDescent="0.25">
      <c r="A43" s="557"/>
      <c r="B43" s="128"/>
      <c r="C43" s="128" t="str">
        <f>'9'!C41</f>
        <v>Sokaraja II</v>
      </c>
      <c r="D43" s="296"/>
      <c r="E43" s="296"/>
      <c r="F43" s="296">
        <f t="shared" si="7"/>
        <v>0</v>
      </c>
      <c r="G43" s="296"/>
      <c r="H43" s="280" t="e">
        <f t="shared" si="8"/>
        <v>#DIV/0!</v>
      </c>
      <c r="I43" s="296"/>
      <c r="J43" s="280" t="e">
        <f t="shared" si="9"/>
        <v>#DIV/0!</v>
      </c>
      <c r="K43" s="296">
        <f t="shared" si="10"/>
        <v>0</v>
      </c>
      <c r="L43" s="280" t="e">
        <f t="shared" si="11"/>
        <v>#DIV/0!</v>
      </c>
      <c r="M43" s="370"/>
      <c r="N43" s="371" t="e">
        <f t="shared" si="12"/>
        <v>#DIV/0!</v>
      </c>
      <c r="O43" s="370"/>
      <c r="P43" s="371" t="e">
        <f t="shared" si="13"/>
        <v>#DIV/0!</v>
      </c>
    </row>
    <row r="44" spans="1:16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96"/>
      <c r="E44" s="296"/>
      <c r="F44" s="296">
        <f t="shared" si="7"/>
        <v>0</v>
      </c>
      <c r="G44" s="296"/>
      <c r="H44" s="280" t="e">
        <f t="shared" si="8"/>
        <v>#DIV/0!</v>
      </c>
      <c r="I44" s="296"/>
      <c r="J44" s="280" t="e">
        <f t="shared" si="9"/>
        <v>#DIV/0!</v>
      </c>
      <c r="K44" s="296">
        <f t="shared" si="10"/>
        <v>0</v>
      </c>
      <c r="L44" s="280" t="e">
        <f t="shared" si="11"/>
        <v>#DIV/0!</v>
      </c>
      <c r="M44" s="370"/>
      <c r="N44" s="371" t="e">
        <f t="shared" si="12"/>
        <v>#DIV/0!</v>
      </c>
      <c r="O44" s="370"/>
      <c r="P44" s="371" t="e">
        <f t="shared" si="13"/>
        <v>#DIV/0!</v>
      </c>
    </row>
    <row r="45" spans="1:16" x14ac:dyDescent="0.25">
      <c r="A45" s="557"/>
      <c r="B45" s="128"/>
      <c r="C45" s="128" t="str">
        <f>'9'!C43</f>
        <v>Kembaran II</v>
      </c>
      <c r="D45" s="296"/>
      <c r="E45" s="296"/>
      <c r="F45" s="296">
        <f t="shared" si="7"/>
        <v>0</v>
      </c>
      <c r="G45" s="296"/>
      <c r="H45" s="280" t="e">
        <f t="shared" si="8"/>
        <v>#DIV/0!</v>
      </c>
      <c r="I45" s="296"/>
      <c r="J45" s="280" t="e">
        <f t="shared" si="9"/>
        <v>#DIV/0!</v>
      </c>
      <c r="K45" s="296">
        <f t="shared" si="10"/>
        <v>0</v>
      </c>
      <c r="L45" s="280" t="e">
        <f t="shared" si="11"/>
        <v>#DIV/0!</v>
      </c>
      <c r="M45" s="370"/>
      <c r="N45" s="371" t="e">
        <f t="shared" si="12"/>
        <v>#DIV/0!</v>
      </c>
      <c r="O45" s="370"/>
      <c r="P45" s="371" t="e">
        <f t="shared" si="13"/>
        <v>#DIV/0!</v>
      </c>
    </row>
    <row r="46" spans="1:16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96"/>
      <c r="E46" s="296"/>
      <c r="F46" s="296">
        <f t="shared" si="7"/>
        <v>0</v>
      </c>
      <c r="G46" s="296"/>
      <c r="H46" s="280" t="e">
        <f t="shared" si="8"/>
        <v>#DIV/0!</v>
      </c>
      <c r="I46" s="296"/>
      <c r="J46" s="280" t="e">
        <f t="shared" si="9"/>
        <v>#DIV/0!</v>
      </c>
      <c r="K46" s="296">
        <f t="shared" si="10"/>
        <v>0</v>
      </c>
      <c r="L46" s="280" t="e">
        <f t="shared" si="11"/>
        <v>#DIV/0!</v>
      </c>
      <c r="M46" s="370"/>
      <c r="N46" s="371" t="e">
        <f t="shared" si="12"/>
        <v>#DIV/0!</v>
      </c>
      <c r="O46" s="370"/>
      <c r="P46" s="371" t="e">
        <f t="shared" si="13"/>
        <v>#DIV/0!</v>
      </c>
    </row>
    <row r="47" spans="1:16" x14ac:dyDescent="0.25">
      <c r="A47" s="557"/>
      <c r="B47" s="128"/>
      <c r="C47" s="128" t="str">
        <f>'9'!C45</f>
        <v>Sumbang II</v>
      </c>
      <c r="D47" s="296"/>
      <c r="E47" s="296"/>
      <c r="F47" s="296">
        <f t="shared" si="7"/>
        <v>0</v>
      </c>
      <c r="G47" s="296"/>
      <c r="H47" s="280" t="e">
        <f t="shared" si="8"/>
        <v>#DIV/0!</v>
      </c>
      <c r="I47" s="296"/>
      <c r="J47" s="280" t="e">
        <f t="shared" si="9"/>
        <v>#DIV/0!</v>
      </c>
      <c r="K47" s="296">
        <f t="shared" si="10"/>
        <v>0</v>
      </c>
      <c r="L47" s="280" t="e">
        <f t="shared" si="11"/>
        <v>#DIV/0!</v>
      </c>
      <c r="M47" s="370"/>
      <c r="N47" s="371" t="e">
        <f t="shared" si="12"/>
        <v>#DIV/0!</v>
      </c>
      <c r="O47" s="370"/>
      <c r="P47" s="371" t="e">
        <f t="shared" si="13"/>
        <v>#DIV/0!</v>
      </c>
    </row>
    <row r="48" spans="1:16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96"/>
      <c r="E48" s="296"/>
      <c r="F48" s="296">
        <f t="shared" si="7"/>
        <v>0</v>
      </c>
      <c r="G48" s="296"/>
      <c r="H48" s="280" t="e">
        <f t="shared" si="8"/>
        <v>#DIV/0!</v>
      </c>
      <c r="I48" s="296"/>
      <c r="J48" s="280" t="e">
        <f t="shared" si="9"/>
        <v>#DIV/0!</v>
      </c>
      <c r="K48" s="296">
        <f t="shared" si="10"/>
        <v>0</v>
      </c>
      <c r="L48" s="280" t="e">
        <f t="shared" si="11"/>
        <v>#DIV/0!</v>
      </c>
      <c r="M48" s="370"/>
      <c r="N48" s="371" t="e">
        <f t="shared" si="12"/>
        <v>#DIV/0!</v>
      </c>
      <c r="O48" s="370"/>
      <c r="P48" s="371" t="e">
        <f t="shared" si="13"/>
        <v>#DIV/0!</v>
      </c>
    </row>
    <row r="49" spans="1:16" x14ac:dyDescent="0.25">
      <c r="A49" s="557"/>
      <c r="B49" s="128"/>
      <c r="C49" s="128" t="str">
        <f>'9'!C47</f>
        <v>Baturraden II</v>
      </c>
      <c r="D49" s="296"/>
      <c r="E49" s="296"/>
      <c r="F49" s="296">
        <f t="shared" si="7"/>
        <v>0</v>
      </c>
      <c r="G49" s="296"/>
      <c r="H49" s="280" t="e">
        <f t="shared" si="8"/>
        <v>#DIV/0!</v>
      </c>
      <c r="I49" s="296"/>
      <c r="J49" s="280" t="e">
        <f t="shared" si="9"/>
        <v>#DIV/0!</v>
      </c>
      <c r="K49" s="296">
        <f t="shared" si="10"/>
        <v>0</v>
      </c>
      <c r="L49" s="280" t="e">
        <f t="shared" si="11"/>
        <v>#DIV/0!</v>
      </c>
      <c r="M49" s="370"/>
      <c r="N49" s="371" t="e">
        <f t="shared" si="12"/>
        <v>#DIV/0!</v>
      </c>
      <c r="O49" s="370"/>
      <c r="P49" s="371" t="e">
        <f t="shared" si="13"/>
        <v>#DIV/0!</v>
      </c>
    </row>
    <row r="50" spans="1:16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96"/>
      <c r="E50" s="296"/>
      <c r="F50" s="296">
        <f t="shared" si="7"/>
        <v>0</v>
      </c>
      <c r="G50" s="296"/>
      <c r="H50" s="280" t="e">
        <f t="shared" si="8"/>
        <v>#DIV/0!</v>
      </c>
      <c r="I50" s="296"/>
      <c r="J50" s="280" t="e">
        <f t="shared" si="9"/>
        <v>#DIV/0!</v>
      </c>
      <c r="K50" s="296">
        <f t="shared" si="10"/>
        <v>0</v>
      </c>
      <c r="L50" s="280" t="e">
        <f t="shared" si="11"/>
        <v>#DIV/0!</v>
      </c>
      <c r="M50" s="370"/>
      <c r="N50" s="371" t="e">
        <f t="shared" si="12"/>
        <v>#DIV/0!</v>
      </c>
      <c r="O50" s="370"/>
      <c r="P50" s="371" t="e">
        <f t="shared" si="13"/>
        <v>#DIV/0!</v>
      </c>
    </row>
    <row r="51" spans="1:16" x14ac:dyDescent="0.25">
      <c r="A51" s="557"/>
      <c r="B51" s="128"/>
      <c r="C51" s="128"/>
      <c r="D51" s="296"/>
      <c r="E51" s="296"/>
      <c r="F51" s="296"/>
      <c r="G51" s="296"/>
      <c r="H51" s="280"/>
      <c r="I51" s="296"/>
      <c r="J51" s="280"/>
      <c r="K51" s="296"/>
      <c r="L51" s="280"/>
      <c r="M51" s="370"/>
      <c r="N51" s="371"/>
      <c r="O51" s="370"/>
      <c r="P51" s="371"/>
    </row>
    <row r="52" spans="1:16" x14ac:dyDescent="0.25">
      <c r="A52" s="557"/>
      <c r="B52" s="128"/>
      <c r="C52" s="128"/>
      <c r="D52" s="296"/>
      <c r="E52" s="296"/>
      <c r="F52" s="296"/>
      <c r="G52" s="296"/>
      <c r="H52" s="280"/>
      <c r="I52" s="296"/>
      <c r="J52" s="280"/>
      <c r="K52" s="296"/>
      <c r="L52" s="280"/>
      <c r="M52" s="370"/>
      <c r="N52" s="371"/>
      <c r="O52" s="370"/>
      <c r="P52" s="371"/>
    </row>
    <row r="53" spans="1:16" x14ac:dyDescent="0.25">
      <c r="A53" s="557"/>
      <c r="B53" s="128"/>
      <c r="C53" s="128"/>
      <c r="D53" s="296"/>
      <c r="E53" s="296"/>
      <c r="F53" s="296"/>
      <c r="G53" s="296"/>
      <c r="H53" s="280"/>
      <c r="I53" s="296"/>
      <c r="J53" s="280"/>
      <c r="K53" s="296"/>
      <c r="L53" s="280"/>
      <c r="M53" s="370"/>
      <c r="N53" s="371"/>
      <c r="O53" s="370"/>
      <c r="P53" s="371"/>
    </row>
    <row r="54" spans="1:16" x14ac:dyDescent="0.25">
      <c r="A54" s="578"/>
      <c r="B54" s="147"/>
      <c r="C54" s="147"/>
      <c r="D54" s="296"/>
      <c r="E54" s="296"/>
      <c r="F54" s="296"/>
      <c r="G54" s="296"/>
      <c r="H54" s="280"/>
      <c r="I54" s="296"/>
      <c r="J54" s="280"/>
      <c r="K54" s="296"/>
      <c r="L54" s="280"/>
      <c r="M54" s="370"/>
      <c r="N54" s="371"/>
      <c r="O54" s="370"/>
      <c r="P54" s="371"/>
    </row>
    <row r="55" spans="1:16" x14ac:dyDescent="0.25">
      <c r="A55" s="578"/>
      <c r="B55" s="147"/>
      <c r="C55" s="147"/>
      <c r="D55" s="296"/>
      <c r="E55" s="296"/>
      <c r="F55" s="296"/>
      <c r="G55" s="296"/>
      <c r="H55" s="280"/>
      <c r="I55" s="296"/>
      <c r="J55" s="280"/>
      <c r="K55" s="296"/>
      <c r="L55" s="280"/>
      <c r="M55" s="370"/>
      <c r="N55" s="371"/>
      <c r="O55" s="370"/>
      <c r="P55" s="371"/>
    </row>
    <row r="56" spans="1:16" x14ac:dyDescent="0.25">
      <c r="A56" s="578"/>
      <c r="B56" s="147"/>
      <c r="C56" s="147"/>
      <c r="D56" s="296"/>
      <c r="E56" s="296"/>
      <c r="F56" s="296"/>
      <c r="G56" s="296"/>
      <c r="H56" s="280"/>
      <c r="I56" s="296"/>
      <c r="J56" s="280"/>
      <c r="K56" s="296"/>
      <c r="L56" s="280"/>
      <c r="M56" s="370"/>
      <c r="N56" s="371"/>
      <c r="O56" s="370"/>
      <c r="P56" s="371"/>
    </row>
    <row r="57" spans="1:16" x14ac:dyDescent="0.25">
      <c r="A57" s="578"/>
      <c r="B57" s="147"/>
      <c r="C57" s="147"/>
      <c r="D57" s="296"/>
      <c r="E57" s="296"/>
      <c r="F57" s="296"/>
      <c r="G57" s="296"/>
      <c r="H57" s="280"/>
      <c r="I57" s="296"/>
      <c r="J57" s="280"/>
      <c r="K57" s="296"/>
      <c r="L57" s="280"/>
      <c r="M57" s="370"/>
      <c r="N57" s="371"/>
      <c r="O57" s="370"/>
      <c r="P57" s="371"/>
    </row>
    <row r="58" spans="1:16" x14ac:dyDescent="0.25">
      <c r="A58" s="578"/>
      <c r="B58" s="147"/>
      <c r="C58" s="147"/>
      <c r="D58" s="296"/>
      <c r="E58" s="296"/>
      <c r="F58" s="296"/>
      <c r="G58" s="296"/>
      <c r="H58" s="280"/>
      <c r="I58" s="296"/>
      <c r="J58" s="280"/>
      <c r="K58" s="296"/>
      <c r="L58" s="280"/>
      <c r="M58" s="370"/>
      <c r="N58" s="371"/>
      <c r="O58" s="370"/>
      <c r="P58" s="371"/>
    </row>
    <row r="59" spans="1:16" ht="16.5" thickBot="1" x14ac:dyDescent="0.3">
      <c r="A59" s="372" t="s">
        <v>488</v>
      </c>
      <c r="B59" s="372"/>
      <c r="C59" s="373"/>
      <c r="D59" s="307">
        <f>SUM(D11:D58)</f>
        <v>0</v>
      </c>
      <c r="E59" s="374">
        <f>SUM(E11:E58)</f>
        <v>0</v>
      </c>
      <c r="F59" s="374">
        <f>SUM(D59:E59)</f>
        <v>0</v>
      </c>
      <c r="G59" s="374">
        <f>SUM(G11:G58)</f>
        <v>0</v>
      </c>
      <c r="H59" s="375" t="e">
        <f>G59/D59*100</f>
        <v>#DIV/0!</v>
      </c>
      <c r="I59" s="374">
        <f>SUM(I11:I58)</f>
        <v>0</v>
      </c>
      <c r="J59" s="375" t="e">
        <f>I59/E59*100</f>
        <v>#DIV/0!</v>
      </c>
      <c r="K59" s="374">
        <f t="shared" si="5"/>
        <v>0</v>
      </c>
      <c r="L59" s="375" t="e">
        <f>K59/F59*100</f>
        <v>#DIV/0!</v>
      </c>
      <c r="M59" s="374">
        <f>SUM(M11:M58)</f>
        <v>0</v>
      </c>
      <c r="N59" s="376" t="e">
        <f>M59/I59*100</f>
        <v>#DIV/0!</v>
      </c>
      <c r="O59" s="374">
        <f>SUM(O11:O58)</f>
        <v>0</v>
      </c>
      <c r="P59" s="376" t="e">
        <f>O59/I59*100</f>
        <v>#DIV/0!</v>
      </c>
    </row>
    <row r="60" spans="1:16" x14ac:dyDescent="0.25">
      <c r="C60" s="144"/>
      <c r="D60" s="189"/>
      <c r="E60" s="189"/>
      <c r="F60" s="189"/>
      <c r="G60" s="189"/>
      <c r="H60" s="189"/>
      <c r="I60" s="189"/>
      <c r="J60" s="189"/>
      <c r="K60" s="189"/>
      <c r="L60" s="189"/>
    </row>
    <row r="61" spans="1:16" x14ac:dyDescent="0.25">
      <c r="A61" s="642" t="s">
        <v>413</v>
      </c>
    </row>
  </sheetData>
  <mergeCells count="10">
    <mergeCell ref="O7:P8"/>
    <mergeCell ref="G8:H8"/>
    <mergeCell ref="I8:J8"/>
    <mergeCell ref="K8:L8"/>
    <mergeCell ref="A7:A9"/>
    <mergeCell ref="B7:B9"/>
    <mergeCell ref="C7:C9"/>
    <mergeCell ref="D7:F8"/>
    <mergeCell ref="G7:L7"/>
    <mergeCell ref="M7:N8"/>
  </mergeCells>
  <printOptions horizontalCentered="1"/>
  <pageMargins left="0.7" right="0.7" top="0.75" bottom="0.75" header="0.3" footer="0.3"/>
  <pageSetup paperSize="9" scale="63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D1C8-6D4A-4B10-910F-E06A9961517B}">
  <sheetPr codeName="Sheet46">
    <tabColor rgb="FF002060"/>
    <pageSetUpPr fitToPage="1"/>
  </sheetPr>
  <dimension ref="A1:M58"/>
  <sheetViews>
    <sheetView topLeftCell="A16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12" width="12.140625" style="70" customWidth="1"/>
    <col min="13" max="256" width="9.140625" style="70"/>
    <col min="257" max="257" width="5.7109375" style="70" customWidth="1"/>
    <col min="258" max="259" width="21.7109375" style="70" customWidth="1"/>
    <col min="260" max="268" width="10.7109375" style="70" customWidth="1"/>
    <col min="269" max="512" width="9.140625" style="70"/>
    <col min="513" max="513" width="5.7109375" style="70" customWidth="1"/>
    <col min="514" max="515" width="21.7109375" style="70" customWidth="1"/>
    <col min="516" max="524" width="10.7109375" style="70" customWidth="1"/>
    <col min="525" max="768" width="9.140625" style="70"/>
    <col min="769" max="769" width="5.7109375" style="70" customWidth="1"/>
    <col min="770" max="771" width="21.7109375" style="70" customWidth="1"/>
    <col min="772" max="780" width="10.7109375" style="70" customWidth="1"/>
    <col min="781" max="1024" width="9.140625" style="70"/>
    <col min="1025" max="1025" width="5.7109375" style="70" customWidth="1"/>
    <col min="1026" max="1027" width="21.7109375" style="70" customWidth="1"/>
    <col min="1028" max="1036" width="10.7109375" style="70" customWidth="1"/>
    <col min="1037" max="1280" width="9.140625" style="70"/>
    <col min="1281" max="1281" width="5.7109375" style="70" customWidth="1"/>
    <col min="1282" max="1283" width="21.7109375" style="70" customWidth="1"/>
    <col min="1284" max="1292" width="10.7109375" style="70" customWidth="1"/>
    <col min="1293" max="1536" width="9.140625" style="70"/>
    <col min="1537" max="1537" width="5.7109375" style="70" customWidth="1"/>
    <col min="1538" max="1539" width="21.7109375" style="70" customWidth="1"/>
    <col min="1540" max="1548" width="10.7109375" style="70" customWidth="1"/>
    <col min="1549" max="1792" width="9.140625" style="70"/>
    <col min="1793" max="1793" width="5.7109375" style="70" customWidth="1"/>
    <col min="1794" max="1795" width="21.7109375" style="70" customWidth="1"/>
    <col min="1796" max="1804" width="10.7109375" style="70" customWidth="1"/>
    <col min="1805" max="2048" width="9.140625" style="70"/>
    <col min="2049" max="2049" width="5.7109375" style="70" customWidth="1"/>
    <col min="2050" max="2051" width="21.7109375" style="70" customWidth="1"/>
    <col min="2052" max="2060" width="10.7109375" style="70" customWidth="1"/>
    <col min="2061" max="2304" width="9.140625" style="70"/>
    <col min="2305" max="2305" width="5.7109375" style="70" customWidth="1"/>
    <col min="2306" max="2307" width="21.7109375" style="70" customWidth="1"/>
    <col min="2308" max="2316" width="10.7109375" style="70" customWidth="1"/>
    <col min="2317" max="2560" width="9.140625" style="70"/>
    <col min="2561" max="2561" width="5.7109375" style="70" customWidth="1"/>
    <col min="2562" max="2563" width="21.7109375" style="70" customWidth="1"/>
    <col min="2564" max="2572" width="10.7109375" style="70" customWidth="1"/>
    <col min="2573" max="2816" width="9.140625" style="70"/>
    <col min="2817" max="2817" width="5.7109375" style="70" customWidth="1"/>
    <col min="2818" max="2819" width="21.7109375" style="70" customWidth="1"/>
    <col min="2820" max="2828" width="10.7109375" style="70" customWidth="1"/>
    <col min="2829" max="3072" width="9.140625" style="70"/>
    <col min="3073" max="3073" width="5.7109375" style="70" customWidth="1"/>
    <col min="3074" max="3075" width="21.7109375" style="70" customWidth="1"/>
    <col min="3076" max="3084" width="10.7109375" style="70" customWidth="1"/>
    <col min="3085" max="3328" width="9.140625" style="70"/>
    <col min="3329" max="3329" width="5.7109375" style="70" customWidth="1"/>
    <col min="3330" max="3331" width="21.7109375" style="70" customWidth="1"/>
    <col min="3332" max="3340" width="10.7109375" style="70" customWidth="1"/>
    <col min="3341" max="3584" width="9.140625" style="70"/>
    <col min="3585" max="3585" width="5.7109375" style="70" customWidth="1"/>
    <col min="3586" max="3587" width="21.7109375" style="70" customWidth="1"/>
    <col min="3588" max="3596" width="10.7109375" style="70" customWidth="1"/>
    <col min="3597" max="3840" width="9.140625" style="70"/>
    <col min="3841" max="3841" width="5.7109375" style="70" customWidth="1"/>
    <col min="3842" max="3843" width="21.7109375" style="70" customWidth="1"/>
    <col min="3844" max="3852" width="10.7109375" style="70" customWidth="1"/>
    <col min="3853" max="4096" width="9.140625" style="70"/>
    <col min="4097" max="4097" width="5.7109375" style="70" customWidth="1"/>
    <col min="4098" max="4099" width="21.7109375" style="70" customWidth="1"/>
    <col min="4100" max="4108" width="10.7109375" style="70" customWidth="1"/>
    <col min="4109" max="4352" width="9.140625" style="70"/>
    <col min="4353" max="4353" width="5.7109375" style="70" customWidth="1"/>
    <col min="4354" max="4355" width="21.7109375" style="70" customWidth="1"/>
    <col min="4356" max="4364" width="10.7109375" style="70" customWidth="1"/>
    <col min="4365" max="4608" width="9.140625" style="70"/>
    <col min="4609" max="4609" width="5.7109375" style="70" customWidth="1"/>
    <col min="4610" max="4611" width="21.7109375" style="70" customWidth="1"/>
    <col min="4612" max="4620" width="10.7109375" style="70" customWidth="1"/>
    <col min="4621" max="4864" width="9.140625" style="70"/>
    <col min="4865" max="4865" width="5.7109375" style="70" customWidth="1"/>
    <col min="4866" max="4867" width="21.7109375" style="70" customWidth="1"/>
    <col min="4868" max="4876" width="10.7109375" style="70" customWidth="1"/>
    <col min="4877" max="5120" width="9.140625" style="70"/>
    <col min="5121" max="5121" width="5.7109375" style="70" customWidth="1"/>
    <col min="5122" max="5123" width="21.7109375" style="70" customWidth="1"/>
    <col min="5124" max="5132" width="10.7109375" style="70" customWidth="1"/>
    <col min="5133" max="5376" width="9.140625" style="70"/>
    <col min="5377" max="5377" width="5.7109375" style="70" customWidth="1"/>
    <col min="5378" max="5379" width="21.7109375" style="70" customWidth="1"/>
    <col min="5380" max="5388" width="10.7109375" style="70" customWidth="1"/>
    <col min="5389" max="5632" width="9.140625" style="70"/>
    <col min="5633" max="5633" width="5.7109375" style="70" customWidth="1"/>
    <col min="5634" max="5635" width="21.7109375" style="70" customWidth="1"/>
    <col min="5636" max="5644" width="10.7109375" style="70" customWidth="1"/>
    <col min="5645" max="5888" width="9.140625" style="70"/>
    <col min="5889" max="5889" width="5.7109375" style="70" customWidth="1"/>
    <col min="5890" max="5891" width="21.7109375" style="70" customWidth="1"/>
    <col min="5892" max="5900" width="10.7109375" style="70" customWidth="1"/>
    <col min="5901" max="6144" width="9.140625" style="70"/>
    <col min="6145" max="6145" width="5.7109375" style="70" customWidth="1"/>
    <col min="6146" max="6147" width="21.7109375" style="70" customWidth="1"/>
    <col min="6148" max="6156" width="10.7109375" style="70" customWidth="1"/>
    <col min="6157" max="6400" width="9.140625" style="70"/>
    <col min="6401" max="6401" width="5.7109375" style="70" customWidth="1"/>
    <col min="6402" max="6403" width="21.7109375" style="70" customWidth="1"/>
    <col min="6404" max="6412" width="10.7109375" style="70" customWidth="1"/>
    <col min="6413" max="6656" width="9.140625" style="70"/>
    <col min="6657" max="6657" width="5.7109375" style="70" customWidth="1"/>
    <col min="6658" max="6659" width="21.7109375" style="70" customWidth="1"/>
    <col min="6660" max="6668" width="10.7109375" style="70" customWidth="1"/>
    <col min="6669" max="6912" width="9.140625" style="70"/>
    <col min="6913" max="6913" width="5.7109375" style="70" customWidth="1"/>
    <col min="6914" max="6915" width="21.7109375" style="70" customWidth="1"/>
    <col min="6916" max="6924" width="10.7109375" style="70" customWidth="1"/>
    <col min="6925" max="7168" width="9.140625" style="70"/>
    <col min="7169" max="7169" width="5.7109375" style="70" customWidth="1"/>
    <col min="7170" max="7171" width="21.7109375" style="70" customWidth="1"/>
    <col min="7172" max="7180" width="10.7109375" style="70" customWidth="1"/>
    <col min="7181" max="7424" width="9.140625" style="70"/>
    <col min="7425" max="7425" width="5.7109375" style="70" customWidth="1"/>
    <col min="7426" max="7427" width="21.7109375" style="70" customWidth="1"/>
    <col min="7428" max="7436" width="10.7109375" style="70" customWidth="1"/>
    <col min="7437" max="7680" width="9.140625" style="70"/>
    <col min="7681" max="7681" width="5.7109375" style="70" customWidth="1"/>
    <col min="7682" max="7683" width="21.7109375" style="70" customWidth="1"/>
    <col min="7684" max="7692" width="10.7109375" style="70" customWidth="1"/>
    <col min="7693" max="7936" width="9.140625" style="70"/>
    <col min="7937" max="7937" width="5.7109375" style="70" customWidth="1"/>
    <col min="7938" max="7939" width="21.7109375" style="70" customWidth="1"/>
    <col min="7940" max="7948" width="10.7109375" style="70" customWidth="1"/>
    <col min="7949" max="8192" width="9.140625" style="70"/>
    <col min="8193" max="8193" width="5.7109375" style="70" customWidth="1"/>
    <col min="8194" max="8195" width="21.7109375" style="70" customWidth="1"/>
    <col min="8196" max="8204" width="10.7109375" style="70" customWidth="1"/>
    <col min="8205" max="8448" width="9.140625" style="70"/>
    <col min="8449" max="8449" width="5.7109375" style="70" customWidth="1"/>
    <col min="8450" max="8451" width="21.7109375" style="70" customWidth="1"/>
    <col min="8452" max="8460" width="10.7109375" style="70" customWidth="1"/>
    <col min="8461" max="8704" width="9.140625" style="70"/>
    <col min="8705" max="8705" width="5.7109375" style="70" customWidth="1"/>
    <col min="8706" max="8707" width="21.7109375" style="70" customWidth="1"/>
    <col min="8708" max="8716" width="10.7109375" style="70" customWidth="1"/>
    <col min="8717" max="8960" width="9.140625" style="70"/>
    <col min="8961" max="8961" width="5.7109375" style="70" customWidth="1"/>
    <col min="8962" max="8963" width="21.7109375" style="70" customWidth="1"/>
    <col min="8964" max="8972" width="10.7109375" style="70" customWidth="1"/>
    <col min="8973" max="9216" width="9.140625" style="70"/>
    <col min="9217" max="9217" width="5.7109375" style="70" customWidth="1"/>
    <col min="9218" max="9219" width="21.7109375" style="70" customWidth="1"/>
    <col min="9220" max="9228" width="10.7109375" style="70" customWidth="1"/>
    <col min="9229" max="9472" width="9.140625" style="70"/>
    <col min="9473" max="9473" width="5.7109375" style="70" customWidth="1"/>
    <col min="9474" max="9475" width="21.7109375" style="70" customWidth="1"/>
    <col min="9476" max="9484" width="10.7109375" style="70" customWidth="1"/>
    <col min="9485" max="9728" width="9.140625" style="70"/>
    <col min="9729" max="9729" width="5.7109375" style="70" customWidth="1"/>
    <col min="9730" max="9731" width="21.7109375" style="70" customWidth="1"/>
    <col min="9732" max="9740" width="10.7109375" style="70" customWidth="1"/>
    <col min="9741" max="9984" width="9.140625" style="70"/>
    <col min="9985" max="9985" width="5.7109375" style="70" customWidth="1"/>
    <col min="9986" max="9987" width="21.7109375" style="70" customWidth="1"/>
    <col min="9988" max="9996" width="10.7109375" style="70" customWidth="1"/>
    <col min="9997" max="10240" width="9.140625" style="70"/>
    <col min="10241" max="10241" width="5.7109375" style="70" customWidth="1"/>
    <col min="10242" max="10243" width="21.7109375" style="70" customWidth="1"/>
    <col min="10244" max="10252" width="10.7109375" style="70" customWidth="1"/>
    <col min="10253" max="10496" width="9.140625" style="70"/>
    <col min="10497" max="10497" width="5.7109375" style="70" customWidth="1"/>
    <col min="10498" max="10499" width="21.7109375" style="70" customWidth="1"/>
    <col min="10500" max="10508" width="10.7109375" style="70" customWidth="1"/>
    <col min="10509" max="10752" width="9.140625" style="70"/>
    <col min="10753" max="10753" width="5.7109375" style="70" customWidth="1"/>
    <col min="10754" max="10755" width="21.7109375" style="70" customWidth="1"/>
    <col min="10756" max="10764" width="10.7109375" style="70" customWidth="1"/>
    <col min="10765" max="11008" width="9.140625" style="70"/>
    <col min="11009" max="11009" width="5.7109375" style="70" customWidth="1"/>
    <col min="11010" max="11011" width="21.7109375" style="70" customWidth="1"/>
    <col min="11012" max="11020" width="10.7109375" style="70" customWidth="1"/>
    <col min="11021" max="11264" width="9.140625" style="70"/>
    <col min="11265" max="11265" width="5.7109375" style="70" customWidth="1"/>
    <col min="11266" max="11267" width="21.7109375" style="70" customWidth="1"/>
    <col min="11268" max="11276" width="10.7109375" style="70" customWidth="1"/>
    <col min="11277" max="11520" width="9.140625" style="70"/>
    <col min="11521" max="11521" width="5.7109375" style="70" customWidth="1"/>
    <col min="11522" max="11523" width="21.7109375" style="70" customWidth="1"/>
    <col min="11524" max="11532" width="10.7109375" style="70" customWidth="1"/>
    <col min="11533" max="11776" width="9.140625" style="70"/>
    <col min="11777" max="11777" width="5.7109375" style="70" customWidth="1"/>
    <col min="11778" max="11779" width="21.7109375" style="70" customWidth="1"/>
    <col min="11780" max="11788" width="10.7109375" style="70" customWidth="1"/>
    <col min="11789" max="12032" width="9.140625" style="70"/>
    <col min="12033" max="12033" width="5.7109375" style="70" customWidth="1"/>
    <col min="12034" max="12035" width="21.7109375" style="70" customWidth="1"/>
    <col min="12036" max="12044" width="10.7109375" style="70" customWidth="1"/>
    <col min="12045" max="12288" width="9.140625" style="70"/>
    <col min="12289" max="12289" width="5.7109375" style="70" customWidth="1"/>
    <col min="12290" max="12291" width="21.7109375" style="70" customWidth="1"/>
    <col min="12292" max="12300" width="10.7109375" style="70" customWidth="1"/>
    <col min="12301" max="12544" width="9.140625" style="70"/>
    <col min="12545" max="12545" width="5.7109375" style="70" customWidth="1"/>
    <col min="12546" max="12547" width="21.7109375" style="70" customWidth="1"/>
    <col min="12548" max="12556" width="10.7109375" style="70" customWidth="1"/>
    <col min="12557" max="12800" width="9.140625" style="70"/>
    <col min="12801" max="12801" width="5.7109375" style="70" customWidth="1"/>
    <col min="12802" max="12803" width="21.7109375" style="70" customWidth="1"/>
    <col min="12804" max="12812" width="10.7109375" style="70" customWidth="1"/>
    <col min="12813" max="13056" width="9.140625" style="70"/>
    <col min="13057" max="13057" width="5.7109375" style="70" customWidth="1"/>
    <col min="13058" max="13059" width="21.7109375" style="70" customWidth="1"/>
    <col min="13060" max="13068" width="10.7109375" style="70" customWidth="1"/>
    <col min="13069" max="13312" width="9.140625" style="70"/>
    <col min="13313" max="13313" width="5.7109375" style="70" customWidth="1"/>
    <col min="13314" max="13315" width="21.7109375" style="70" customWidth="1"/>
    <col min="13316" max="13324" width="10.7109375" style="70" customWidth="1"/>
    <col min="13325" max="13568" width="9.140625" style="70"/>
    <col min="13569" max="13569" width="5.7109375" style="70" customWidth="1"/>
    <col min="13570" max="13571" width="21.7109375" style="70" customWidth="1"/>
    <col min="13572" max="13580" width="10.7109375" style="70" customWidth="1"/>
    <col min="13581" max="13824" width="9.140625" style="70"/>
    <col min="13825" max="13825" width="5.7109375" style="70" customWidth="1"/>
    <col min="13826" max="13827" width="21.7109375" style="70" customWidth="1"/>
    <col min="13828" max="13836" width="10.7109375" style="70" customWidth="1"/>
    <col min="13837" max="14080" width="9.140625" style="70"/>
    <col min="14081" max="14081" width="5.7109375" style="70" customWidth="1"/>
    <col min="14082" max="14083" width="21.7109375" style="70" customWidth="1"/>
    <col min="14084" max="14092" width="10.7109375" style="70" customWidth="1"/>
    <col min="14093" max="14336" width="9.140625" style="70"/>
    <col min="14337" max="14337" width="5.7109375" style="70" customWidth="1"/>
    <col min="14338" max="14339" width="21.7109375" style="70" customWidth="1"/>
    <col min="14340" max="14348" width="10.7109375" style="70" customWidth="1"/>
    <col min="14349" max="14592" width="9.140625" style="70"/>
    <col min="14593" max="14593" width="5.7109375" style="70" customWidth="1"/>
    <col min="14594" max="14595" width="21.7109375" style="70" customWidth="1"/>
    <col min="14596" max="14604" width="10.7109375" style="70" customWidth="1"/>
    <col min="14605" max="14848" width="9.140625" style="70"/>
    <col min="14849" max="14849" width="5.7109375" style="70" customWidth="1"/>
    <col min="14850" max="14851" width="21.7109375" style="70" customWidth="1"/>
    <col min="14852" max="14860" width="10.7109375" style="70" customWidth="1"/>
    <col min="14861" max="15104" width="9.140625" style="70"/>
    <col min="15105" max="15105" width="5.7109375" style="70" customWidth="1"/>
    <col min="15106" max="15107" width="21.7109375" style="70" customWidth="1"/>
    <col min="15108" max="15116" width="10.7109375" style="70" customWidth="1"/>
    <col min="15117" max="15360" width="9.140625" style="70"/>
    <col min="15361" max="15361" width="5.7109375" style="70" customWidth="1"/>
    <col min="15362" max="15363" width="21.7109375" style="70" customWidth="1"/>
    <col min="15364" max="15372" width="10.7109375" style="70" customWidth="1"/>
    <col min="15373" max="15616" width="9.140625" style="70"/>
    <col min="15617" max="15617" width="5.7109375" style="70" customWidth="1"/>
    <col min="15618" max="15619" width="21.7109375" style="70" customWidth="1"/>
    <col min="15620" max="15628" width="10.7109375" style="70" customWidth="1"/>
    <col min="15629" max="15872" width="9.140625" style="70"/>
    <col min="15873" max="15873" width="5.7109375" style="70" customWidth="1"/>
    <col min="15874" max="15875" width="21.7109375" style="70" customWidth="1"/>
    <col min="15876" max="15884" width="10.7109375" style="70" customWidth="1"/>
    <col min="15885" max="16128" width="9.140625" style="70"/>
    <col min="16129" max="16129" width="5.7109375" style="70" customWidth="1"/>
    <col min="16130" max="16131" width="21.7109375" style="70" customWidth="1"/>
    <col min="16132" max="16140" width="10.7109375" style="70" customWidth="1"/>
    <col min="16141" max="16384" width="9.140625" style="70"/>
  </cols>
  <sheetData>
    <row r="1" spans="1:13" ht="15.75" x14ac:dyDescent="0.25">
      <c r="A1" s="290" t="s">
        <v>1103</v>
      </c>
    </row>
    <row r="3" spans="1:13" ht="15.75" x14ac:dyDescent="0.25">
      <c r="A3" s="1064" t="s">
        <v>766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</row>
    <row r="4" spans="1:13" ht="15.75" x14ac:dyDescent="0.25">
      <c r="A4" s="217"/>
      <c r="B4" s="217"/>
      <c r="C4" s="217"/>
      <c r="D4" s="217"/>
      <c r="E4" s="589" t="str">
        <f>'1'!$E$5</f>
        <v>KABUPATEN/KOTA</v>
      </c>
      <c r="F4" s="590">
        <f>'1'!$F$5</f>
        <v>2022</v>
      </c>
      <c r="G4" s="588"/>
      <c r="H4" s="588"/>
      <c r="I4" s="588"/>
      <c r="J4" s="588"/>
      <c r="K4" s="588"/>
      <c r="L4" s="588"/>
    </row>
    <row r="5" spans="1:13" ht="15.75" x14ac:dyDescent="0.25">
      <c r="A5" s="217"/>
      <c r="B5" s="217"/>
      <c r="C5" s="217"/>
      <c r="D5" s="217"/>
      <c r="E5" s="589" t="str">
        <f>'1'!$E$6</f>
        <v>TAHUN</v>
      </c>
      <c r="F5" s="590" t="str">
        <f>'1'!$F$6</f>
        <v>BANYUMAS</v>
      </c>
      <c r="G5" s="588"/>
      <c r="H5" s="588"/>
      <c r="I5" s="588"/>
      <c r="J5" s="588"/>
      <c r="K5" s="588"/>
      <c r="L5" s="588"/>
    </row>
    <row r="6" spans="1:13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2.75" customHeight="1" x14ac:dyDescent="0.25">
      <c r="A7" s="1040" t="s">
        <v>2</v>
      </c>
      <c r="B7" s="1040" t="s">
        <v>254</v>
      </c>
      <c r="C7" s="1040" t="s">
        <v>409</v>
      </c>
      <c r="D7" s="1049" t="s">
        <v>767</v>
      </c>
      <c r="E7" s="1278"/>
      <c r="F7" s="1278"/>
      <c r="G7" s="1278"/>
      <c r="H7" s="1278"/>
      <c r="I7" s="1278"/>
      <c r="J7" s="1278"/>
      <c r="K7" s="1278"/>
      <c r="L7" s="1279"/>
      <c r="M7" s="80"/>
    </row>
    <row r="8" spans="1:13" x14ac:dyDescent="0.25">
      <c r="A8" s="1040"/>
      <c r="B8" s="1040"/>
      <c r="C8" s="1040"/>
      <c r="D8" s="1050"/>
      <c r="E8" s="1236"/>
      <c r="F8" s="1236"/>
      <c r="G8" s="1236"/>
      <c r="H8" s="1236"/>
      <c r="I8" s="1236"/>
      <c r="J8" s="1236"/>
      <c r="K8" s="1236"/>
      <c r="L8" s="1092"/>
      <c r="M8" s="80"/>
    </row>
    <row r="9" spans="1:13" ht="28.5" customHeight="1" x14ac:dyDescent="0.25">
      <c r="A9" s="1040"/>
      <c r="B9" s="1040"/>
      <c r="C9" s="1040"/>
      <c r="D9" s="1067" t="s">
        <v>256</v>
      </c>
      <c r="E9" s="1068"/>
      <c r="F9" s="1069"/>
      <c r="G9" s="1235" t="s">
        <v>768</v>
      </c>
      <c r="H9" s="1259"/>
      <c r="I9" s="1259"/>
      <c r="J9" s="1259"/>
      <c r="K9" s="1259"/>
      <c r="L9" s="1234"/>
      <c r="M9" s="80"/>
    </row>
    <row r="10" spans="1:13" ht="15.75" x14ac:dyDescent="0.25">
      <c r="A10" s="1041"/>
      <c r="B10" s="1041"/>
      <c r="C10" s="1041"/>
      <c r="D10" s="760" t="s">
        <v>6</v>
      </c>
      <c r="E10" s="760" t="s">
        <v>7</v>
      </c>
      <c r="F10" s="760" t="s">
        <v>370</v>
      </c>
      <c r="G10" s="760" t="s">
        <v>6</v>
      </c>
      <c r="H10" s="760" t="s">
        <v>27</v>
      </c>
      <c r="I10" s="760" t="s">
        <v>7</v>
      </c>
      <c r="J10" s="760" t="s">
        <v>27</v>
      </c>
      <c r="K10" s="760" t="s">
        <v>370</v>
      </c>
      <c r="L10" s="760" t="s">
        <v>27</v>
      </c>
      <c r="M10" s="80"/>
    </row>
    <row r="11" spans="1:13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14"/>
    </row>
    <row r="12" spans="1:13" x14ac:dyDescent="0.25">
      <c r="A12" s="561">
        <v>1</v>
      </c>
      <c r="B12" s="128" t="str">
        <f>'9'!B9</f>
        <v>Lumbir</v>
      </c>
      <c r="C12" s="128" t="str">
        <f>'9'!C9</f>
        <v>Lumbir</v>
      </c>
      <c r="D12" s="209"/>
      <c r="E12" s="209"/>
      <c r="F12" s="209">
        <f t="shared" ref="F12:F31" si="0">SUM(D12:E12)</f>
        <v>0</v>
      </c>
      <c r="G12" s="209"/>
      <c r="H12" s="377" t="e">
        <f>G12/D12*100</f>
        <v>#DIV/0!</v>
      </c>
      <c r="I12" s="209"/>
      <c r="J12" s="377" t="e">
        <f>I12/E12*100</f>
        <v>#DIV/0!</v>
      </c>
      <c r="K12" s="209">
        <f t="shared" ref="K12:K31" si="1">SUM(G12,I12)</f>
        <v>0</v>
      </c>
      <c r="L12" s="377" t="e">
        <f>K12/F12*100</f>
        <v>#DIV/0!</v>
      </c>
      <c r="M12" s="80"/>
    </row>
    <row r="13" spans="1:13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09"/>
      <c r="E13" s="209"/>
      <c r="F13" s="209">
        <f t="shared" si="0"/>
        <v>0</v>
      </c>
      <c r="G13" s="209"/>
      <c r="H13" s="377" t="e">
        <f t="shared" ref="H13:H31" si="2">G13/D13*100</f>
        <v>#DIV/0!</v>
      </c>
      <c r="I13" s="209"/>
      <c r="J13" s="377" t="e">
        <f t="shared" ref="J13:J31" si="3">I13/E13*100</f>
        <v>#DIV/0!</v>
      </c>
      <c r="K13" s="209">
        <f t="shared" si="1"/>
        <v>0</v>
      </c>
      <c r="L13" s="377" t="e">
        <f t="shared" ref="L13:L31" si="4">K13/F13*100</f>
        <v>#DIV/0!</v>
      </c>
      <c r="M13" s="80"/>
    </row>
    <row r="14" spans="1:13" x14ac:dyDescent="0.25">
      <c r="A14" s="557"/>
      <c r="B14" s="128"/>
      <c r="C14" s="128" t="str">
        <f>'9'!C11</f>
        <v>Wangon II</v>
      </c>
      <c r="D14" s="209"/>
      <c r="E14" s="209"/>
      <c r="F14" s="209">
        <f t="shared" si="0"/>
        <v>0</v>
      </c>
      <c r="G14" s="209"/>
      <c r="H14" s="377" t="e">
        <f t="shared" si="2"/>
        <v>#DIV/0!</v>
      </c>
      <c r="I14" s="209"/>
      <c r="J14" s="377" t="e">
        <f t="shared" si="3"/>
        <v>#DIV/0!</v>
      </c>
      <c r="K14" s="209">
        <f t="shared" si="1"/>
        <v>0</v>
      </c>
      <c r="L14" s="377" t="e">
        <f t="shared" si="4"/>
        <v>#DIV/0!</v>
      </c>
      <c r="M14" s="80"/>
    </row>
    <row r="15" spans="1:13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09"/>
      <c r="E15" s="209"/>
      <c r="F15" s="209">
        <f t="shared" si="0"/>
        <v>0</v>
      </c>
      <c r="G15" s="209"/>
      <c r="H15" s="377" t="e">
        <f t="shared" si="2"/>
        <v>#DIV/0!</v>
      </c>
      <c r="I15" s="209"/>
      <c r="J15" s="377" t="e">
        <f t="shared" si="3"/>
        <v>#DIV/0!</v>
      </c>
      <c r="K15" s="209">
        <f t="shared" si="1"/>
        <v>0</v>
      </c>
      <c r="L15" s="377" t="e">
        <f t="shared" si="4"/>
        <v>#DIV/0!</v>
      </c>
      <c r="M15" s="80"/>
    </row>
    <row r="16" spans="1:13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09"/>
      <c r="E16" s="209"/>
      <c r="F16" s="209">
        <f t="shared" si="0"/>
        <v>0</v>
      </c>
      <c r="G16" s="209"/>
      <c r="H16" s="377" t="e">
        <f t="shared" si="2"/>
        <v>#DIV/0!</v>
      </c>
      <c r="I16" s="209"/>
      <c r="J16" s="377" t="e">
        <f t="shared" si="3"/>
        <v>#DIV/0!</v>
      </c>
      <c r="K16" s="209">
        <f t="shared" si="1"/>
        <v>0</v>
      </c>
      <c r="L16" s="377" t="e">
        <f t="shared" si="4"/>
        <v>#DIV/0!</v>
      </c>
      <c r="M16" s="80"/>
    </row>
    <row r="17" spans="1:13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09"/>
      <c r="E17" s="209"/>
      <c r="F17" s="209">
        <f t="shared" si="0"/>
        <v>0</v>
      </c>
      <c r="G17" s="209"/>
      <c r="H17" s="377" t="e">
        <f t="shared" si="2"/>
        <v>#DIV/0!</v>
      </c>
      <c r="I17" s="209"/>
      <c r="J17" s="377" t="e">
        <f t="shared" si="3"/>
        <v>#DIV/0!</v>
      </c>
      <c r="K17" s="209">
        <f t="shared" si="1"/>
        <v>0</v>
      </c>
      <c r="L17" s="377" t="e">
        <f t="shared" si="4"/>
        <v>#DIV/0!</v>
      </c>
      <c r="M17" s="80"/>
    </row>
    <row r="18" spans="1:13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09"/>
      <c r="E18" s="209"/>
      <c r="F18" s="209">
        <f t="shared" si="0"/>
        <v>0</v>
      </c>
      <c r="G18" s="209"/>
      <c r="H18" s="377" t="e">
        <f t="shared" si="2"/>
        <v>#DIV/0!</v>
      </c>
      <c r="I18" s="209"/>
      <c r="J18" s="377" t="e">
        <f t="shared" si="3"/>
        <v>#DIV/0!</v>
      </c>
      <c r="K18" s="209">
        <f t="shared" si="1"/>
        <v>0</v>
      </c>
      <c r="L18" s="377" t="e">
        <f t="shared" si="4"/>
        <v>#DIV/0!</v>
      </c>
      <c r="M18" s="80"/>
    </row>
    <row r="19" spans="1:13" x14ac:dyDescent="0.25">
      <c r="A19" s="557"/>
      <c r="B19" s="128"/>
      <c r="C19" s="128" t="str">
        <f>'9'!C16</f>
        <v>Kemranjen II</v>
      </c>
      <c r="D19" s="209"/>
      <c r="E19" s="209"/>
      <c r="F19" s="209">
        <f t="shared" si="0"/>
        <v>0</v>
      </c>
      <c r="G19" s="209"/>
      <c r="H19" s="377" t="e">
        <f t="shared" si="2"/>
        <v>#DIV/0!</v>
      </c>
      <c r="I19" s="209"/>
      <c r="J19" s="377" t="e">
        <f t="shared" si="3"/>
        <v>#DIV/0!</v>
      </c>
      <c r="K19" s="209">
        <f t="shared" si="1"/>
        <v>0</v>
      </c>
      <c r="L19" s="377" t="e">
        <f t="shared" si="4"/>
        <v>#DIV/0!</v>
      </c>
      <c r="M19" s="80"/>
    </row>
    <row r="20" spans="1:13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09"/>
      <c r="E20" s="209"/>
      <c r="F20" s="209">
        <f t="shared" si="0"/>
        <v>0</v>
      </c>
      <c r="G20" s="209"/>
      <c r="H20" s="377" t="e">
        <f t="shared" si="2"/>
        <v>#DIV/0!</v>
      </c>
      <c r="I20" s="209"/>
      <c r="J20" s="377" t="e">
        <f t="shared" si="3"/>
        <v>#DIV/0!</v>
      </c>
      <c r="K20" s="209">
        <f t="shared" si="1"/>
        <v>0</v>
      </c>
      <c r="L20" s="377" t="e">
        <f t="shared" si="4"/>
        <v>#DIV/0!</v>
      </c>
      <c r="M20" s="80"/>
    </row>
    <row r="21" spans="1:13" x14ac:dyDescent="0.25">
      <c r="A21" s="557"/>
      <c r="B21" s="128"/>
      <c r="C21" s="128" t="str">
        <f>'9'!C18</f>
        <v>Sumpiuh II</v>
      </c>
      <c r="D21" s="209"/>
      <c r="E21" s="209"/>
      <c r="F21" s="209">
        <f t="shared" si="0"/>
        <v>0</v>
      </c>
      <c r="G21" s="209"/>
      <c r="H21" s="377" t="e">
        <f t="shared" si="2"/>
        <v>#DIV/0!</v>
      </c>
      <c r="I21" s="209"/>
      <c r="J21" s="377" t="e">
        <f t="shared" si="3"/>
        <v>#DIV/0!</v>
      </c>
      <c r="K21" s="209">
        <f t="shared" si="1"/>
        <v>0</v>
      </c>
      <c r="L21" s="377" t="e">
        <f t="shared" si="4"/>
        <v>#DIV/0!</v>
      </c>
      <c r="M21" s="80"/>
    </row>
    <row r="22" spans="1:13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09"/>
      <c r="E22" s="209"/>
      <c r="F22" s="209">
        <f t="shared" si="0"/>
        <v>0</v>
      </c>
      <c r="G22" s="209"/>
      <c r="H22" s="377" t="e">
        <f t="shared" si="2"/>
        <v>#DIV/0!</v>
      </c>
      <c r="I22" s="209"/>
      <c r="J22" s="377" t="e">
        <f t="shared" si="3"/>
        <v>#DIV/0!</v>
      </c>
      <c r="K22" s="209">
        <f t="shared" si="1"/>
        <v>0</v>
      </c>
      <c r="L22" s="377" t="e">
        <f t="shared" si="4"/>
        <v>#DIV/0!</v>
      </c>
      <c r="M22" s="80"/>
    </row>
    <row r="23" spans="1:13" x14ac:dyDescent="0.25">
      <c r="A23" s="557"/>
      <c r="B23" s="128"/>
      <c r="C23" s="128" t="str">
        <f>'9'!C20</f>
        <v>Tambak II</v>
      </c>
      <c r="D23" s="209"/>
      <c r="E23" s="209"/>
      <c r="F23" s="209">
        <f t="shared" si="0"/>
        <v>0</v>
      </c>
      <c r="G23" s="209"/>
      <c r="H23" s="377" t="e">
        <f t="shared" si="2"/>
        <v>#DIV/0!</v>
      </c>
      <c r="I23" s="209"/>
      <c r="J23" s="377" t="e">
        <f t="shared" si="3"/>
        <v>#DIV/0!</v>
      </c>
      <c r="K23" s="209">
        <f t="shared" si="1"/>
        <v>0</v>
      </c>
      <c r="L23" s="377" t="e">
        <f t="shared" si="4"/>
        <v>#DIV/0!</v>
      </c>
      <c r="M23" s="80"/>
    </row>
    <row r="24" spans="1:13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09"/>
      <c r="E24" s="209"/>
      <c r="F24" s="209">
        <f t="shared" si="0"/>
        <v>0</v>
      </c>
      <c r="G24" s="209"/>
      <c r="H24" s="377" t="e">
        <f t="shared" si="2"/>
        <v>#DIV/0!</v>
      </c>
      <c r="I24" s="209"/>
      <c r="J24" s="377" t="e">
        <f t="shared" si="3"/>
        <v>#DIV/0!</v>
      </c>
      <c r="K24" s="209">
        <f t="shared" si="1"/>
        <v>0</v>
      </c>
      <c r="L24" s="377" t="e">
        <f t="shared" si="4"/>
        <v>#DIV/0!</v>
      </c>
      <c r="M24" s="80"/>
    </row>
    <row r="25" spans="1:13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09"/>
      <c r="E25" s="209"/>
      <c r="F25" s="209">
        <f t="shared" si="0"/>
        <v>0</v>
      </c>
      <c r="G25" s="209"/>
      <c r="H25" s="377" t="e">
        <f t="shared" si="2"/>
        <v>#DIV/0!</v>
      </c>
      <c r="I25" s="209"/>
      <c r="J25" s="377" t="e">
        <f t="shared" si="3"/>
        <v>#DIV/0!</v>
      </c>
      <c r="K25" s="209">
        <f t="shared" si="1"/>
        <v>0</v>
      </c>
      <c r="L25" s="377" t="e">
        <f t="shared" si="4"/>
        <v>#DIV/0!</v>
      </c>
      <c r="M25" s="80"/>
    </row>
    <row r="26" spans="1:13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09"/>
      <c r="E26" s="209"/>
      <c r="F26" s="209">
        <f t="shared" si="0"/>
        <v>0</v>
      </c>
      <c r="G26" s="209"/>
      <c r="H26" s="377" t="e">
        <f t="shared" si="2"/>
        <v>#DIV/0!</v>
      </c>
      <c r="I26" s="209"/>
      <c r="J26" s="377" t="e">
        <f t="shared" si="3"/>
        <v>#DIV/0!</v>
      </c>
      <c r="K26" s="209">
        <f t="shared" si="1"/>
        <v>0</v>
      </c>
      <c r="L26" s="377" t="e">
        <f t="shared" si="4"/>
        <v>#DIV/0!</v>
      </c>
      <c r="M26" s="80"/>
    </row>
    <row r="27" spans="1:13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09"/>
      <c r="E27" s="209"/>
      <c r="F27" s="209">
        <f t="shared" si="0"/>
        <v>0</v>
      </c>
      <c r="G27" s="209"/>
      <c r="H27" s="377" t="e">
        <f t="shared" si="2"/>
        <v>#DIV/0!</v>
      </c>
      <c r="I27" s="209"/>
      <c r="J27" s="377" t="e">
        <f t="shared" si="3"/>
        <v>#DIV/0!</v>
      </c>
      <c r="K27" s="209">
        <f t="shared" si="1"/>
        <v>0</v>
      </c>
      <c r="L27" s="377" t="e">
        <f t="shared" si="4"/>
        <v>#DIV/0!</v>
      </c>
      <c r="M27" s="80"/>
    </row>
    <row r="28" spans="1:13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09"/>
      <c r="E28" s="209"/>
      <c r="F28" s="209">
        <f t="shared" si="0"/>
        <v>0</v>
      </c>
      <c r="G28" s="209"/>
      <c r="H28" s="377" t="e">
        <f t="shared" si="2"/>
        <v>#DIV/0!</v>
      </c>
      <c r="I28" s="209"/>
      <c r="J28" s="377" t="e">
        <f t="shared" si="3"/>
        <v>#DIV/0!</v>
      </c>
      <c r="K28" s="209">
        <f t="shared" si="1"/>
        <v>0</v>
      </c>
      <c r="L28" s="377" t="e">
        <f t="shared" si="4"/>
        <v>#DIV/0!</v>
      </c>
      <c r="M28" s="80"/>
    </row>
    <row r="29" spans="1:13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09"/>
      <c r="E29" s="209"/>
      <c r="F29" s="209">
        <f t="shared" si="0"/>
        <v>0</v>
      </c>
      <c r="G29" s="209"/>
      <c r="H29" s="377" t="e">
        <f t="shared" si="2"/>
        <v>#DIV/0!</v>
      </c>
      <c r="I29" s="209"/>
      <c r="J29" s="377" t="e">
        <f t="shared" si="3"/>
        <v>#DIV/0!</v>
      </c>
      <c r="K29" s="209">
        <f t="shared" si="1"/>
        <v>0</v>
      </c>
      <c r="L29" s="377" t="e">
        <f t="shared" si="4"/>
        <v>#DIV/0!</v>
      </c>
      <c r="M29" s="80"/>
    </row>
    <row r="30" spans="1:13" x14ac:dyDescent="0.25">
      <c r="A30" s="557"/>
      <c r="B30" s="128"/>
      <c r="C30" s="128" t="str">
        <f>'9'!C27</f>
        <v>Ajibarang II</v>
      </c>
      <c r="D30" s="209"/>
      <c r="E30" s="209"/>
      <c r="F30" s="209">
        <f t="shared" si="0"/>
        <v>0</v>
      </c>
      <c r="G30" s="209"/>
      <c r="H30" s="377" t="e">
        <f t="shared" si="2"/>
        <v>#DIV/0!</v>
      </c>
      <c r="I30" s="209"/>
      <c r="J30" s="377" t="e">
        <f t="shared" si="3"/>
        <v>#DIV/0!</v>
      </c>
      <c r="K30" s="209">
        <f t="shared" si="1"/>
        <v>0</v>
      </c>
      <c r="L30" s="377" t="e">
        <f t="shared" si="4"/>
        <v>#DIV/0!</v>
      </c>
      <c r="M30" s="80"/>
    </row>
    <row r="31" spans="1:13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09"/>
      <c r="E31" s="209"/>
      <c r="F31" s="209">
        <f t="shared" si="0"/>
        <v>0</v>
      </c>
      <c r="G31" s="209"/>
      <c r="H31" s="377" t="e">
        <f t="shared" si="2"/>
        <v>#DIV/0!</v>
      </c>
      <c r="I31" s="209"/>
      <c r="J31" s="377" t="e">
        <f t="shared" si="3"/>
        <v>#DIV/0!</v>
      </c>
      <c r="K31" s="209">
        <f t="shared" si="1"/>
        <v>0</v>
      </c>
      <c r="L31" s="377" t="e">
        <f t="shared" si="4"/>
        <v>#DIV/0!</v>
      </c>
      <c r="M31" s="80"/>
    </row>
    <row r="32" spans="1:13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09"/>
      <c r="E32" s="209"/>
      <c r="F32" s="209">
        <f t="shared" ref="F32:F51" si="5">SUM(D32:E32)</f>
        <v>0</v>
      </c>
      <c r="G32" s="209"/>
      <c r="H32" s="377" t="e">
        <f t="shared" ref="H32:H51" si="6">G32/D32*100</f>
        <v>#DIV/0!</v>
      </c>
      <c r="I32" s="209"/>
      <c r="J32" s="377" t="e">
        <f t="shared" ref="J32:J51" si="7">I32/E32*100</f>
        <v>#DIV/0!</v>
      </c>
      <c r="K32" s="209">
        <f t="shared" ref="K32:K51" si="8">SUM(G32,I32)</f>
        <v>0</v>
      </c>
      <c r="L32" s="377" t="e">
        <f t="shared" ref="L32:L51" si="9">K32/F32*100</f>
        <v>#DIV/0!</v>
      </c>
      <c r="M32" s="80"/>
    </row>
    <row r="33" spans="1:13" x14ac:dyDescent="0.25">
      <c r="A33" s="557"/>
      <c r="B33" s="128"/>
      <c r="C33" s="128" t="str">
        <f>'9'!C30</f>
        <v>Pekuncen II</v>
      </c>
      <c r="D33" s="209"/>
      <c r="E33" s="209"/>
      <c r="F33" s="209">
        <f t="shared" si="5"/>
        <v>0</v>
      </c>
      <c r="G33" s="209"/>
      <c r="H33" s="377" t="e">
        <f t="shared" si="6"/>
        <v>#DIV/0!</v>
      </c>
      <c r="I33" s="209"/>
      <c r="J33" s="377" t="e">
        <f t="shared" si="7"/>
        <v>#DIV/0!</v>
      </c>
      <c r="K33" s="209">
        <f t="shared" si="8"/>
        <v>0</v>
      </c>
      <c r="L33" s="377" t="e">
        <f t="shared" si="9"/>
        <v>#DIV/0!</v>
      </c>
      <c r="M33" s="80"/>
    </row>
    <row r="34" spans="1:13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09"/>
      <c r="E34" s="209"/>
      <c r="F34" s="209">
        <f t="shared" si="5"/>
        <v>0</v>
      </c>
      <c r="G34" s="209"/>
      <c r="H34" s="377" t="e">
        <f t="shared" si="6"/>
        <v>#DIV/0!</v>
      </c>
      <c r="I34" s="209"/>
      <c r="J34" s="377" t="e">
        <f t="shared" si="7"/>
        <v>#DIV/0!</v>
      </c>
      <c r="K34" s="209">
        <f t="shared" si="8"/>
        <v>0</v>
      </c>
      <c r="L34" s="377" t="e">
        <f t="shared" si="9"/>
        <v>#DIV/0!</v>
      </c>
      <c r="M34" s="80"/>
    </row>
    <row r="35" spans="1:13" x14ac:dyDescent="0.25">
      <c r="A35" s="557"/>
      <c r="B35" s="128"/>
      <c r="C35" s="128" t="str">
        <f>'9'!C32</f>
        <v>Cilongok II</v>
      </c>
      <c r="D35" s="209"/>
      <c r="E35" s="209"/>
      <c r="F35" s="209">
        <f t="shared" si="5"/>
        <v>0</v>
      </c>
      <c r="G35" s="209"/>
      <c r="H35" s="377" t="e">
        <f t="shared" si="6"/>
        <v>#DIV/0!</v>
      </c>
      <c r="I35" s="209"/>
      <c r="J35" s="377" t="e">
        <f t="shared" si="7"/>
        <v>#DIV/0!</v>
      </c>
      <c r="K35" s="209">
        <f t="shared" si="8"/>
        <v>0</v>
      </c>
      <c r="L35" s="377" t="e">
        <f t="shared" si="9"/>
        <v>#DIV/0!</v>
      </c>
      <c r="M35" s="80"/>
    </row>
    <row r="36" spans="1:13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09"/>
      <c r="E36" s="209"/>
      <c r="F36" s="209">
        <f t="shared" si="5"/>
        <v>0</v>
      </c>
      <c r="G36" s="209"/>
      <c r="H36" s="377" t="e">
        <f t="shared" si="6"/>
        <v>#DIV/0!</v>
      </c>
      <c r="I36" s="209"/>
      <c r="J36" s="377" t="e">
        <f t="shared" si="7"/>
        <v>#DIV/0!</v>
      </c>
      <c r="K36" s="209">
        <f t="shared" si="8"/>
        <v>0</v>
      </c>
      <c r="L36" s="377" t="e">
        <f t="shared" si="9"/>
        <v>#DIV/0!</v>
      </c>
      <c r="M36" s="80"/>
    </row>
    <row r="37" spans="1:13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09"/>
      <c r="E37" s="209"/>
      <c r="F37" s="209">
        <f t="shared" si="5"/>
        <v>0</v>
      </c>
      <c r="G37" s="209"/>
      <c r="H37" s="377" t="e">
        <f t="shared" si="6"/>
        <v>#DIV/0!</v>
      </c>
      <c r="I37" s="209"/>
      <c r="J37" s="377" t="e">
        <f t="shared" si="7"/>
        <v>#DIV/0!</v>
      </c>
      <c r="K37" s="209">
        <f t="shared" si="8"/>
        <v>0</v>
      </c>
      <c r="L37" s="377" t="e">
        <f t="shared" si="9"/>
        <v>#DIV/0!</v>
      </c>
      <c r="M37" s="80"/>
    </row>
    <row r="38" spans="1:13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09"/>
      <c r="E38" s="209"/>
      <c r="F38" s="209">
        <f t="shared" si="5"/>
        <v>0</v>
      </c>
      <c r="G38" s="209"/>
      <c r="H38" s="377" t="e">
        <f t="shared" si="6"/>
        <v>#DIV/0!</v>
      </c>
      <c r="I38" s="209"/>
      <c r="J38" s="377" t="e">
        <f t="shared" si="7"/>
        <v>#DIV/0!</v>
      </c>
      <c r="K38" s="209">
        <f t="shared" si="8"/>
        <v>0</v>
      </c>
      <c r="L38" s="377" t="e">
        <f t="shared" si="9"/>
        <v>#DIV/0!</v>
      </c>
      <c r="M38" s="80"/>
    </row>
    <row r="39" spans="1:13" x14ac:dyDescent="0.25">
      <c r="A39" s="557"/>
      <c r="B39" s="128"/>
      <c r="C39" s="128" t="str">
        <f>'9'!C36</f>
        <v>Purwokerto Timur II</v>
      </c>
      <c r="D39" s="209"/>
      <c r="E39" s="209"/>
      <c r="F39" s="209">
        <f t="shared" si="5"/>
        <v>0</v>
      </c>
      <c r="G39" s="209"/>
      <c r="H39" s="377" t="e">
        <f t="shared" si="6"/>
        <v>#DIV/0!</v>
      </c>
      <c r="I39" s="209"/>
      <c r="J39" s="377" t="e">
        <f t="shared" si="7"/>
        <v>#DIV/0!</v>
      </c>
      <c r="K39" s="209">
        <f t="shared" si="8"/>
        <v>0</v>
      </c>
      <c r="L39" s="377" t="e">
        <f t="shared" si="9"/>
        <v>#DIV/0!</v>
      </c>
      <c r="M39" s="80"/>
    </row>
    <row r="40" spans="1:13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09"/>
      <c r="E40" s="209"/>
      <c r="F40" s="209">
        <f t="shared" si="5"/>
        <v>0</v>
      </c>
      <c r="G40" s="209"/>
      <c r="H40" s="377" t="e">
        <f t="shared" si="6"/>
        <v>#DIV/0!</v>
      </c>
      <c r="I40" s="209"/>
      <c r="J40" s="377" t="e">
        <f t="shared" si="7"/>
        <v>#DIV/0!</v>
      </c>
      <c r="K40" s="209">
        <f t="shared" si="8"/>
        <v>0</v>
      </c>
      <c r="L40" s="377" t="e">
        <f t="shared" si="9"/>
        <v>#DIV/0!</v>
      </c>
      <c r="M40" s="80"/>
    </row>
    <row r="41" spans="1:13" x14ac:dyDescent="0.25">
      <c r="A41" s="557"/>
      <c r="B41" s="128"/>
      <c r="C41" s="128" t="str">
        <f>'9'!C38</f>
        <v>Purwokerto Utara II</v>
      </c>
      <c r="D41" s="209"/>
      <c r="E41" s="209"/>
      <c r="F41" s="209">
        <f t="shared" si="5"/>
        <v>0</v>
      </c>
      <c r="G41" s="209"/>
      <c r="H41" s="377" t="e">
        <f t="shared" si="6"/>
        <v>#DIV/0!</v>
      </c>
      <c r="I41" s="209"/>
      <c r="J41" s="377" t="e">
        <f t="shared" si="7"/>
        <v>#DIV/0!</v>
      </c>
      <c r="K41" s="209">
        <f t="shared" si="8"/>
        <v>0</v>
      </c>
      <c r="L41" s="377" t="e">
        <f t="shared" si="9"/>
        <v>#DIV/0!</v>
      </c>
      <c r="M41" s="80"/>
    </row>
    <row r="42" spans="1:13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09"/>
      <c r="E42" s="209"/>
      <c r="F42" s="209">
        <f t="shared" si="5"/>
        <v>0</v>
      </c>
      <c r="G42" s="209"/>
      <c r="H42" s="377" t="e">
        <f t="shared" si="6"/>
        <v>#DIV/0!</v>
      </c>
      <c r="I42" s="209"/>
      <c r="J42" s="377" t="e">
        <f t="shared" si="7"/>
        <v>#DIV/0!</v>
      </c>
      <c r="K42" s="209">
        <f t="shared" si="8"/>
        <v>0</v>
      </c>
      <c r="L42" s="377" t="e">
        <f t="shared" si="9"/>
        <v>#DIV/0!</v>
      </c>
      <c r="M42" s="80"/>
    </row>
    <row r="43" spans="1:13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09"/>
      <c r="E43" s="209"/>
      <c r="F43" s="209">
        <f t="shared" si="5"/>
        <v>0</v>
      </c>
      <c r="G43" s="209"/>
      <c r="H43" s="377" t="e">
        <f t="shared" si="6"/>
        <v>#DIV/0!</v>
      </c>
      <c r="I43" s="209"/>
      <c r="J43" s="377" t="e">
        <f t="shared" si="7"/>
        <v>#DIV/0!</v>
      </c>
      <c r="K43" s="209">
        <f t="shared" si="8"/>
        <v>0</v>
      </c>
      <c r="L43" s="377" t="e">
        <f t="shared" si="9"/>
        <v>#DIV/0!</v>
      </c>
      <c r="M43" s="80"/>
    </row>
    <row r="44" spans="1:13" x14ac:dyDescent="0.25">
      <c r="A44" s="557"/>
      <c r="B44" s="128"/>
      <c r="C44" s="128" t="str">
        <f>'9'!C41</f>
        <v>Sokaraja II</v>
      </c>
      <c r="D44" s="209"/>
      <c r="E44" s="209"/>
      <c r="F44" s="209">
        <f t="shared" si="5"/>
        <v>0</v>
      </c>
      <c r="G44" s="209"/>
      <c r="H44" s="377" t="e">
        <f t="shared" si="6"/>
        <v>#DIV/0!</v>
      </c>
      <c r="I44" s="209"/>
      <c r="J44" s="377" t="e">
        <f t="shared" si="7"/>
        <v>#DIV/0!</v>
      </c>
      <c r="K44" s="209">
        <f t="shared" si="8"/>
        <v>0</v>
      </c>
      <c r="L44" s="377" t="e">
        <f t="shared" si="9"/>
        <v>#DIV/0!</v>
      </c>
      <c r="M44" s="80"/>
    </row>
    <row r="45" spans="1:13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09"/>
      <c r="E45" s="209"/>
      <c r="F45" s="209">
        <f t="shared" si="5"/>
        <v>0</v>
      </c>
      <c r="G45" s="209"/>
      <c r="H45" s="377" t="e">
        <f t="shared" si="6"/>
        <v>#DIV/0!</v>
      </c>
      <c r="I45" s="209"/>
      <c r="J45" s="377" t="e">
        <f t="shared" si="7"/>
        <v>#DIV/0!</v>
      </c>
      <c r="K45" s="209">
        <f t="shared" si="8"/>
        <v>0</v>
      </c>
      <c r="L45" s="377" t="e">
        <f t="shared" si="9"/>
        <v>#DIV/0!</v>
      </c>
      <c r="M45" s="80"/>
    </row>
    <row r="46" spans="1:13" x14ac:dyDescent="0.25">
      <c r="A46" s="557"/>
      <c r="B46" s="128"/>
      <c r="C46" s="128" t="str">
        <f>'9'!C43</f>
        <v>Kembaran II</v>
      </c>
      <c r="D46" s="209"/>
      <c r="E46" s="209"/>
      <c r="F46" s="209">
        <f t="shared" si="5"/>
        <v>0</v>
      </c>
      <c r="G46" s="209"/>
      <c r="H46" s="377" t="e">
        <f t="shared" si="6"/>
        <v>#DIV/0!</v>
      </c>
      <c r="I46" s="209"/>
      <c r="J46" s="377" t="e">
        <f t="shared" si="7"/>
        <v>#DIV/0!</v>
      </c>
      <c r="K46" s="209">
        <f t="shared" si="8"/>
        <v>0</v>
      </c>
      <c r="L46" s="377" t="e">
        <f t="shared" si="9"/>
        <v>#DIV/0!</v>
      </c>
      <c r="M46" s="80"/>
    </row>
    <row r="47" spans="1:13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09"/>
      <c r="E47" s="209"/>
      <c r="F47" s="209">
        <f t="shared" si="5"/>
        <v>0</v>
      </c>
      <c r="G47" s="209"/>
      <c r="H47" s="377" t="e">
        <f t="shared" si="6"/>
        <v>#DIV/0!</v>
      </c>
      <c r="I47" s="209"/>
      <c r="J47" s="377" t="e">
        <f t="shared" si="7"/>
        <v>#DIV/0!</v>
      </c>
      <c r="K47" s="209">
        <f t="shared" si="8"/>
        <v>0</v>
      </c>
      <c r="L47" s="377" t="e">
        <f t="shared" si="9"/>
        <v>#DIV/0!</v>
      </c>
      <c r="M47" s="80"/>
    </row>
    <row r="48" spans="1:13" x14ac:dyDescent="0.25">
      <c r="A48" s="557"/>
      <c r="B48" s="128"/>
      <c r="C48" s="128" t="str">
        <f>'9'!C45</f>
        <v>Sumbang II</v>
      </c>
      <c r="D48" s="209"/>
      <c r="E48" s="209"/>
      <c r="F48" s="209">
        <f t="shared" si="5"/>
        <v>0</v>
      </c>
      <c r="G48" s="209"/>
      <c r="H48" s="377" t="e">
        <f t="shared" si="6"/>
        <v>#DIV/0!</v>
      </c>
      <c r="I48" s="209"/>
      <c r="J48" s="377" t="e">
        <f t="shared" si="7"/>
        <v>#DIV/0!</v>
      </c>
      <c r="K48" s="209">
        <f t="shared" si="8"/>
        <v>0</v>
      </c>
      <c r="L48" s="377" t="e">
        <f t="shared" si="9"/>
        <v>#DIV/0!</v>
      </c>
      <c r="M48" s="80"/>
    </row>
    <row r="49" spans="1:13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09"/>
      <c r="E49" s="209"/>
      <c r="F49" s="209">
        <f t="shared" si="5"/>
        <v>0</v>
      </c>
      <c r="G49" s="209"/>
      <c r="H49" s="377" t="e">
        <f t="shared" si="6"/>
        <v>#DIV/0!</v>
      </c>
      <c r="I49" s="209"/>
      <c r="J49" s="377" t="e">
        <f t="shared" si="7"/>
        <v>#DIV/0!</v>
      </c>
      <c r="K49" s="209">
        <f t="shared" si="8"/>
        <v>0</v>
      </c>
      <c r="L49" s="377" t="e">
        <f t="shared" si="9"/>
        <v>#DIV/0!</v>
      </c>
      <c r="M49" s="80"/>
    </row>
    <row r="50" spans="1:13" x14ac:dyDescent="0.25">
      <c r="A50" s="557"/>
      <c r="B50" s="128"/>
      <c r="C50" s="128" t="str">
        <f>'9'!C47</f>
        <v>Baturraden II</v>
      </c>
      <c r="D50" s="209"/>
      <c r="E50" s="209"/>
      <c r="F50" s="209">
        <f t="shared" si="5"/>
        <v>0</v>
      </c>
      <c r="G50" s="209"/>
      <c r="H50" s="377" t="e">
        <f t="shared" si="6"/>
        <v>#DIV/0!</v>
      </c>
      <c r="I50" s="209"/>
      <c r="J50" s="377" t="e">
        <f t="shared" si="7"/>
        <v>#DIV/0!</v>
      </c>
      <c r="K50" s="209">
        <f t="shared" si="8"/>
        <v>0</v>
      </c>
      <c r="L50" s="377" t="e">
        <f t="shared" si="9"/>
        <v>#DIV/0!</v>
      </c>
      <c r="M50" s="80"/>
    </row>
    <row r="51" spans="1:13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09"/>
      <c r="E51" s="209"/>
      <c r="F51" s="209">
        <f t="shared" si="5"/>
        <v>0</v>
      </c>
      <c r="G51" s="209"/>
      <c r="H51" s="377" t="e">
        <f t="shared" si="6"/>
        <v>#DIV/0!</v>
      </c>
      <c r="I51" s="209"/>
      <c r="J51" s="377" t="e">
        <f t="shared" si="7"/>
        <v>#DIV/0!</v>
      </c>
      <c r="K51" s="209">
        <f t="shared" si="8"/>
        <v>0</v>
      </c>
      <c r="L51" s="377" t="e">
        <f t="shared" si="9"/>
        <v>#DIV/0!</v>
      </c>
      <c r="M51" s="80"/>
    </row>
    <row r="52" spans="1:13" x14ac:dyDescent="0.25">
      <c r="A52" s="72"/>
      <c r="B52" s="72"/>
      <c r="C52" s="72"/>
      <c r="D52" s="209"/>
      <c r="E52" s="209"/>
      <c r="F52" s="209"/>
      <c r="G52" s="209"/>
      <c r="H52" s="377"/>
      <c r="I52" s="209"/>
      <c r="J52" s="377"/>
      <c r="K52" s="209"/>
      <c r="L52" s="377"/>
      <c r="M52" s="80"/>
    </row>
    <row r="53" spans="1:13" x14ac:dyDescent="0.25">
      <c r="A53" s="72"/>
      <c r="B53" s="80"/>
      <c r="C53" s="80"/>
      <c r="D53" s="158"/>
      <c r="E53" s="158"/>
      <c r="F53" s="158"/>
      <c r="G53" s="158"/>
      <c r="H53" s="377"/>
      <c r="I53" s="158"/>
      <c r="J53" s="377"/>
      <c r="K53" s="158"/>
      <c r="L53" s="377"/>
      <c r="M53" s="80"/>
    </row>
    <row r="54" spans="1:13" x14ac:dyDescent="0.25">
      <c r="A54" s="72"/>
      <c r="B54" s="80"/>
      <c r="C54" s="80"/>
      <c r="D54" s="158"/>
      <c r="E54" s="158"/>
      <c r="F54" s="158"/>
      <c r="G54" s="158"/>
      <c r="H54" s="377"/>
      <c r="I54" s="158"/>
      <c r="J54" s="377"/>
      <c r="K54" s="158"/>
      <c r="L54" s="377"/>
      <c r="M54" s="80"/>
    </row>
    <row r="55" spans="1:13" x14ac:dyDescent="0.25">
      <c r="A55" s="78"/>
      <c r="B55" s="80"/>
      <c r="C55" s="80"/>
      <c r="D55" s="158"/>
      <c r="E55" s="158"/>
      <c r="F55" s="158"/>
      <c r="G55" s="158"/>
      <c r="H55" s="377"/>
      <c r="I55" s="158"/>
      <c r="J55" s="377"/>
      <c r="K55" s="158"/>
      <c r="L55" s="377"/>
      <c r="M55" s="80"/>
    </row>
    <row r="56" spans="1:13" ht="18" customHeight="1" thickBot="1" x14ac:dyDescent="0.3">
      <c r="A56" s="568" t="s">
        <v>488</v>
      </c>
      <c r="B56" s="569"/>
      <c r="C56" s="570"/>
      <c r="D56" s="334">
        <f t="shared" ref="D56:I56" si="10">SUM(D12:D55)</f>
        <v>0</v>
      </c>
      <c r="E56" s="334">
        <f t="shared" si="10"/>
        <v>0</v>
      </c>
      <c r="F56" s="334">
        <f>SUM(F12:F55)</f>
        <v>0</v>
      </c>
      <c r="G56" s="334">
        <f>SUM(G12:G55)</f>
        <v>0</v>
      </c>
      <c r="H56" s="378" t="e">
        <f>G56/D56*100</f>
        <v>#DIV/0!</v>
      </c>
      <c r="I56" s="334">
        <f t="shared" si="10"/>
        <v>0</v>
      </c>
      <c r="J56" s="378" t="e">
        <f>I56/E56*100</f>
        <v>#DIV/0!</v>
      </c>
      <c r="K56" s="334">
        <f>SUM(G56,I56)</f>
        <v>0</v>
      </c>
      <c r="L56" s="378" t="e">
        <f>K56/F56*100</f>
        <v>#DIV/0!</v>
      </c>
      <c r="M56" s="80"/>
    </row>
    <row r="57" spans="1:13" x14ac:dyDescent="0.25">
      <c r="A57" s="564"/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</row>
    <row r="58" spans="1:13" x14ac:dyDescent="0.25">
      <c r="A58" s="724" t="s">
        <v>569</v>
      </c>
    </row>
  </sheetData>
  <mergeCells count="7">
    <mergeCell ref="A3:L3"/>
    <mergeCell ref="A7:A10"/>
    <mergeCell ref="B7:B10"/>
    <mergeCell ref="C7:C10"/>
    <mergeCell ref="D7:L8"/>
    <mergeCell ref="D9:F9"/>
    <mergeCell ref="G9:L9"/>
  </mergeCells>
  <printOptions horizontalCentered="1"/>
  <pageMargins left="1.7" right="0.9" top="1.1499999999999999" bottom="0.9" header="0" footer="0"/>
  <pageSetup paperSize="9" scale="69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84F0-79E5-4591-BA7A-B6BC1C975510}">
  <sheetPr codeName="Sheet55">
    <tabColor rgb="FF002060"/>
    <pageSetUpPr fitToPage="1"/>
  </sheetPr>
  <dimension ref="A1:T58"/>
  <sheetViews>
    <sheetView zoomScale="70" zoomScaleNormal="70" workbookViewId="0">
      <selection activeCell="V4" sqref="V4"/>
    </sheetView>
  </sheetViews>
  <sheetFormatPr defaultRowHeight="12.75" x14ac:dyDescent="0.2"/>
  <cols>
    <col min="1" max="1" width="8.85546875" style="709"/>
    <col min="2" max="5" width="20.5703125" style="709" customWidth="1"/>
    <col min="6" max="8" width="20.7109375" style="709" customWidth="1"/>
    <col min="9" max="11" width="20.5703125" style="709" customWidth="1"/>
    <col min="12" max="12" width="26" style="709" customWidth="1"/>
    <col min="13" max="13" width="20.5703125" style="709" customWidth="1"/>
    <col min="14" max="261" width="8.85546875" style="709"/>
    <col min="262" max="269" width="20.5703125" style="709" customWidth="1"/>
    <col min="270" max="517" width="8.85546875" style="709"/>
    <col min="518" max="525" width="20.5703125" style="709" customWidth="1"/>
    <col min="526" max="773" width="8.85546875" style="709"/>
    <col min="774" max="781" width="20.5703125" style="709" customWidth="1"/>
    <col min="782" max="1029" width="8.85546875" style="709"/>
    <col min="1030" max="1037" width="20.5703125" style="709" customWidth="1"/>
    <col min="1038" max="1285" width="8.85546875" style="709"/>
    <col min="1286" max="1293" width="20.5703125" style="709" customWidth="1"/>
    <col min="1294" max="1541" width="8.85546875" style="709"/>
    <col min="1542" max="1549" width="20.5703125" style="709" customWidth="1"/>
    <col min="1550" max="1797" width="8.85546875" style="709"/>
    <col min="1798" max="1805" width="20.5703125" style="709" customWidth="1"/>
    <col min="1806" max="2053" width="8.85546875" style="709"/>
    <col min="2054" max="2061" width="20.5703125" style="709" customWidth="1"/>
    <col min="2062" max="2309" width="8.85546875" style="709"/>
    <col min="2310" max="2317" width="20.5703125" style="709" customWidth="1"/>
    <col min="2318" max="2565" width="8.85546875" style="709"/>
    <col min="2566" max="2573" width="20.5703125" style="709" customWidth="1"/>
    <col min="2574" max="2821" width="8.85546875" style="709"/>
    <col min="2822" max="2829" width="20.5703125" style="709" customWidth="1"/>
    <col min="2830" max="3077" width="8.85546875" style="709"/>
    <col min="3078" max="3085" width="20.5703125" style="709" customWidth="1"/>
    <col min="3086" max="3333" width="8.85546875" style="709"/>
    <col min="3334" max="3341" width="20.5703125" style="709" customWidth="1"/>
    <col min="3342" max="3589" width="8.85546875" style="709"/>
    <col min="3590" max="3597" width="20.5703125" style="709" customWidth="1"/>
    <col min="3598" max="3845" width="8.85546875" style="709"/>
    <col min="3846" max="3853" width="20.5703125" style="709" customWidth="1"/>
    <col min="3854" max="4101" width="8.85546875" style="709"/>
    <col min="4102" max="4109" width="20.5703125" style="709" customWidth="1"/>
    <col min="4110" max="4357" width="8.85546875" style="709"/>
    <col min="4358" max="4365" width="20.5703125" style="709" customWidth="1"/>
    <col min="4366" max="4613" width="8.85546875" style="709"/>
    <col min="4614" max="4621" width="20.5703125" style="709" customWidth="1"/>
    <col min="4622" max="4869" width="8.85546875" style="709"/>
    <col min="4870" max="4877" width="20.5703125" style="709" customWidth="1"/>
    <col min="4878" max="5125" width="8.85546875" style="709"/>
    <col min="5126" max="5133" width="20.5703125" style="709" customWidth="1"/>
    <col min="5134" max="5381" width="8.85546875" style="709"/>
    <col min="5382" max="5389" width="20.5703125" style="709" customWidth="1"/>
    <col min="5390" max="5637" width="8.85546875" style="709"/>
    <col min="5638" max="5645" width="20.5703125" style="709" customWidth="1"/>
    <col min="5646" max="5893" width="8.85546875" style="709"/>
    <col min="5894" max="5901" width="20.5703125" style="709" customWidth="1"/>
    <col min="5902" max="6149" width="8.85546875" style="709"/>
    <col min="6150" max="6157" width="20.5703125" style="709" customWidth="1"/>
    <col min="6158" max="6405" width="8.85546875" style="709"/>
    <col min="6406" max="6413" width="20.5703125" style="709" customWidth="1"/>
    <col min="6414" max="6661" width="8.85546875" style="709"/>
    <col min="6662" max="6669" width="20.5703125" style="709" customWidth="1"/>
    <col min="6670" max="6917" width="8.85546875" style="709"/>
    <col min="6918" max="6925" width="20.5703125" style="709" customWidth="1"/>
    <col min="6926" max="7173" width="8.85546875" style="709"/>
    <col min="7174" max="7181" width="20.5703125" style="709" customWidth="1"/>
    <col min="7182" max="7429" width="8.85546875" style="709"/>
    <col min="7430" max="7437" width="20.5703125" style="709" customWidth="1"/>
    <col min="7438" max="7685" width="8.85546875" style="709"/>
    <col min="7686" max="7693" width="20.5703125" style="709" customWidth="1"/>
    <col min="7694" max="7941" width="8.85546875" style="709"/>
    <col min="7942" max="7949" width="20.5703125" style="709" customWidth="1"/>
    <col min="7950" max="8197" width="8.85546875" style="709"/>
    <col min="8198" max="8205" width="20.5703125" style="709" customWidth="1"/>
    <col min="8206" max="8453" width="8.85546875" style="709"/>
    <col min="8454" max="8461" width="20.5703125" style="709" customWidth="1"/>
    <col min="8462" max="8709" width="8.85546875" style="709"/>
    <col min="8710" max="8717" width="20.5703125" style="709" customWidth="1"/>
    <col min="8718" max="8965" width="8.85546875" style="709"/>
    <col min="8966" max="8973" width="20.5703125" style="709" customWidth="1"/>
    <col min="8974" max="9221" width="8.85546875" style="709"/>
    <col min="9222" max="9229" width="20.5703125" style="709" customWidth="1"/>
    <col min="9230" max="9477" width="8.85546875" style="709"/>
    <col min="9478" max="9485" width="20.5703125" style="709" customWidth="1"/>
    <col min="9486" max="9733" width="8.85546875" style="709"/>
    <col min="9734" max="9741" width="20.5703125" style="709" customWidth="1"/>
    <col min="9742" max="9989" width="8.85546875" style="709"/>
    <col min="9990" max="9997" width="20.5703125" style="709" customWidth="1"/>
    <col min="9998" max="10245" width="8.85546875" style="709"/>
    <col min="10246" max="10253" width="20.5703125" style="709" customWidth="1"/>
    <col min="10254" max="10501" width="8.85546875" style="709"/>
    <col min="10502" max="10509" width="20.5703125" style="709" customWidth="1"/>
    <col min="10510" max="10757" width="8.85546875" style="709"/>
    <col min="10758" max="10765" width="20.5703125" style="709" customWidth="1"/>
    <col min="10766" max="11013" width="8.85546875" style="709"/>
    <col min="11014" max="11021" width="20.5703125" style="709" customWidth="1"/>
    <col min="11022" max="11269" width="8.85546875" style="709"/>
    <col min="11270" max="11277" width="20.5703125" style="709" customWidth="1"/>
    <col min="11278" max="11525" width="8.85546875" style="709"/>
    <col min="11526" max="11533" width="20.5703125" style="709" customWidth="1"/>
    <col min="11534" max="11781" width="8.85546875" style="709"/>
    <col min="11782" max="11789" width="20.5703125" style="709" customWidth="1"/>
    <col min="11790" max="12037" width="8.85546875" style="709"/>
    <col min="12038" max="12045" width="20.5703125" style="709" customWidth="1"/>
    <col min="12046" max="12293" width="8.85546875" style="709"/>
    <col min="12294" max="12301" width="20.5703125" style="709" customWidth="1"/>
    <col min="12302" max="12549" width="8.85546875" style="709"/>
    <col min="12550" max="12557" width="20.5703125" style="709" customWidth="1"/>
    <col min="12558" max="12805" width="8.85546875" style="709"/>
    <col min="12806" max="12813" width="20.5703125" style="709" customWidth="1"/>
    <col min="12814" max="13061" width="8.85546875" style="709"/>
    <col min="13062" max="13069" width="20.5703125" style="709" customWidth="1"/>
    <col min="13070" max="13317" width="8.85546875" style="709"/>
    <col min="13318" max="13325" width="20.5703125" style="709" customWidth="1"/>
    <col min="13326" max="13573" width="8.85546875" style="709"/>
    <col min="13574" max="13581" width="20.5703125" style="709" customWidth="1"/>
    <col min="13582" max="13829" width="8.85546875" style="709"/>
    <col min="13830" max="13837" width="20.5703125" style="709" customWidth="1"/>
    <col min="13838" max="14085" width="8.85546875" style="709"/>
    <col min="14086" max="14093" width="20.5703125" style="709" customWidth="1"/>
    <col min="14094" max="14341" width="8.85546875" style="709"/>
    <col min="14342" max="14349" width="20.5703125" style="709" customWidth="1"/>
    <col min="14350" max="14597" width="8.85546875" style="709"/>
    <col min="14598" max="14605" width="20.5703125" style="709" customWidth="1"/>
    <col min="14606" max="14853" width="8.85546875" style="709"/>
    <col min="14854" max="14861" width="20.5703125" style="709" customWidth="1"/>
    <col min="14862" max="15109" width="8.85546875" style="709"/>
    <col min="15110" max="15117" width="20.5703125" style="709" customWidth="1"/>
    <col min="15118" max="15365" width="8.85546875" style="709"/>
    <col min="15366" max="15373" width="20.5703125" style="709" customWidth="1"/>
    <col min="15374" max="15621" width="8.85546875" style="709"/>
    <col min="15622" max="15629" width="20.5703125" style="709" customWidth="1"/>
    <col min="15630" max="15877" width="8.85546875" style="709"/>
    <col min="15878" max="15885" width="20.5703125" style="709" customWidth="1"/>
    <col min="15886" max="16133" width="8.85546875" style="709"/>
    <col min="16134" max="16141" width="20.5703125" style="709" customWidth="1"/>
    <col min="16142" max="16384" width="8.85546875" style="709"/>
  </cols>
  <sheetData>
    <row r="1" spans="1:20" ht="15.75" x14ac:dyDescent="0.2">
      <c r="A1" s="775" t="s">
        <v>1027</v>
      </c>
    </row>
    <row r="2" spans="1:20" x14ac:dyDescent="0.2">
      <c r="A2" s="776"/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</row>
    <row r="3" spans="1:20" s="710" customFormat="1" ht="16.5" x14ac:dyDescent="0.25">
      <c r="A3" s="1280" t="s">
        <v>770</v>
      </c>
      <c r="B3" s="1280"/>
      <c r="C3" s="1280"/>
      <c r="D3" s="1280"/>
      <c r="E3" s="1280"/>
      <c r="F3" s="1280"/>
      <c r="G3" s="1280"/>
      <c r="H3" s="1280"/>
      <c r="I3" s="1280"/>
      <c r="J3" s="1280"/>
      <c r="K3" s="1280"/>
      <c r="L3" s="1280"/>
      <c r="M3" s="1280"/>
    </row>
    <row r="4" spans="1:20" s="710" customFormat="1" ht="16.5" x14ac:dyDescent="0.25">
      <c r="A4" s="777"/>
      <c r="B4" s="777"/>
      <c r="C4" s="777"/>
      <c r="D4" s="777"/>
      <c r="E4" s="778"/>
      <c r="F4" s="778"/>
      <c r="G4" s="589" t="str">
        <f>'1'!$E$5</f>
        <v>KABUPATEN/KOTA</v>
      </c>
      <c r="H4" s="590">
        <f>'1'!$F$5</f>
        <v>2022</v>
      </c>
      <c r="I4" s="777"/>
      <c r="J4" s="777"/>
      <c r="K4" s="777"/>
      <c r="L4" s="777"/>
      <c r="M4" s="777"/>
    </row>
    <row r="5" spans="1:20" s="710" customFormat="1" ht="16.5" x14ac:dyDescent="0.25">
      <c r="A5" s="777"/>
      <c r="B5" s="777"/>
      <c r="C5" s="777"/>
      <c r="D5" s="777"/>
      <c r="E5" s="778"/>
      <c r="F5" s="778"/>
      <c r="G5" s="589" t="str">
        <f>'1'!$E$6</f>
        <v>TAHUN</v>
      </c>
      <c r="H5" s="590" t="str">
        <f>'1'!$F$6</f>
        <v>BANYUMAS</v>
      </c>
      <c r="I5" s="777"/>
      <c r="J5" s="777"/>
      <c r="K5" s="777"/>
      <c r="L5" s="777"/>
      <c r="M5" s="777"/>
    </row>
    <row r="6" spans="1:20" ht="13.5" thickBot="1" x14ac:dyDescent="0.25">
      <c r="A6" s="711"/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</row>
    <row r="7" spans="1:20" ht="20.25" customHeight="1" x14ac:dyDescent="0.2">
      <c r="A7" s="1281" t="s">
        <v>2</v>
      </c>
      <c r="B7" s="1283" t="s">
        <v>254</v>
      </c>
      <c r="C7" s="1281" t="s">
        <v>409</v>
      </c>
      <c r="D7" s="1284" t="s">
        <v>409</v>
      </c>
      <c r="E7" s="1285"/>
      <c r="F7" s="1285"/>
      <c r="G7" s="1285"/>
      <c r="H7" s="1285"/>
      <c r="I7" s="1285"/>
      <c r="J7" s="1285"/>
      <c r="K7" s="1285"/>
      <c r="L7" s="1285"/>
      <c r="M7" s="1286"/>
      <c r="N7" s="712"/>
      <c r="O7" s="712"/>
      <c r="P7" s="712"/>
      <c r="Q7" s="712"/>
      <c r="R7" s="712"/>
      <c r="S7" s="712"/>
      <c r="T7" s="712"/>
    </row>
    <row r="8" spans="1:20" ht="63.6" customHeight="1" x14ac:dyDescent="0.2">
      <c r="A8" s="1282"/>
      <c r="B8" s="1281"/>
      <c r="C8" s="1282"/>
      <c r="D8" s="779" t="s">
        <v>771</v>
      </c>
      <c r="E8" s="780" t="s">
        <v>772</v>
      </c>
      <c r="F8" s="779" t="s">
        <v>1104</v>
      </c>
      <c r="G8" s="779" t="s">
        <v>1105</v>
      </c>
      <c r="H8" s="779" t="s">
        <v>1106</v>
      </c>
      <c r="I8" s="780" t="s">
        <v>773</v>
      </c>
      <c r="J8" s="780" t="s">
        <v>774</v>
      </c>
      <c r="K8" s="780" t="s">
        <v>1107</v>
      </c>
      <c r="L8" s="780" t="s">
        <v>1108</v>
      </c>
      <c r="M8" s="780" t="s">
        <v>775</v>
      </c>
    </row>
    <row r="9" spans="1:20" x14ac:dyDescent="0.2">
      <c r="A9" s="781">
        <v>1</v>
      </c>
      <c r="B9" s="781">
        <v>2</v>
      </c>
      <c r="C9" s="781">
        <v>3</v>
      </c>
      <c r="D9" s="781">
        <v>4</v>
      </c>
      <c r="E9" s="781">
        <v>5</v>
      </c>
      <c r="F9" s="781">
        <v>6</v>
      </c>
      <c r="G9" s="781">
        <v>7</v>
      </c>
      <c r="H9" s="781">
        <v>8</v>
      </c>
      <c r="I9" s="781">
        <v>9</v>
      </c>
      <c r="J9" s="781">
        <v>10</v>
      </c>
      <c r="K9" s="781">
        <v>11</v>
      </c>
      <c r="L9" s="781">
        <v>12</v>
      </c>
      <c r="M9" s="781">
        <v>13</v>
      </c>
    </row>
    <row r="10" spans="1:20" ht="15" customHeight="1" x14ac:dyDescent="0.2">
      <c r="A10" s="561">
        <v>1</v>
      </c>
      <c r="B10" s="128" t="str">
        <f>'9'!B9</f>
        <v>Lumbir</v>
      </c>
      <c r="C10" s="128" t="str">
        <f>'9'!C9</f>
        <v>Lumbir</v>
      </c>
      <c r="D10" s="713"/>
      <c r="E10" s="713"/>
      <c r="F10" s="713"/>
      <c r="G10" s="713"/>
      <c r="H10" s="713"/>
      <c r="I10" s="713"/>
      <c r="J10" s="713"/>
      <c r="K10" s="713"/>
      <c r="L10" s="713"/>
      <c r="M10" s="713" t="str">
        <f>IF(AND(J10="V",L10="V"),"V","")</f>
        <v/>
      </c>
    </row>
    <row r="11" spans="1:20" ht="15" customHeight="1" x14ac:dyDescent="0.2">
      <c r="A11" s="557">
        <v>2</v>
      </c>
      <c r="B11" s="128" t="str">
        <f>'9'!B10</f>
        <v>Wangon</v>
      </c>
      <c r="C11" s="128" t="str">
        <f>'9'!C10</f>
        <v>Wangon I</v>
      </c>
      <c r="D11" s="715"/>
      <c r="E11" s="715"/>
      <c r="F11" s="715"/>
      <c r="G11" s="715"/>
      <c r="H11" s="715"/>
      <c r="I11" s="715"/>
      <c r="J11" s="715"/>
      <c r="K11" s="715"/>
      <c r="L11" s="715"/>
      <c r="M11" s="715" t="str">
        <f t="shared" ref="M11:M53" si="0">IF(AND(J11="V",L11="V"),"V","")</f>
        <v/>
      </c>
    </row>
    <row r="12" spans="1:20" ht="15" customHeight="1" x14ac:dyDescent="0.2">
      <c r="A12" s="557"/>
      <c r="B12" s="128"/>
      <c r="C12" s="128" t="str">
        <f>'9'!C11</f>
        <v>Wangon II</v>
      </c>
      <c r="D12" s="715"/>
      <c r="E12" s="715"/>
      <c r="F12" s="715"/>
      <c r="G12" s="715"/>
      <c r="H12" s="715"/>
      <c r="I12" s="715"/>
      <c r="J12" s="715"/>
      <c r="K12" s="715"/>
      <c r="L12" s="715"/>
      <c r="M12" s="715" t="str">
        <f t="shared" si="0"/>
        <v/>
      </c>
    </row>
    <row r="13" spans="1:20" ht="15" customHeight="1" x14ac:dyDescent="0.2">
      <c r="A13" s="557">
        <v>3</v>
      </c>
      <c r="B13" s="128" t="str">
        <f>'9'!B12</f>
        <v>Jatilawang</v>
      </c>
      <c r="C13" s="128" t="str">
        <f>'9'!C12</f>
        <v>Jatilawang</v>
      </c>
      <c r="D13" s="715"/>
      <c r="E13" s="715"/>
      <c r="F13" s="715"/>
      <c r="G13" s="715"/>
      <c r="H13" s="715"/>
      <c r="I13" s="715"/>
      <c r="J13" s="715"/>
      <c r="K13" s="715"/>
      <c r="L13" s="715"/>
      <c r="M13" s="715" t="str">
        <f t="shared" si="0"/>
        <v/>
      </c>
    </row>
    <row r="14" spans="1:20" ht="15" customHeight="1" x14ac:dyDescent="0.2">
      <c r="A14" s="557">
        <v>4</v>
      </c>
      <c r="B14" s="128" t="str">
        <f>'9'!B13</f>
        <v>Rawalo</v>
      </c>
      <c r="C14" s="128" t="str">
        <f>'9'!C13</f>
        <v>Rawalo</v>
      </c>
      <c r="D14" s="715"/>
      <c r="E14" s="715"/>
      <c r="F14" s="715"/>
      <c r="G14" s="715"/>
      <c r="H14" s="715"/>
      <c r="I14" s="715"/>
      <c r="J14" s="715"/>
      <c r="K14" s="715"/>
      <c r="L14" s="715"/>
      <c r="M14" s="715" t="str">
        <f t="shared" si="0"/>
        <v/>
      </c>
    </row>
    <row r="15" spans="1:20" ht="15" customHeight="1" x14ac:dyDescent="0.2">
      <c r="A15" s="557">
        <v>5</v>
      </c>
      <c r="B15" s="128" t="str">
        <f>'9'!B14</f>
        <v>Kebasen</v>
      </c>
      <c r="C15" s="128" t="str">
        <f>'9'!C14</f>
        <v>Kebasen</v>
      </c>
      <c r="D15" s="715"/>
      <c r="E15" s="715"/>
      <c r="F15" s="715"/>
      <c r="G15" s="715"/>
      <c r="H15" s="715"/>
      <c r="I15" s="715"/>
      <c r="J15" s="715"/>
      <c r="K15" s="715"/>
      <c r="L15" s="715"/>
      <c r="M15" s="715" t="str">
        <f t="shared" si="0"/>
        <v/>
      </c>
    </row>
    <row r="16" spans="1:20" ht="15" customHeight="1" x14ac:dyDescent="0.2">
      <c r="A16" s="557">
        <v>6</v>
      </c>
      <c r="B16" s="128" t="str">
        <f>'9'!B15</f>
        <v>Kemranjen</v>
      </c>
      <c r="C16" s="128" t="str">
        <f>'9'!C15</f>
        <v>Kemranjen I</v>
      </c>
      <c r="D16" s="715"/>
      <c r="E16" s="715"/>
      <c r="F16" s="715"/>
      <c r="G16" s="715"/>
      <c r="H16" s="715"/>
      <c r="I16" s="715"/>
      <c r="J16" s="715"/>
      <c r="K16" s="715"/>
      <c r="L16" s="715"/>
      <c r="M16" s="715" t="str">
        <f t="shared" si="0"/>
        <v/>
      </c>
    </row>
    <row r="17" spans="1:13" ht="15" customHeight="1" x14ac:dyDescent="0.2">
      <c r="A17" s="557"/>
      <c r="B17" s="128"/>
      <c r="C17" s="128" t="str">
        <f>'9'!C16</f>
        <v>Kemranjen II</v>
      </c>
      <c r="D17" s="715"/>
      <c r="E17" s="715"/>
      <c r="F17" s="715"/>
      <c r="G17" s="715"/>
      <c r="H17" s="715"/>
      <c r="I17" s="715"/>
      <c r="J17" s="715"/>
      <c r="K17" s="715"/>
      <c r="L17" s="715"/>
      <c r="M17" s="715" t="str">
        <f t="shared" si="0"/>
        <v/>
      </c>
    </row>
    <row r="18" spans="1:13" ht="15" customHeight="1" x14ac:dyDescent="0.2">
      <c r="A18" s="557">
        <v>7</v>
      </c>
      <c r="B18" s="128" t="str">
        <f>'9'!B17</f>
        <v>Sumpiuh</v>
      </c>
      <c r="C18" s="128" t="str">
        <f>'9'!C17</f>
        <v>Sumpiuh I</v>
      </c>
      <c r="D18" s="715"/>
      <c r="E18" s="715"/>
      <c r="F18" s="715"/>
      <c r="G18" s="715"/>
      <c r="H18" s="715"/>
      <c r="I18" s="715"/>
      <c r="J18" s="715"/>
      <c r="K18" s="715"/>
      <c r="L18" s="715"/>
      <c r="M18" s="715" t="str">
        <f t="shared" si="0"/>
        <v/>
      </c>
    </row>
    <row r="19" spans="1:13" ht="15" customHeight="1" x14ac:dyDescent="0.2">
      <c r="A19" s="557"/>
      <c r="B19" s="128"/>
      <c r="C19" s="128" t="str">
        <f>'9'!C18</f>
        <v>Sumpiuh II</v>
      </c>
      <c r="D19" s="715"/>
      <c r="E19" s="715"/>
      <c r="F19" s="715"/>
      <c r="G19" s="715"/>
      <c r="H19" s="715"/>
      <c r="I19" s="715"/>
      <c r="J19" s="715"/>
      <c r="K19" s="715"/>
      <c r="L19" s="715"/>
      <c r="M19" s="715" t="str">
        <f t="shared" si="0"/>
        <v/>
      </c>
    </row>
    <row r="20" spans="1:13" ht="15" customHeight="1" x14ac:dyDescent="0.2">
      <c r="A20" s="557">
        <v>8</v>
      </c>
      <c r="B20" s="128" t="str">
        <f>'9'!B19</f>
        <v>Tambak</v>
      </c>
      <c r="C20" s="128" t="str">
        <f>'9'!C19</f>
        <v>Tambak I</v>
      </c>
      <c r="D20" s="715"/>
      <c r="E20" s="715"/>
      <c r="F20" s="715"/>
      <c r="G20" s="715"/>
      <c r="H20" s="715"/>
      <c r="I20" s="715"/>
      <c r="J20" s="715"/>
      <c r="K20" s="715"/>
      <c r="L20" s="715"/>
      <c r="M20" s="715" t="str">
        <f t="shared" si="0"/>
        <v/>
      </c>
    </row>
    <row r="21" spans="1:13" ht="15" customHeight="1" x14ac:dyDescent="0.2">
      <c r="A21" s="557"/>
      <c r="B21" s="128"/>
      <c r="C21" s="128" t="str">
        <f>'9'!C20</f>
        <v>Tambak II</v>
      </c>
      <c r="D21" s="715"/>
      <c r="E21" s="715"/>
      <c r="F21" s="715"/>
      <c r="G21" s="715"/>
      <c r="H21" s="715"/>
      <c r="I21" s="715"/>
      <c r="J21" s="715"/>
      <c r="K21" s="715"/>
      <c r="L21" s="715"/>
      <c r="M21" s="715" t="str">
        <f t="shared" si="0"/>
        <v/>
      </c>
    </row>
    <row r="22" spans="1:13" ht="15" customHeight="1" x14ac:dyDescent="0.2">
      <c r="A22" s="557">
        <v>9</v>
      </c>
      <c r="B22" s="128" t="str">
        <f>'9'!B21</f>
        <v>Somagede</v>
      </c>
      <c r="C22" s="128" t="str">
        <f>'9'!C21</f>
        <v>Somagede</v>
      </c>
      <c r="D22" s="715"/>
      <c r="E22" s="715"/>
      <c r="F22" s="715"/>
      <c r="G22" s="715"/>
      <c r="H22" s="715"/>
      <c r="I22" s="715"/>
      <c r="J22" s="715"/>
      <c r="K22" s="715"/>
      <c r="L22" s="715"/>
      <c r="M22" s="715" t="str">
        <f t="shared" si="0"/>
        <v/>
      </c>
    </row>
    <row r="23" spans="1:13" ht="15" customHeight="1" x14ac:dyDescent="0.2">
      <c r="A23" s="557">
        <v>10</v>
      </c>
      <c r="B23" s="128" t="str">
        <f>'9'!B22</f>
        <v>Kalibagor</v>
      </c>
      <c r="C23" s="128" t="str">
        <f>'9'!C22</f>
        <v>Kalibagor</v>
      </c>
      <c r="D23" s="715"/>
      <c r="E23" s="715"/>
      <c r="F23" s="715"/>
      <c r="G23" s="715"/>
      <c r="H23" s="715"/>
      <c r="I23" s="715"/>
      <c r="J23" s="715"/>
      <c r="K23" s="715"/>
      <c r="L23" s="715"/>
      <c r="M23" s="715" t="str">
        <f t="shared" si="0"/>
        <v/>
      </c>
    </row>
    <row r="24" spans="1:13" ht="15" customHeight="1" x14ac:dyDescent="0.2">
      <c r="A24" s="557">
        <v>11</v>
      </c>
      <c r="B24" s="128" t="str">
        <f>'9'!B23</f>
        <v>Banyumas</v>
      </c>
      <c r="C24" s="128" t="str">
        <f>'9'!C23</f>
        <v>Banyumas</v>
      </c>
      <c r="D24" s="715"/>
      <c r="E24" s="715"/>
      <c r="F24" s="715"/>
      <c r="G24" s="715"/>
      <c r="H24" s="715"/>
      <c r="I24" s="715"/>
      <c r="J24" s="715"/>
      <c r="K24" s="715"/>
      <c r="L24" s="715"/>
      <c r="M24" s="715" t="str">
        <f t="shared" si="0"/>
        <v/>
      </c>
    </row>
    <row r="25" spans="1:13" ht="15" customHeight="1" x14ac:dyDescent="0.2">
      <c r="A25" s="557">
        <v>12</v>
      </c>
      <c r="B25" s="128" t="str">
        <f>'9'!B24</f>
        <v>Patikraja</v>
      </c>
      <c r="C25" s="128" t="str">
        <f>'9'!C24</f>
        <v>Patikraja</v>
      </c>
      <c r="D25" s="715"/>
      <c r="E25" s="715"/>
      <c r="F25" s="715"/>
      <c r="G25" s="715"/>
      <c r="H25" s="715"/>
      <c r="I25" s="715"/>
      <c r="J25" s="715"/>
      <c r="K25" s="715"/>
      <c r="L25" s="715"/>
      <c r="M25" s="715" t="str">
        <f t="shared" si="0"/>
        <v/>
      </c>
    </row>
    <row r="26" spans="1:13" ht="15" customHeight="1" x14ac:dyDescent="0.2">
      <c r="A26" s="557">
        <v>13</v>
      </c>
      <c r="B26" s="128" t="str">
        <f>'9'!B25</f>
        <v>Purwojati</v>
      </c>
      <c r="C26" s="128" t="str">
        <f>'9'!C25</f>
        <v>Purwojati</v>
      </c>
      <c r="D26" s="715"/>
      <c r="E26" s="715"/>
      <c r="F26" s="715"/>
      <c r="G26" s="715"/>
      <c r="H26" s="715"/>
      <c r="I26" s="715"/>
      <c r="J26" s="715"/>
      <c r="K26" s="715"/>
      <c r="L26" s="715"/>
      <c r="M26" s="715" t="str">
        <f t="shared" si="0"/>
        <v/>
      </c>
    </row>
    <row r="27" spans="1:13" ht="15" customHeight="1" x14ac:dyDescent="0.2">
      <c r="A27" s="557">
        <v>14</v>
      </c>
      <c r="B27" s="128" t="str">
        <f>'9'!B26</f>
        <v>Ajibarang</v>
      </c>
      <c r="C27" s="128" t="str">
        <f>'9'!C26</f>
        <v>Ajibarang I</v>
      </c>
      <c r="D27" s="715"/>
      <c r="E27" s="715"/>
      <c r="F27" s="715"/>
      <c r="G27" s="715"/>
      <c r="H27" s="715"/>
      <c r="I27" s="715"/>
      <c r="J27" s="715"/>
      <c r="K27" s="715"/>
      <c r="L27" s="715"/>
      <c r="M27" s="715" t="str">
        <f t="shared" si="0"/>
        <v/>
      </c>
    </row>
    <row r="28" spans="1:13" ht="15" customHeight="1" x14ac:dyDescent="0.2">
      <c r="A28" s="557"/>
      <c r="B28" s="128"/>
      <c r="C28" s="128" t="str">
        <f>'9'!C27</f>
        <v>Ajibarang II</v>
      </c>
      <c r="D28" s="715"/>
      <c r="E28" s="715"/>
      <c r="F28" s="715"/>
      <c r="G28" s="715"/>
      <c r="H28" s="715"/>
      <c r="I28" s="715"/>
      <c r="J28" s="715"/>
      <c r="K28" s="715"/>
      <c r="L28" s="715"/>
      <c r="M28" s="715" t="str">
        <f t="shared" si="0"/>
        <v/>
      </c>
    </row>
    <row r="29" spans="1:13" ht="15" customHeight="1" x14ac:dyDescent="0.2">
      <c r="A29" s="557">
        <v>15</v>
      </c>
      <c r="B29" s="128" t="str">
        <f>'9'!B28</f>
        <v>Gumelar</v>
      </c>
      <c r="C29" s="128" t="str">
        <f>'9'!C28</f>
        <v>Gumelar</v>
      </c>
      <c r="D29" s="715"/>
      <c r="E29" s="715"/>
      <c r="F29" s="715"/>
      <c r="G29" s="715"/>
      <c r="H29" s="715"/>
      <c r="I29" s="715"/>
      <c r="J29" s="715"/>
      <c r="K29" s="715"/>
      <c r="L29" s="715"/>
      <c r="M29" s="715" t="str">
        <f t="shared" si="0"/>
        <v/>
      </c>
    </row>
    <row r="30" spans="1:13" ht="15" customHeight="1" x14ac:dyDescent="0.2">
      <c r="A30" s="557">
        <v>16</v>
      </c>
      <c r="B30" s="128" t="str">
        <f>'9'!B29</f>
        <v>Pekuncen</v>
      </c>
      <c r="C30" s="128" t="str">
        <f>'9'!C29</f>
        <v>Pekuncen I</v>
      </c>
      <c r="D30" s="715"/>
      <c r="E30" s="715"/>
      <c r="F30" s="715"/>
      <c r="G30" s="715"/>
      <c r="H30" s="715"/>
      <c r="I30" s="715"/>
      <c r="J30" s="715"/>
      <c r="K30" s="715"/>
      <c r="L30" s="715"/>
      <c r="M30" s="715"/>
    </row>
    <row r="31" spans="1:13" ht="15" customHeight="1" x14ac:dyDescent="0.2">
      <c r="A31" s="557"/>
      <c r="B31" s="128"/>
      <c r="C31" s="128" t="str">
        <f>'9'!C30</f>
        <v>Pekuncen II</v>
      </c>
      <c r="D31" s="715"/>
      <c r="E31" s="715"/>
      <c r="F31" s="715"/>
      <c r="G31" s="715"/>
      <c r="H31" s="715"/>
      <c r="I31" s="715"/>
      <c r="J31" s="715"/>
      <c r="K31" s="715"/>
      <c r="L31" s="715"/>
      <c r="M31" s="715"/>
    </row>
    <row r="32" spans="1:13" ht="15" customHeight="1" x14ac:dyDescent="0.2">
      <c r="A32" s="557">
        <v>17</v>
      </c>
      <c r="B32" s="128" t="str">
        <f>'9'!B31</f>
        <v>Cilongok</v>
      </c>
      <c r="C32" s="128" t="str">
        <f>'9'!C31</f>
        <v>Cilongok I</v>
      </c>
      <c r="D32" s="715"/>
      <c r="E32" s="715"/>
      <c r="F32" s="715"/>
      <c r="G32" s="715"/>
      <c r="H32" s="715"/>
      <c r="I32" s="715"/>
      <c r="J32" s="715"/>
      <c r="K32" s="715"/>
      <c r="L32" s="715"/>
      <c r="M32" s="715"/>
    </row>
    <row r="33" spans="1:13" ht="15" customHeight="1" x14ac:dyDescent="0.2">
      <c r="A33" s="557"/>
      <c r="B33" s="128"/>
      <c r="C33" s="128" t="str">
        <f>'9'!C32</f>
        <v>Cilongok II</v>
      </c>
      <c r="D33" s="715"/>
      <c r="E33" s="715"/>
      <c r="F33" s="715"/>
      <c r="G33" s="715"/>
      <c r="H33" s="715"/>
      <c r="I33" s="715"/>
      <c r="J33" s="715"/>
      <c r="K33" s="715"/>
      <c r="L33" s="715"/>
      <c r="M33" s="715"/>
    </row>
    <row r="34" spans="1:13" ht="15" customHeight="1" x14ac:dyDescent="0.2">
      <c r="A34" s="557">
        <v>18</v>
      </c>
      <c r="B34" s="128" t="str">
        <f>'9'!B33</f>
        <v>Karanglewas</v>
      </c>
      <c r="C34" s="128" t="str">
        <f>'9'!C33</f>
        <v>Karanglewas</v>
      </c>
      <c r="D34" s="715"/>
      <c r="E34" s="715"/>
      <c r="F34" s="715"/>
      <c r="G34" s="715"/>
      <c r="H34" s="715"/>
      <c r="I34" s="715"/>
      <c r="J34" s="715"/>
      <c r="K34" s="715"/>
      <c r="L34" s="715"/>
      <c r="M34" s="715"/>
    </row>
    <row r="35" spans="1:13" ht="15" customHeight="1" x14ac:dyDescent="0.2">
      <c r="A35" s="557">
        <v>19</v>
      </c>
      <c r="B35" s="128" t="str">
        <f>'9'!B34</f>
        <v>Purwokerto Barat</v>
      </c>
      <c r="C35" s="128" t="str">
        <f>'9'!C34</f>
        <v>Purwokerto Barat</v>
      </c>
      <c r="D35" s="715"/>
      <c r="E35" s="715"/>
      <c r="F35" s="715"/>
      <c r="G35" s="715"/>
      <c r="H35" s="715"/>
      <c r="I35" s="715"/>
      <c r="J35" s="715"/>
      <c r="K35" s="715"/>
      <c r="L35" s="715"/>
      <c r="M35" s="715"/>
    </row>
    <row r="36" spans="1:13" ht="15" customHeight="1" x14ac:dyDescent="0.2">
      <c r="A36" s="557">
        <v>20</v>
      </c>
      <c r="B36" s="128" t="str">
        <f>'9'!B35</f>
        <v>Purwokerto Timur</v>
      </c>
      <c r="C36" s="128" t="str">
        <f>'9'!C35</f>
        <v>Purwokerto Timur I</v>
      </c>
      <c r="D36" s="715"/>
      <c r="E36" s="715"/>
      <c r="F36" s="715"/>
      <c r="G36" s="715"/>
      <c r="H36" s="715"/>
      <c r="I36" s="715"/>
      <c r="J36" s="715"/>
      <c r="K36" s="715"/>
      <c r="L36" s="715"/>
      <c r="M36" s="715"/>
    </row>
    <row r="37" spans="1:13" ht="15" customHeight="1" x14ac:dyDescent="0.2">
      <c r="A37" s="557"/>
      <c r="B37" s="128"/>
      <c r="C37" s="128" t="str">
        <f>'9'!C36</f>
        <v>Purwokerto Timur II</v>
      </c>
      <c r="D37" s="715"/>
      <c r="E37" s="715"/>
      <c r="F37" s="715"/>
      <c r="G37" s="715"/>
      <c r="H37" s="715"/>
      <c r="I37" s="715"/>
      <c r="J37" s="715"/>
      <c r="K37" s="715"/>
      <c r="L37" s="715"/>
      <c r="M37" s="715"/>
    </row>
    <row r="38" spans="1:13" ht="15" customHeight="1" x14ac:dyDescent="0.2">
      <c r="A38" s="557">
        <v>21</v>
      </c>
      <c r="B38" s="128" t="str">
        <f>'9'!B37</f>
        <v>Purwokerto Utara</v>
      </c>
      <c r="C38" s="128" t="str">
        <f>'9'!C37</f>
        <v>Purwokerto Utara I</v>
      </c>
      <c r="D38" s="715"/>
      <c r="E38" s="715"/>
      <c r="F38" s="715"/>
      <c r="G38" s="715"/>
      <c r="H38" s="715"/>
      <c r="I38" s="715"/>
      <c r="J38" s="715"/>
      <c r="K38" s="715"/>
      <c r="L38" s="715"/>
      <c r="M38" s="715"/>
    </row>
    <row r="39" spans="1:13" ht="15" customHeight="1" x14ac:dyDescent="0.2">
      <c r="A39" s="557"/>
      <c r="B39" s="128"/>
      <c r="C39" s="128" t="str">
        <f>'9'!C38</f>
        <v>Purwokerto Utara II</v>
      </c>
      <c r="D39" s="715"/>
      <c r="E39" s="715"/>
      <c r="F39" s="715"/>
      <c r="G39" s="715"/>
      <c r="H39" s="715"/>
      <c r="I39" s="715"/>
      <c r="J39" s="715"/>
      <c r="K39" s="715"/>
      <c r="L39" s="715"/>
      <c r="M39" s="715"/>
    </row>
    <row r="40" spans="1:13" ht="15" customHeight="1" x14ac:dyDescent="0.2">
      <c r="A40" s="557">
        <v>22</v>
      </c>
      <c r="B40" s="128" t="str">
        <f>'9'!B39</f>
        <v>Purwokerto Selatan</v>
      </c>
      <c r="C40" s="128" t="str">
        <f>'9'!C39</f>
        <v>Purwokerto Selatan</v>
      </c>
      <c r="D40" s="715"/>
      <c r="E40" s="715"/>
      <c r="F40" s="715"/>
      <c r="G40" s="715"/>
      <c r="H40" s="715"/>
      <c r="I40" s="715"/>
      <c r="J40" s="715"/>
      <c r="K40" s="715"/>
      <c r="L40" s="715"/>
      <c r="M40" s="715"/>
    </row>
    <row r="41" spans="1:13" ht="15" customHeight="1" x14ac:dyDescent="0.2">
      <c r="A41" s="557">
        <v>23</v>
      </c>
      <c r="B41" s="128" t="str">
        <f>'9'!B40</f>
        <v>Sokaraja</v>
      </c>
      <c r="C41" s="128" t="str">
        <f>'9'!C40</f>
        <v>Sokaraja I</v>
      </c>
      <c r="D41" s="715"/>
      <c r="E41" s="715"/>
      <c r="F41" s="715"/>
      <c r="G41" s="715"/>
      <c r="H41" s="715"/>
      <c r="I41" s="715"/>
      <c r="J41" s="715"/>
      <c r="K41" s="715"/>
      <c r="L41" s="715"/>
      <c r="M41" s="715"/>
    </row>
    <row r="42" spans="1:13" ht="15" customHeight="1" x14ac:dyDescent="0.2">
      <c r="A42" s="557"/>
      <c r="B42" s="128"/>
      <c r="C42" s="128" t="str">
        <f>'9'!C41</f>
        <v>Sokaraja II</v>
      </c>
      <c r="D42" s="715"/>
      <c r="E42" s="715"/>
      <c r="F42" s="715"/>
      <c r="G42" s="715"/>
      <c r="H42" s="715"/>
      <c r="I42" s="715"/>
      <c r="J42" s="715"/>
      <c r="K42" s="715"/>
      <c r="L42" s="715"/>
      <c r="M42" s="715"/>
    </row>
    <row r="43" spans="1:13" ht="15" customHeight="1" x14ac:dyDescent="0.2">
      <c r="A43" s="557">
        <v>24</v>
      </c>
      <c r="B43" s="128" t="str">
        <f>'9'!B42</f>
        <v>Kembaran</v>
      </c>
      <c r="C43" s="128" t="str">
        <f>'9'!C42</f>
        <v>Kembaran I</v>
      </c>
      <c r="D43" s="715"/>
      <c r="E43" s="715"/>
      <c r="F43" s="715"/>
      <c r="G43" s="715"/>
      <c r="H43" s="715"/>
      <c r="I43" s="715"/>
      <c r="J43" s="715"/>
      <c r="K43" s="715"/>
      <c r="L43" s="715"/>
      <c r="M43" s="715"/>
    </row>
    <row r="44" spans="1:13" ht="15" customHeight="1" x14ac:dyDescent="0.2">
      <c r="A44" s="557"/>
      <c r="B44" s="128"/>
      <c r="C44" s="128" t="str">
        <f>'9'!C43</f>
        <v>Kembaran II</v>
      </c>
      <c r="D44" s="715"/>
      <c r="E44" s="715"/>
      <c r="F44" s="715"/>
      <c r="G44" s="715"/>
      <c r="H44" s="715"/>
      <c r="I44" s="715"/>
      <c r="J44" s="715"/>
      <c r="K44" s="715"/>
      <c r="L44" s="715"/>
      <c r="M44" s="715"/>
    </row>
    <row r="45" spans="1:13" ht="15" customHeight="1" x14ac:dyDescent="0.2">
      <c r="A45" s="557">
        <v>25</v>
      </c>
      <c r="B45" s="128" t="str">
        <f>'9'!B44</f>
        <v>Sumbang</v>
      </c>
      <c r="C45" s="128" t="str">
        <f>'9'!C44</f>
        <v>Sumbang I</v>
      </c>
      <c r="D45" s="715"/>
      <c r="E45" s="715"/>
      <c r="F45" s="715"/>
      <c r="G45" s="715"/>
      <c r="H45" s="715"/>
      <c r="I45" s="715"/>
      <c r="J45" s="715"/>
      <c r="K45" s="715"/>
      <c r="L45" s="715"/>
      <c r="M45" s="715"/>
    </row>
    <row r="46" spans="1:13" ht="15" customHeight="1" x14ac:dyDescent="0.2">
      <c r="A46" s="557"/>
      <c r="B46" s="128"/>
      <c r="C46" s="128" t="str">
        <f>'9'!C45</f>
        <v>Sumbang II</v>
      </c>
      <c r="D46" s="715"/>
      <c r="E46" s="715"/>
      <c r="F46" s="715"/>
      <c r="G46" s="715"/>
      <c r="H46" s="715"/>
      <c r="I46" s="715"/>
      <c r="J46" s="715"/>
      <c r="K46" s="715"/>
      <c r="L46" s="715"/>
      <c r="M46" s="715"/>
    </row>
    <row r="47" spans="1:13" ht="15" customHeight="1" x14ac:dyDescent="0.2">
      <c r="A47" s="557">
        <v>26</v>
      </c>
      <c r="B47" s="128" t="str">
        <f>'9'!B46</f>
        <v>Baturraden</v>
      </c>
      <c r="C47" s="128" t="str">
        <f>'9'!C46</f>
        <v>Baturraden I</v>
      </c>
      <c r="D47" s="715"/>
      <c r="E47" s="715"/>
      <c r="F47" s="715"/>
      <c r="G47" s="715"/>
      <c r="H47" s="715"/>
      <c r="I47" s="715"/>
      <c r="J47" s="715"/>
      <c r="K47" s="715"/>
      <c r="L47" s="715"/>
      <c r="M47" s="715"/>
    </row>
    <row r="48" spans="1:13" ht="15" customHeight="1" x14ac:dyDescent="0.2">
      <c r="A48" s="557"/>
      <c r="B48" s="128"/>
      <c r="C48" s="128" t="str">
        <f>'9'!C47</f>
        <v>Baturraden II</v>
      </c>
      <c r="D48" s="715"/>
      <c r="E48" s="715"/>
      <c r="F48" s="715"/>
      <c r="G48" s="715"/>
      <c r="H48" s="715"/>
      <c r="I48" s="715"/>
      <c r="J48" s="715"/>
      <c r="K48" s="715"/>
      <c r="L48" s="715"/>
      <c r="M48" s="715"/>
    </row>
    <row r="49" spans="1:13" ht="15" customHeight="1" x14ac:dyDescent="0.2">
      <c r="A49" s="557">
        <v>27</v>
      </c>
      <c r="B49" s="128" t="str">
        <f>'9'!B48</f>
        <v>Kedungbanteng</v>
      </c>
      <c r="C49" s="128" t="str">
        <f>'9'!C48</f>
        <v>Kedungbanteng</v>
      </c>
      <c r="D49" s="715"/>
      <c r="E49" s="715"/>
      <c r="F49" s="715"/>
      <c r="G49" s="715"/>
      <c r="H49" s="715"/>
      <c r="I49" s="715"/>
      <c r="J49" s="715"/>
      <c r="K49" s="715"/>
      <c r="L49" s="715"/>
      <c r="M49" s="715"/>
    </row>
    <row r="50" spans="1:13" ht="15" customHeight="1" x14ac:dyDescent="0.2">
      <c r="A50" s="557"/>
      <c r="B50" s="128"/>
      <c r="C50" s="128"/>
      <c r="D50" s="715"/>
      <c r="E50" s="715"/>
      <c r="F50" s="715"/>
      <c r="G50" s="715"/>
      <c r="H50" s="715"/>
      <c r="I50" s="715"/>
      <c r="J50" s="715"/>
      <c r="K50" s="715"/>
      <c r="L50" s="715"/>
      <c r="M50" s="715"/>
    </row>
    <row r="51" spans="1:13" ht="15" customHeight="1" x14ac:dyDescent="0.2">
      <c r="A51" s="714"/>
      <c r="B51" s="714"/>
      <c r="C51" s="714"/>
      <c r="D51" s="715"/>
      <c r="E51" s="715"/>
      <c r="F51" s="715"/>
      <c r="G51" s="715"/>
      <c r="H51" s="715"/>
      <c r="I51" s="715"/>
      <c r="J51" s="715"/>
      <c r="K51" s="715"/>
      <c r="L51" s="715"/>
      <c r="M51" s="715" t="str">
        <f t="shared" si="0"/>
        <v/>
      </c>
    </row>
    <row r="52" spans="1:13" ht="15" customHeight="1" x14ac:dyDescent="0.2">
      <c r="A52" s="714"/>
      <c r="B52" s="714"/>
      <c r="C52" s="714"/>
      <c r="D52" s="715"/>
      <c r="E52" s="715"/>
      <c r="F52" s="715"/>
      <c r="G52" s="715"/>
      <c r="H52" s="715"/>
      <c r="I52" s="715"/>
      <c r="J52" s="715"/>
      <c r="K52" s="715"/>
      <c r="L52" s="715"/>
      <c r="M52" s="715" t="str">
        <f t="shared" si="0"/>
        <v/>
      </c>
    </row>
    <row r="53" spans="1:13" ht="15" customHeight="1" x14ac:dyDescent="0.2">
      <c r="A53" s="716"/>
      <c r="B53" s="716"/>
      <c r="C53" s="716"/>
      <c r="D53" s="717"/>
      <c r="E53" s="717"/>
      <c r="F53" s="717"/>
      <c r="G53" s="717"/>
      <c r="H53" s="717"/>
      <c r="I53" s="717"/>
      <c r="J53" s="717"/>
      <c r="K53" s="717"/>
      <c r="L53" s="717"/>
      <c r="M53" s="717" t="str">
        <f t="shared" si="0"/>
        <v/>
      </c>
    </row>
    <row r="54" spans="1:13" ht="20.100000000000001" customHeight="1" x14ac:dyDescent="0.25">
      <c r="A54" s="379" t="s">
        <v>488</v>
      </c>
      <c r="B54" s="718"/>
      <c r="C54" s="719">
        <f>COUNTA(C10:C53)</f>
        <v>40</v>
      </c>
      <c r="D54" s="718">
        <f t="shared" ref="D54:M54" si="1">COUNTIF(D10:D53,"v")</f>
        <v>0</v>
      </c>
      <c r="E54" s="718">
        <f t="shared" si="1"/>
        <v>0</v>
      </c>
      <c r="F54" s="718">
        <f t="shared" si="1"/>
        <v>0</v>
      </c>
      <c r="G54" s="718">
        <f t="shared" si="1"/>
        <v>0</v>
      </c>
      <c r="H54" s="718">
        <f t="shared" si="1"/>
        <v>0</v>
      </c>
      <c r="I54" s="718">
        <f t="shared" si="1"/>
        <v>0</v>
      </c>
      <c r="J54" s="718">
        <f t="shared" si="1"/>
        <v>0</v>
      </c>
      <c r="K54" s="718">
        <f t="shared" si="1"/>
        <v>0</v>
      </c>
      <c r="L54" s="718">
        <f t="shared" si="1"/>
        <v>0</v>
      </c>
      <c r="M54" s="718">
        <f t="shared" si="1"/>
        <v>0</v>
      </c>
    </row>
    <row r="55" spans="1:13" ht="20.100000000000001" customHeight="1" thickBot="1" x14ac:dyDescent="0.3">
      <c r="A55" s="372" t="s">
        <v>776</v>
      </c>
      <c r="B55" s="720"/>
      <c r="C55" s="720"/>
      <c r="D55" s="721">
        <f t="shared" ref="D55:M55" si="2">D54/$C$54*100</f>
        <v>0</v>
      </c>
      <c r="E55" s="721">
        <f t="shared" si="2"/>
        <v>0</v>
      </c>
      <c r="F55" s="721">
        <f t="shared" si="2"/>
        <v>0</v>
      </c>
      <c r="G55" s="721">
        <f t="shared" si="2"/>
        <v>0</v>
      </c>
      <c r="H55" s="721">
        <f t="shared" si="2"/>
        <v>0</v>
      </c>
      <c r="I55" s="721">
        <f t="shared" si="2"/>
        <v>0</v>
      </c>
      <c r="J55" s="721">
        <f t="shared" si="2"/>
        <v>0</v>
      </c>
      <c r="K55" s="721">
        <f t="shared" si="2"/>
        <v>0</v>
      </c>
      <c r="L55" s="721">
        <f t="shared" si="2"/>
        <v>0</v>
      </c>
      <c r="M55" s="721">
        <f t="shared" si="2"/>
        <v>0</v>
      </c>
    </row>
    <row r="57" spans="1:13" x14ac:dyDescent="0.2">
      <c r="A57" s="722" t="s">
        <v>777</v>
      </c>
    </row>
    <row r="58" spans="1:13" x14ac:dyDescent="0.2">
      <c r="A58" s="722" t="s">
        <v>778</v>
      </c>
    </row>
  </sheetData>
  <mergeCells count="5">
    <mergeCell ref="A3:M3"/>
    <mergeCell ref="A7:A8"/>
    <mergeCell ref="B7:B8"/>
    <mergeCell ref="C7:C8"/>
    <mergeCell ref="D7:M7"/>
  </mergeCells>
  <pageMargins left="0.7" right="0.7" top="0.75" bottom="0.75" header="0.3" footer="0.3"/>
  <pageSetup paperSize="9" scale="5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671F-99F3-437C-B52D-E4BC85890950}">
  <sheetPr codeName="Sheet16">
    <tabColor rgb="FF7030A0"/>
    <pageSetUpPr fitToPage="1"/>
  </sheetPr>
  <dimension ref="A1:K68"/>
  <sheetViews>
    <sheetView zoomScale="70" zoomScaleNormal="70" zoomScaleSheetLayoutView="90" workbookViewId="0">
      <pane xSplit="3" ySplit="11" topLeftCell="D12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10.5703125" defaultRowHeight="15" x14ac:dyDescent="0.2"/>
  <cols>
    <col min="1" max="1" width="5.7109375" style="70" customWidth="1"/>
    <col min="2" max="3" width="22.7109375" style="70" customWidth="1"/>
    <col min="4" max="4" width="34.85546875" style="70" customWidth="1"/>
    <col min="5" max="6" width="15.42578125" style="70" customWidth="1"/>
    <col min="7" max="7" width="16" style="70" customWidth="1"/>
    <col min="8" max="8" width="15" style="70" customWidth="1"/>
    <col min="9" max="9" width="20.42578125" style="70" customWidth="1"/>
    <col min="10" max="10" width="27.28515625" style="70" customWidth="1"/>
    <col min="11" max="11" width="16.85546875" style="331" bestFit="1" customWidth="1"/>
    <col min="12" max="246" width="9.140625" style="70" customWidth="1"/>
    <col min="247" max="247" width="5.7109375" style="70" customWidth="1"/>
    <col min="248" max="248" width="21.7109375" style="70" customWidth="1"/>
    <col min="249" max="249" width="19.7109375" style="70" customWidth="1"/>
    <col min="250" max="250" width="10.42578125" style="70" customWidth="1"/>
    <col min="251" max="251" width="10.28515625" style="70" customWidth="1"/>
    <col min="252" max="256" width="10.5703125" style="70"/>
    <col min="257" max="257" width="5.7109375" style="70" customWidth="1"/>
    <col min="258" max="259" width="22.7109375" style="70" customWidth="1"/>
    <col min="260" max="260" width="23.140625" style="70" customWidth="1"/>
    <col min="261" max="265" width="16.85546875" style="70" customWidth="1"/>
    <col min="266" max="266" width="22" style="70" customWidth="1"/>
    <col min="267" max="267" width="16.85546875" style="70" bestFit="1" customWidth="1"/>
    <col min="268" max="502" width="9.140625" style="70" customWidth="1"/>
    <col min="503" max="503" width="5.7109375" style="70" customWidth="1"/>
    <col min="504" max="504" width="21.7109375" style="70" customWidth="1"/>
    <col min="505" max="505" width="19.7109375" style="70" customWidth="1"/>
    <col min="506" max="506" width="10.42578125" style="70" customWidth="1"/>
    <col min="507" max="507" width="10.28515625" style="70" customWidth="1"/>
    <col min="508" max="512" width="10.5703125" style="70"/>
    <col min="513" max="513" width="5.7109375" style="70" customWidth="1"/>
    <col min="514" max="515" width="22.7109375" style="70" customWidth="1"/>
    <col min="516" max="516" width="23.140625" style="70" customWidth="1"/>
    <col min="517" max="521" width="16.85546875" style="70" customWidth="1"/>
    <col min="522" max="522" width="22" style="70" customWidth="1"/>
    <col min="523" max="523" width="16.85546875" style="70" bestFit="1" customWidth="1"/>
    <col min="524" max="758" width="9.140625" style="70" customWidth="1"/>
    <col min="759" max="759" width="5.7109375" style="70" customWidth="1"/>
    <col min="760" max="760" width="21.7109375" style="70" customWidth="1"/>
    <col min="761" max="761" width="19.7109375" style="70" customWidth="1"/>
    <col min="762" max="762" width="10.42578125" style="70" customWidth="1"/>
    <col min="763" max="763" width="10.28515625" style="70" customWidth="1"/>
    <col min="764" max="768" width="10.5703125" style="70"/>
    <col min="769" max="769" width="5.7109375" style="70" customWidth="1"/>
    <col min="770" max="771" width="22.7109375" style="70" customWidth="1"/>
    <col min="772" max="772" width="23.140625" style="70" customWidth="1"/>
    <col min="773" max="777" width="16.85546875" style="70" customWidth="1"/>
    <col min="778" max="778" width="22" style="70" customWidth="1"/>
    <col min="779" max="779" width="16.85546875" style="70" bestFit="1" customWidth="1"/>
    <col min="780" max="1014" width="9.140625" style="70" customWidth="1"/>
    <col min="1015" max="1015" width="5.7109375" style="70" customWidth="1"/>
    <col min="1016" max="1016" width="21.7109375" style="70" customWidth="1"/>
    <col min="1017" max="1017" width="19.7109375" style="70" customWidth="1"/>
    <col min="1018" max="1018" width="10.42578125" style="70" customWidth="1"/>
    <col min="1019" max="1019" width="10.28515625" style="70" customWidth="1"/>
    <col min="1020" max="1024" width="10.5703125" style="70"/>
    <col min="1025" max="1025" width="5.7109375" style="70" customWidth="1"/>
    <col min="1026" max="1027" width="22.7109375" style="70" customWidth="1"/>
    <col min="1028" max="1028" width="23.140625" style="70" customWidth="1"/>
    <col min="1029" max="1033" width="16.85546875" style="70" customWidth="1"/>
    <col min="1034" max="1034" width="22" style="70" customWidth="1"/>
    <col min="1035" max="1035" width="16.85546875" style="70" bestFit="1" customWidth="1"/>
    <col min="1036" max="1270" width="9.140625" style="70" customWidth="1"/>
    <col min="1271" max="1271" width="5.7109375" style="70" customWidth="1"/>
    <col min="1272" max="1272" width="21.7109375" style="70" customWidth="1"/>
    <col min="1273" max="1273" width="19.7109375" style="70" customWidth="1"/>
    <col min="1274" max="1274" width="10.42578125" style="70" customWidth="1"/>
    <col min="1275" max="1275" width="10.28515625" style="70" customWidth="1"/>
    <col min="1276" max="1280" width="10.5703125" style="70"/>
    <col min="1281" max="1281" width="5.7109375" style="70" customWidth="1"/>
    <col min="1282" max="1283" width="22.7109375" style="70" customWidth="1"/>
    <col min="1284" max="1284" width="23.140625" style="70" customWidth="1"/>
    <col min="1285" max="1289" width="16.85546875" style="70" customWidth="1"/>
    <col min="1290" max="1290" width="22" style="70" customWidth="1"/>
    <col min="1291" max="1291" width="16.85546875" style="70" bestFit="1" customWidth="1"/>
    <col min="1292" max="1526" width="9.140625" style="70" customWidth="1"/>
    <col min="1527" max="1527" width="5.7109375" style="70" customWidth="1"/>
    <col min="1528" max="1528" width="21.7109375" style="70" customWidth="1"/>
    <col min="1529" max="1529" width="19.7109375" style="70" customWidth="1"/>
    <col min="1530" max="1530" width="10.42578125" style="70" customWidth="1"/>
    <col min="1531" max="1531" width="10.28515625" style="70" customWidth="1"/>
    <col min="1532" max="1536" width="10.5703125" style="70"/>
    <col min="1537" max="1537" width="5.7109375" style="70" customWidth="1"/>
    <col min="1538" max="1539" width="22.7109375" style="70" customWidth="1"/>
    <col min="1540" max="1540" width="23.140625" style="70" customWidth="1"/>
    <col min="1541" max="1545" width="16.85546875" style="70" customWidth="1"/>
    <col min="1546" max="1546" width="22" style="70" customWidth="1"/>
    <col min="1547" max="1547" width="16.85546875" style="70" bestFit="1" customWidth="1"/>
    <col min="1548" max="1782" width="9.140625" style="70" customWidth="1"/>
    <col min="1783" max="1783" width="5.7109375" style="70" customWidth="1"/>
    <col min="1784" max="1784" width="21.7109375" style="70" customWidth="1"/>
    <col min="1785" max="1785" width="19.7109375" style="70" customWidth="1"/>
    <col min="1786" max="1786" width="10.42578125" style="70" customWidth="1"/>
    <col min="1787" max="1787" width="10.28515625" style="70" customWidth="1"/>
    <col min="1788" max="1792" width="10.5703125" style="70"/>
    <col min="1793" max="1793" width="5.7109375" style="70" customWidth="1"/>
    <col min="1794" max="1795" width="22.7109375" style="70" customWidth="1"/>
    <col min="1796" max="1796" width="23.140625" style="70" customWidth="1"/>
    <col min="1797" max="1801" width="16.85546875" style="70" customWidth="1"/>
    <col min="1802" max="1802" width="22" style="70" customWidth="1"/>
    <col min="1803" max="1803" width="16.85546875" style="70" bestFit="1" customWidth="1"/>
    <col min="1804" max="2038" width="9.140625" style="70" customWidth="1"/>
    <col min="2039" max="2039" width="5.7109375" style="70" customWidth="1"/>
    <col min="2040" max="2040" width="21.7109375" style="70" customWidth="1"/>
    <col min="2041" max="2041" width="19.7109375" style="70" customWidth="1"/>
    <col min="2042" max="2042" width="10.42578125" style="70" customWidth="1"/>
    <col min="2043" max="2043" width="10.28515625" style="70" customWidth="1"/>
    <col min="2044" max="2048" width="10.5703125" style="70"/>
    <col min="2049" max="2049" width="5.7109375" style="70" customWidth="1"/>
    <col min="2050" max="2051" width="22.7109375" style="70" customWidth="1"/>
    <col min="2052" max="2052" width="23.140625" style="70" customWidth="1"/>
    <col min="2053" max="2057" width="16.85546875" style="70" customWidth="1"/>
    <col min="2058" max="2058" width="22" style="70" customWidth="1"/>
    <col min="2059" max="2059" width="16.85546875" style="70" bestFit="1" customWidth="1"/>
    <col min="2060" max="2294" width="9.140625" style="70" customWidth="1"/>
    <col min="2295" max="2295" width="5.7109375" style="70" customWidth="1"/>
    <col min="2296" max="2296" width="21.7109375" style="70" customWidth="1"/>
    <col min="2297" max="2297" width="19.7109375" style="70" customWidth="1"/>
    <col min="2298" max="2298" width="10.42578125" style="70" customWidth="1"/>
    <col min="2299" max="2299" width="10.28515625" style="70" customWidth="1"/>
    <col min="2300" max="2304" width="10.5703125" style="70"/>
    <col min="2305" max="2305" width="5.7109375" style="70" customWidth="1"/>
    <col min="2306" max="2307" width="22.7109375" style="70" customWidth="1"/>
    <col min="2308" max="2308" width="23.140625" style="70" customWidth="1"/>
    <col min="2309" max="2313" width="16.85546875" style="70" customWidth="1"/>
    <col min="2314" max="2314" width="22" style="70" customWidth="1"/>
    <col min="2315" max="2315" width="16.85546875" style="70" bestFit="1" customWidth="1"/>
    <col min="2316" max="2550" width="9.140625" style="70" customWidth="1"/>
    <col min="2551" max="2551" width="5.7109375" style="70" customWidth="1"/>
    <col min="2552" max="2552" width="21.7109375" style="70" customWidth="1"/>
    <col min="2553" max="2553" width="19.7109375" style="70" customWidth="1"/>
    <col min="2554" max="2554" width="10.42578125" style="70" customWidth="1"/>
    <col min="2555" max="2555" width="10.28515625" style="70" customWidth="1"/>
    <col min="2556" max="2560" width="10.5703125" style="70"/>
    <col min="2561" max="2561" width="5.7109375" style="70" customWidth="1"/>
    <col min="2562" max="2563" width="22.7109375" style="70" customWidth="1"/>
    <col min="2564" max="2564" width="23.140625" style="70" customWidth="1"/>
    <col min="2565" max="2569" width="16.85546875" style="70" customWidth="1"/>
    <col min="2570" max="2570" width="22" style="70" customWidth="1"/>
    <col min="2571" max="2571" width="16.85546875" style="70" bestFit="1" customWidth="1"/>
    <col min="2572" max="2806" width="9.140625" style="70" customWidth="1"/>
    <col min="2807" max="2807" width="5.7109375" style="70" customWidth="1"/>
    <col min="2808" max="2808" width="21.7109375" style="70" customWidth="1"/>
    <col min="2809" max="2809" width="19.7109375" style="70" customWidth="1"/>
    <col min="2810" max="2810" width="10.42578125" style="70" customWidth="1"/>
    <col min="2811" max="2811" width="10.28515625" style="70" customWidth="1"/>
    <col min="2812" max="2816" width="10.5703125" style="70"/>
    <col min="2817" max="2817" width="5.7109375" style="70" customWidth="1"/>
    <col min="2818" max="2819" width="22.7109375" style="70" customWidth="1"/>
    <col min="2820" max="2820" width="23.140625" style="70" customWidth="1"/>
    <col min="2821" max="2825" width="16.85546875" style="70" customWidth="1"/>
    <col min="2826" max="2826" width="22" style="70" customWidth="1"/>
    <col min="2827" max="2827" width="16.85546875" style="70" bestFit="1" customWidth="1"/>
    <col min="2828" max="3062" width="9.140625" style="70" customWidth="1"/>
    <col min="3063" max="3063" width="5.7109375" style="70" customWidth="1"/>
    <col min="3064" max="3064" width="21.7109375" style="70" customWidth="1"/>
    <col min="3065" max="3065" width="19.7109375" style="70" customWidth="1"/>
    <col min="3066" max="3066" width="10.42578125" style="70" customWidth="1"/>
    <col min="3067" max="3067" width="10.28515625" style="70" customWidth="1"/>
    <col min="3068" max="3072" width="10.5703125" style="70"/>
    <col min="3073" max="3073" width="5.7109375" style="70" customWidth="1"/>
    <col min="3074" max="3075" width="22.7109375" style="70" customWidth="1"/>
    <col min="3076" max="3076" width="23.140625" style="70" customWidth="1"/>
    <col min="3077" max="3081" width="16.85546875" style="70" customWidth="1"/>
    <col min="3082" max="3082" width="22" style="70" customWidth="1"/>
    <col min="3083" max="3083" width="16.85546875" style="70" bestFit="1" customWidth="1"/>
    <col min="3084" max="3318" width="9.140625" style="70" customWidth="1"/>
    <col min="3319" max="3319" width="5.7109375" style="70" customWidth="1"/>
    <col min="3320" max="3320" width="21.7109375" style="70" customWidth="1"/>
    <col min="3321" max="3321" width="19.7109375" style="70" customWidth="1"/>
    <col min="3322" max="3322" width="10.42578125" style="70" customWidth="1"/>
    <col min="3323" max="3323" width="10.28515625" style="70" customWidth="1"/>
    <col min="3324" max="3328" width="10.5703125" style="70"/>
    <col min="3329" max="3329" width="5.7109375" style="70" customWidth="1"/>
    <col min="3330" max="3331" width="22.7109375" style="70" customWidth="1"/>
    <col min="3332" max="3332" width="23.140625" style="70" customWidth="1"/>
    <col min="3333" max="3337" width="16.85546875" style="70" customWidth="1"/>
    <col min="3338" max="3338" width="22" style="70" customWidth="1"/>
    <col min="3339" max="3339" width="16.85546875" style="70" bestFit="1" customWidth="1"/>
    <col min="3340" max="3574" width="9.140625" style="70" customWidth="1"/>
    <col min="3575" max="3575" width="5.7109375" style="70" customWidth="1"/>
    <col min="3576" max="3576" width="21.7109375" style="70" customWidth="1"/>
    <col min="3577" max="3577" width="19.7109375" style="70" customWidth="1"/>
    <col min="3578" max="3578" width="10.42578125" style="70" customWidth="1"/>
    <col min="3579" max="3579" width="10.28515625" style="70" customWidth="1"/>
    <col min="3580" max="3584" width="10.5703125" style="70"/>
    <col min="3585" max="3585" width="5.7109375" style="70" customWidth="1"/>
    <col min="3586" max="3587" width="22.7109375" style="70" customWidth="1"/>
    <col min="3588" max="3588" width="23.140625" style="70" customWidth="1"/>
    <col min="3589" max="3593" width="16.85546875" style="70" customWidth="1"/>
    <col min="3594" max="3594" width="22" style="70" customWidth="1"/>
    <col min="3595" max="3595" width="16.85546875" style="70" bestFit="1" customWidth="1"/>
    <col min="3596" max="3830" width="9.140625" style="70" customWidth="1"/>
    <col min="3831" max="3831" width="5.7109375" style="70" customWidth="1"/>
    <col min="3832" max="3832" width="21.7109375" style="70" customWidth="1"/>
    <col min="3833" max="3833" width="19.7109375" style="70" customWidth="1"/>
    <col min="3834" max="3834" width="10.42578125" style="70" customWidth="1"/>
    <col min="3835" max="3835" width="10.28515625" style="70" customWidth="1"/>
    <col min="3836" max="3840" width="10.5703125" style="70"/>
    <col min="3841" max="3841" width="5.7109375" style="70" customWidth="1"/>
    <col min="3842" max="3843" width="22.7109375" style="70" customWidth="1"/>
    <col min="3844" max="3844" width="23.140625" style="70" customWidth="1"/>
    <col min="3845" max="3849" width="16.85546875" style="70" customWidth="1"/>
    <col min="3850" max="3850" width="22" style="70" customWidth="1"/>
    <col min="3851" max="3851" width="16.85546875" style="70" bestFit="1" customWidth="1"/>
    <col min="3852" max="4086" width="9.140625" style="70" customWidth="1"/>
    <col min="4087" max="4087" width="5.7109375" style="70" customWidth="1"/>
    <col min="4088" max="4088" width="21.7109375" style="70" customWidth="1"/>
    <col min="4089" max="4089" width="19.7109375" style="70" customWidth="1"/>
    <col min="4090" max="4090" width="10.42578125" style="70" customWidth="1"/>
    <col min="4091" max="4091" width="10.28515625" style="70" customWidth="1"/>
    <col min="4092" max="4096" width="10.5703125" style="70"/>
    <col min="4097" max="4097" width="5.7109375" style="70" customWidth="1"/>
    <col min="4098" max="4099" width="22.7109375" style="70" customWidth="1"/>
    <col min="4100" max="4100" width="23.140625" style="70" customWidth="1"/>
    <col min="4101" max="4105" width="16.85546875" style="70" customWidth="1"/>
    <col min="4106" max="4106" width="22" style="70" customWidth="1"/>
    <col min="4107" max="4107" width="16.85546875" style="70" bestFit="1" customWidth="1"/>
    <col min="4108" max="4342" width="9.140625" style="70" customWidth="1"/>
    <col min="4343" max="4343" width="5.7109375" style="70" customWidth="1"/>
    <col min="4344" max="4344" width="21.7109375" style="70" customWidth="1"/>
    <col min="4345" max="4345" width="19.7109375" style="70" customWidth="1"/>
    <col min="4346" max="4346" width="10.42578125" style="70" customWidth="1"/>
    <col min="4347" max="4347" width="10.28515625" style="70" customWidth="1"/>
    <col min="4348" max="4352" width="10.5703125" style="70"/>
    <col min="4353" max="4353" width="5.7109375" style="70" customWidth="1"/>
    <col min="4354" max="4355" width="22.7109375" style="70" customWidth="1"/>
    <col min="4356" max="4356" width="23.140625" style="70" customWidth="1"/>
    <col min="4357" max="4361" width="16.85546875" style="70" customWidth="1"/>
    <col min="4362" max="4362" width="22" style="70" customWidth="1"/>
    <col min="4363" max="4363" width="16.85546875" style="70" bestFit="1" customWidth="1"/>
    <col min="4364" max="4598" width="9.140625" style="70" customWidth="1"/>
    <col min="4599" max="4599" width="5.7109375" style="70" customWidth="1"/>
    <col min="4600" max="4600" width="21.7109375" style="70" customWidth="1"/>
    <col min="4601" max="4601" width="19.7109375" style="70" customWidth="1"/>
    <col min="4602" max="4602" width="10.42578125" style="70" customWidth="1"/>
    <col min="4603" max="4603" width="10.28515625" style="70" customWidth="1"/>
    <col min="4604" max="4608" width="10.5703125" style="70"/>
    <col min="4609" max="4609" width="5.7109375" style="70" customWidth="1"/>
    <col min="4610" max="4611" width="22.7109375" style="70" customWidth="1"/>
    <col min="4612" max="4612" width="23.140625" style="70" customWidth="1"/>
    <col min="4613" max="4617" width="16.85546875" style="70" customWidth="1"/>
    <col min="4618" max="4618" width="22" style="70" customWidth="1"/>
    <col min="4619" max="4619" width="16.85546875" style="70" bestFit="1" customWidth="1"/>
    <col min="4620" max="4854" width="9.140625" style="70" customWidth="1"/>
    <col min="4855" max="4855" width="5.7109375" style="70" customWidth="1"/>
    <col min="4856" max="4856" width="21.7109375" style="70" customWidth="1"/>
    <col min="4857" max="4857" width="19.7109375" style="70" customWidth="1"/>
    <col min="4858" max="4858" width="10.42578125" style="70" customWidth="1"/>
    <col min="4859" max="4859" width="10.28515625" style="70" customWidth="1"/>
    <col min="4860" max="4864" width="10.5703125" style="70"/>
    <col min="4865" max="4865" width="5.7109375" style="70" customWidth="1"/>
    <col min="4866" max="4867" width="22.7109375" style="70" customWidth="1"/>
    <col min="4868" max="4868" width="23.140625" style="70" customWidth="1"/>
    <col min="4869" max="4873" width="16.85546875" style="70" customWidth="1"/>
    <col min="4874" max="4874" width="22" style="70" customWidth="1"/>
    <col min="4875" max="4875" width="16.85546875" style="70" bestFit="1" customWidth="1"/>
    <col min="4876" max="5110" width="9.140625" style="70" customWidth="1"/>
    <col min="5111" max="5111" width="5.7109375" style="70" customWidth="1"/>
    <col min="5112" max="5112" width="21.7109375" style="70" customWidth="1"/>
    <col min="5113" max="5113" width="19.7109375" style="70" customWidth="1"/>
    <col min="5114" max="5114" width="10.42578125" style="70" customWidth="1"/>
    <col min="5115" max="5115" width="10.28515625" style="70" customWidth="1"/>
    <col min="5116" max="5120" width="10.5703125" style="70"/>
    <col min="5121" max="5121" width="5.7109375" style="70" customWidth="1"/>
    <col min="5122" max="5123" width="22.7109375" style="70" customWidth="1"/>
    <col min="5124" max="5124" width="23.140625" style="70" customWidth="1"/>
    <col min="5125" max="5129" width="16.85546875" style="70" customWidth="1"/>
    <col min="5130" max="5130" width="22" style="70" customWidth="1"/>
    <col min="5131" max="5131" width="16.85546875" style="70" bestFit="1" customWidth="1"/>
    <col min="5132" max="5366" width="9.140625" style="70" customWidth="1"/>
    <col min="5367" max="5367" width="5.7109375" style="70" customWidth="1"/>
    <col min="5368" max="5368" width="21.7109375" style="70" customWidth="1"/>
    <col min="5369" max="5369" width="19.7109375" style="70" customWidth="1"/>
    <col min="5370" max="5370" width="10.42578125" style="70" customWidth="1"/>
    <col min="5371" max="5371" width="10.28515625" style="70" customWidth="1"/>
    <col min="5372" max="5376" width="10.5703125" style="70"/>
    <col min="5377" max="5377" width="5.7109375" style="70" customWidth="1"/>
    <col min="5378" max="5379" width="22.7109375" style="70" customWidth="1"/>
    <col min="5380" max="5380" width="23.140625" style="70" customWidth="1"/>
    <col min="5381" max="5385" width="16.85546875" style="70" customWidth="1"/>
    <col min="5386" max="5386" width="22" style="70" customWidth="1"/>
    <col min="5387" max="5387" width="16.85546875" style="70" bestFit="1" customWidth="1"/>
    <col min="5388" max="5622" width="9.140625" style="70" customWidth="1"/>
    <col min="5623" max="5623" width="5.7109375" style="70" customWidth="1"/>
    <col min="5624" max="5624" width="21.7109375" style="70" customWidth="1"/>
    <col min="5625" max="5625" width="19.7109375" style="70" customWidth="1"/>
    <col min="5626" max="5626" width="10.42578125" style="70" customWidth="1"/>
    <col min="5627" max="5627" width="10.28515625" style="70" customWidth="1"/>
    <col min="5628" max="5632" width="10.5703125" style="70"/>
    <col min="5633" max="5633" width="5.7109375" style="70" customWidth="1"/>
    <col min="5634" max="5635" width="22.7109375" style="70" customWidth="1"/>
    <col min="5636" max="5636" width="23.140625" style="70" customWidth="1"/>
    <col min="5637" max="5641" width="16.85546875" style="70" customWidth="1"/>
    <col min="5642" max="5642" width="22" style="70" customWidth="1"/>
    <col min="5643" max="5643" width="16.85546875" style="70" bestFit="1" customWidth="1"/>
    <col min="5644" max="5878" width="9.140625" style="70" customWidth="1"/>
    <col min="5879" max="5879" width="5.7109375" style="70" customWidth="1"/>
    <col min="5880" max="5880" width="21.7109375" style="70" customWidth="1"/>
    <col min="5881" max="5881" width="19.7109375" style="70" customWidth="1"/>
    <col min="5882" max="5882" width="10.42578125" style="70" customWidth="1"/>
    <col min="5883" max="5883" width="10.28515625" style="70" customWidth="1"/>
    <col min="5884" max="5888" width="10.5703125" style="70"/>
    <col min="5889" max="5889" width="5.7109375" style="70" customWidth="1"/>
    <col min="5890" max="5891" width="22.7109375" style="70" customWidth="1"/>
    <col min="5892" max="5892" width="23.140625" style="70" customWidth="1"/>
    <col min="5893" max="5897" width="16.85546875" style="70" customWidth="1"/>
    <col min="5898" max="5898" width="22" style="70" customWidth="1"/>
    <col min="5899" max="5899" width="16.85546875" style="70" bestFit="1" customWidth="1"/>
    <col min="5900" max="6134" width="9.140625" style="70" customWidth="1"/>
    <col min="6135" max="6135" width="5.7109375" style="70" customWidth="1"/>
    <col min="6136" max="6136" width="21.7109375" style="70" customWidth="1"/>
    <col min="6137" max="6137" width="19.7109375" style="70" customWidth="1"/>
    <col min="6138" max="6138" width="10.42578125" style="70" customWidth="1"/>
    <col min="6139" max="6139" width="10.28515625" style="70" customWidth="1"/>
    <col min="6140" max="6144" width="10.5703125" style="70"/>
    <col min="6145" max="6145" width="5.7109375" style="70" customWidth="1"/>
    <col min="6146" max="6147" width="22.7109375" style="70" customWidth="1"/>
    <col min="6148" max="6148" width="23.140625" style="70" customWidth="1"/>
    <col min="6149" max="6153" width="16.85546875" style="70" customWidth="1"/>
    <col min="6154" max="6154" width="22" style="70" customWidth="1"/>
    <col min="6155" max="6155" width="16.85546875" style="70" bestFit="1" customWidth="1"/>
    <col min="6156" max="6390" width="9.140625" style="70" customWidth="1"/>
    <col min="6391" max="6391" width="5.7109375" style="70" customWidth="1"/>
    <col min="6392" max="6392" width="21.7109375" style="70" customWidth="1"/>
    <col min="6393" max="6393" width="19.7109375" style="70" customWidth="1"/>
    <col min="6394" max="6394" width="10.42578125" style="70" customWidth="1"/>
    <col min="6395" max="6395" width="10.28515625" style="70" customWidth="1"/>
    <col min="6396" max="6400" width="10.5703125" style="70"/>
    <col min="6401" max="6401" width="5.7109375" style="70" customWidth="1"/>
    <col min="6402" max="6403" width="22.7109375" style="70" customWidth="1"/>
    <col min="6404" max="6404" width="23.140625" style="70" customWidth="1"/>
    <col min="6405" max="6409" width="16.85546875" style="70" customWidth="1"/>
    <col min="6410" max="6410" width="22" style="70" customWidth="1"/>
    <col min="6411" max="6411" width="16.85546875" style="70" bestFit="1" customWidth="1"/>
    <col min="6412" max="6646" width="9.140625" style="70" customWidth="1"/>
    <col min="6647" max="6647" width="5.7109375" style="70" customWidth="1"/>
    <col min="6648" max="6648" width="21.7109375" style="70" customWidth="1"/>
    <col min="6649" max="6649" width="19.7109375" style="70" customWidth="1"/>
    <col min="6650" max="6650" width="10.42578125" style="70" customWidth="1"/>
    <col min="6651" max="6651" width="10.28515625" style="70" customWidth="1"/>
    <col min="6652" max="6656" width="10.5703125" style="70"/>
    <col min="6657" max="6657" width="5.7109375" style="70" customWidth="1"/>
    <col min="6658" max="6659" width="22.7109375" style="70" customWidth="1"/>
    <col min="6660" max="6660" width="23.140625" style="70" customWidth="1"/>
    <col min="6661" max="6665" width="16.85546875" style="70" customWidth="1"/>
    <col min="6666" max="6666" width="22" style="70" customWidth="1"/>
    <col min="6667" max="6667" width="16.85546875" style="70" bestFit="1" customWidth="1"/>
    <col min="6668" max="6902" width="9.140625" style="70" customWidth="1"/>
    <col min="6903" max="6903" width="5.7109375" style="70" customWidth="1"/>
    <col min="6904" max="6904" width="21.7109375" style="70" customWidth="1"/>
    <col min="6905" max="6905" width="19.7109375" style="70" customWidth="1"/>
    <col min="6906" max="6906" width="10.42578125" style="70" customWidth="1"/>
    <col min="6907" max="6907" width="10.28515625" style="70" customWidth="1"/>
    <col min="6908" max="6912" width="10.5703125" style="70"/>
    <col min="6913" max="6913" width="5.7109375" style="70" customWidth="1"/>
    <col min="6914" max="6915" width="22.7109375" style="70" customWidth="1"/>
    <col min="6916" max="6916" width="23.140625" style="70" customWidth="1"/>
    <col min="6917" max="6921" width="16.85546875" style="70" customWidth="1"/>
    <col min="6922" max="6922" width="22" style="70" customWidth="1"/>
    <col min="6923" max="6923" width="16.85546875" style="70" bestFit="1" customWidth="1"/>
    <col min="6924" max="7158" width="9.140625" style="70" customWidth="1"/>
    <col min="7159" max="7159" width="5.7109375" style="70" customWidth="1"/>
    <col min="7160" max="7160" width="21.7109375" style="70" customWidth="1"/>
    <col min="7161" max="7161" width="19.7109375" style="70" customWidth="1"/>
    <col min="7162" max="7162" width="10.42578125" style="70" customWidth="1"/>
    <col min="7163" max="7163" width="10.28515625" style="70" customWidth="1"/>
    <col min="7164" max="7168" width="10.5703125" style="70"/>
    <col min="7169" max="7169" width="5.7109375" style="70" customWidth="1"/>
    <col min="7170" max="7171" width="22.7109375" style="70" customWidth="1"/>
    <col min="7172" max="7172" width="23.140625" style="70" customWidth="1"/>
    <col min="7173" max="7177" width="16.85546875" style="70" customWidth="1"/>
    <col min="7178" max="7178" width="22" style="70" customWidth="1"/>
    <col min="7179" max="7179" width="16.85546875" style="70" bestFit="1" customWidth="1"/>
    <col min="7180" max="7414" width="9.140625" style="70" customWidth="1"/>
    <col min="7415" max="7415" width="5.7109375" style="70" customWidth="1"/>
    <col min="7416" max="7416" width="21.7109375" style="70" customWidth="1"/>
    <col min="7417" max="7417" width="19.7109375" style="70" customWidth="1"/>
    <col min="7418" max="7418" width="10.42578125" style="70" customWidth="1"/>
    <col min="7419" max="7419" width="10.28515625" style="70" customWidth="1"/>
    <col min="7420" max="7424" width="10.5703125" style="70"/>
    <col min="7425" max="7425" width="5.7109375" style="70" customWidth="1"/>
    <col min="7426" max="7427" width="22.7109375" style="70" customWidth="1"/>
    <col min="7428" max="7428" width="23.140625" style="70" customWidth="1"/>
    <col min="7429" max="7433" width="16.85546875" style="70" customWidth="1"/>
    <col min="7434" max="7434" width="22" style="70" customWidth="1"/>
    <col min="7435" max="7435" width="16.85546875" style="70" bestFit="1" customWidth="1"/>
    <col min="7436" max="7670" width="9.140625" style="70" customWidth="1"/>
    <col min="7671" max="7671" width="5.7109375" style="70" customWidth="1"/>
    <col min="7672" max="7672" width="21.7109375" style="70" customWidth="1"/>
    <col min="7673" max="7673" width="19.7109375" style="70" customWidth="1"/>
    <col min="7674" max="7674" width="10.42578125" style="70" customWidth="1"/>
    <col min="7675" max="7675" width="10.28515625" style="70" customWidth="1"/>
    <col min="7676" max="7680" width="10.5703125" style="70"/>
    <col min="7681" max="7681" width="5.7109375" style="70" customWidth="1"/>
    <col min="7682" max="7683" width="22.7109375" style="70" customWidth="1"/>
    <col min="7684" max="7684" width="23.140625" style="70" customWidth="1"/>
    <col min="7685" max="7689" width="16.85546875" style="70" customWidth="1"/>
    <col min="7690" max="7690" width="22" style="70" customWidth="1"/>
    <col min="7691" max="7691" width="16.85546875" style="70" bestFit="1" customWidth="1"/>
    <col min="7692" max="7926" width="9.140625" style="70" customWidth="1"/>
    <col min="7927" max="7927" width="5.7109375" style="70" customWidth="1"/>
    <col min="7928" max="7928" width="21.7109375" style="70" customWidth="1"/>
    <col min="7929" max="7929" width="19.7109375" style="70" customWidth="1"/>
    <col min="7930" max="7930" width="10.42578125" style="70" customWidth="1"/>
    <col min="7931" max="7931" width="10.28515625" style="70" customWidth="1"/>
    <col min="7932" max="7936" width="10.5703125" style="70"/>
    <col min="7937" max="7937" width="5.7109375" style="70" customWidth="1"/>
    <col min="7938" max="7939" width="22.7109375" style="70" customWidth="1"/>
    <col min="7940" max="7940" width="23.140625" style="70" customWidth="1"/>
    <col min="7941" max="7945" width="16.85546875" style="70" customWidth="1"/>
    <col min="7946" max="7946" width="22" style="70" customWidth="1"/>
    <col min="7947" max="7947" width="16.85546875" style="70" bestFit="1" customWidth="1"/>
    <col min="7948" max="8182" width="9.140625" style="70" customWidth="1"/>
    <col min="8183" max="8183" width="5.7109375" style="70" customWidth="1"/>
    <col min="8184" max="8184" width="21.7109375" style="70" customWidth="1"/>
    <col min="8185" max="8185" width="19.7109375" style="70" customWidth="1"/>
    <col min="8186" max="8186" width="10.42578125" style="70" customWidth="1"/>
    <col min="8187" max="8187" width="10.28515625" style="70" customWidth="1"/>
    <col min="8188" max="8192" width="10.5703125" style="70"/>
    <col min="8193" max="8193" width="5.7109375" style="70" customWidth="1"/>
    <col min="8194" max="8195" width="22.7109375" style="70" customWidth="1"/>
    <col min="8196" max="8196" width="23.140625" style="70" customWidth="1"/>
    <col min="8197" max="8201" width="16.85546875" style="70" customWidth="1"/>
    <col min="8202" max="8202" width="22" style="70" customWidth="1"/>
    <col min="8203" max="8203" width="16.85546875" style="70" bestFit="1" customWidth="1"/>
    <col min="8204" max="8438" width="9.140625" style="70" customWidth="1"/>
    <col min="8439" max="8439" width="5.7109375" style="70" customWidth="1"/>
    <col min="8440" max="8440" width="21.7109375" style="70" customWidth="1"/>
    <col min="8441" max="8441" width="19.7109375" style="70" customWidth="1"/>
    <col min="8442" max="8442" width="10.42578125" style="70" customWidth="1"/>
    <col min="8443" max="8443" width="10.28515625" style="70" customWidth="1"/>
    <col min="8444" max="8448" width="10.5703125" style="70"/>
    <col min="8449" max="8449" width="5.7109375" style="70" customWidth="1"/>
    <col min="8450" max="8451" width="22.7109375" style="70" customWidth="1"/>
    <col min="8452" max="8452" width="23.140625" style="70" customWidth="1"/>
    <col min="8453" max="8457" width="16.85546875" style="70" customWidth="1"/>
    <col min="8458" max="8458" width="22" style="70" customWidth="1"/>
    <col min="8459" max="8459" width="16.85546875" style="70" bestFit="1" customWidth="1"/>
    <col min="8460" max="8694" width="9.140625" style="70" customWidth="1"/>
    <col min="8695" max="8695" width="5.7109375" style="70" customWidth="1"/>
    <col min="8696" max="8696" width="21.7109375" style="70" customWidth="1"/>
    <col min="8697" max="8697" width="19.7109375" style="70" customWidth="1"/>
    <col min="8698" max="8698" width="10.42578125" style="70" customWidth="1"/>
    <col min="8699" max="8699" width="10.28515625" style="70" customWidth="1"/>
    <col min="8700" max="8704" width="10.5703125" style="70"/>
    <col min="8705" max="8705" width="5.7109375" style="70" customWidth="1"/>
    <col min="8706" max="8707" width="22.7109375" style="70" customWidth="1"/>
    <col min="8708" max="8708" width="23.140625" style="70" customWidth="1"/>
    <col min="8709" max="8713" width="16.85546875" style="70" customWidth="1"/>
    <col min="8714" max="8714" width="22" style="70" customWidth="1"/>
    <col min="8715" max="8715" width="16.85546875" style="70" bestFit="1" customWidth="1"/>
    <col min="8716" max="8950" width="9.140625" style="70" customWidth="1"/>
    <col min="8951" max="8951" width="5.7109375" style="70" customWidth="1"/>
    <col min="8952" max="8952" width="21.7109375" style="70" customWidth="1"/>
    <col min="8953" max="8953" width="19.7109375" style="70" customWidth="1"/>
    <col min="8954" max="8954" width="10.42578125" style="70" customWidth="1"/>
    <col min="8955" max="8955" width="10.28515625" style="70" customWidth="1"/>
    <col min="8956" max="8960" width="10.5703125" style="70"/>
    <col min="8961" max="8961" width="5.7109375" style="70" customWidth="1"/>
    <col min="8962" max="8963" width="22.7109375" style="70" customWidth="1"/>
    <col min="8964" max="8964" width="23.140625" style="70" customWidth="1"/>
    <col min="8965" max="8969" width="16.85546875" style="70" customWidth="1"/>
    <col min="8970" max="8970" width="22" style="70" customWidth="1"/>
    <col min="8971" max="8971" width="16.85546875" style="70" bestFit="1" customWidth="1"/>
    <col min="8972" max="9206" width="9.140625" style="70" customWidth="1"/>
    <col min="9207" max="9207" width="5.7109375" style="70" customWidth="1"/>
    <col min="9208" max="9208" width="21.7109375" style="70" customWidth="1"/>
    <col min="9209" max="9209" width="19.7109375" style="70" customWidth="1"/>
    <col min="9210" max="9210" width="10.42578125" style="70" customWidth="1"/>
    <col min="9211" max="9211" width="10.28515625" style="70" customWidth="1"/>
    <col min="9212" max="9216" width="10.5703125" style="70"/>
    <col min="9217" max="9217" width="5.7109375" style="70" customWidth="1"/>
    <col min="9218" max="9219" width="22.7109375" style="70" customWidth="1"/>
    <col min="9220" max="9220" width="23.140625" style="70" customWidth="1"/>
    <col min="9221" max="9225" width="16.85546875" style="70" customWidth="1"/>
    <col min="9226" max="9226" width="22" style="70" customWidth="1"/>
    <col min="9227" max="9227" width="16.85546875" style="70" bestFit="1" customWidth="1"/>
    <col min="9228" max="9462" width="9.140625" style="70" customWidth="1"/>
    <col min="9463" max="9463" width="5.7109375" style="70" customWidth="1"/>
    <col min="9464" max="9464" width="21.7109375" style="70" customWidth="1"/>
    <col min="9465" max="9465" width="19.7109375" style="70" customWidth="1"/>
    <col min="9466" max="9466" width="10.42578125" style="70" customWidth="1"/>
    <col min="9467" max="9467" width="10.28515625" style="70" customWidth="1"/>
    <col min="9468" max="9472" width="10.5703125" style="70"/>
    <col min="9473" max="9473" width="5.7109375" style="70" customWidth="1"/>
    <col min="9474" max="9475" width="22.7109375" style="70" customWidth="1"/>
    <col min="9476" max="9476" width="23.140625" style="70" customWidth="1"/>
    <col min="9477" max="9481" width="16.85546875" style="70" customWidth="1"/>
    <col min="9482" max="9482" width="22" style="70" customWidth="1"/>
    <col min="9483" max="9483" width="16.85546875" style="70" bestFit="1" customWidth="1"/>
    <col min="9484" max="9718" width="9.140625" style="70" customWidth="1"/>
    <col min="9719" max="9719" width="5.7109375" style="70" customWidth="1"/>
    <col min="9720" max="9720" width="21.7109375" style="70" customWidth="1"/>
    <col min="9721" max="9721" width="19.7109375" style="70" customWidth="1"/>
    <col min="9722" max="9722" width="10.42578125" style="70" customWidth="1"/>
    <col min="9723" max="9723" width="10.28515625" style="70" customWidth="1"/>
    <col min="9724" max="9728" width="10.5703125" style="70"/>
    <col min="9729" max="9729" width="5.7109375" style="70" customWidth="1"/>
    <col min="9730" max="9731" width="22.7109375" style="70" customWidth="1"/>
    <col min="9732" max="9732" width="23.140625" style="70" customWidth="1"/>
    <col min="9733" max="9737" width="16.85546875" style="70" customWidth="1"/>
    <col min="9738" max="9738" width="22" style="70" customWidth="1"/>
    <col min="9739" max="9739" width="16.85546875" style="70" bestFit="1" customWidth="1"/>
    <col min="9740" max="9974" width="9.140625" style="70" customWidth="1"/>
    <col min="9975" max="9975" width="5.7109375" style="70" customWidth="1"/>
    <col min="9976" max="9976" width="21.7109375" style="70" customWidth="1"/>
    <col min="9977" max="9977" width="19.7109375" style="70" customWidth="1"/>
    <col min="9978" max="9978" width="10.42578125" style="70" customWidth="1"/>
    <col min="9979" max="9979" width="10.28515625" style="70" customWidth="1"/>
    <col min="9980" max="9984" width="10.5703125" style="70"/>
    <col min="9985" max="9985" width="5.7109375" style="70" customWidth="1"/>
    <col min="9986" max="9987" width="22.7109375" style="70" customWidth="1"/>
    <col min="9988" max="9988" width="23.140625" style="70" customWidth="1"/>
    <col min="9989" max="9993" width="16.85546875" style="70" customWidth="1"/>
    <col min="9994" max="9994" width="22" style="70" customWidth="1"/>
    <col min="9995" max="9995" width="16.85546875" style="70" bestFit="1" customWidth="1"/>
    <col min="9996" max="10230" width="9.140625" style="70" customWidth="1"/>
    <col min="10231" max="10231" width="5.7109375" style="70" customWidth="1"/>
    <col min="10232" max="10232" width="21.7109375" style="70" customWidth="1"/>
    <col min="10233" max="10233" width="19.7109375" style="70" customWidth="1"/>
    <col min="10234" max="10234" width="10.42578125" style="70" customWidth="1"/>
    <col min="10235" max="10235" width="10.28515625" style="70" customWidth="1"/>
    <col min="10236" max="10240" width="10.5703125" style="70"/>
    <col min="10241" max="10241" width="5.7109375" style="70" customWidth="1"/>
    <col min="10242" max="10243" width="22.7109375" style="70" customWidth="1"/>
    <col min="10244" max="10244" width="23.140625" style="70" customWidth="1"/>
    <col min="10245" max="10249" width="16.85546875" style="70" customWidth="1"/>
    <col min="10250" max="10250" width="22" style="70" customWidth="1"/>
    <col min="10251" max="10251" width="16.85546875" style="70" bestFit="1" customWidth="1"/>
    <col min="10252" max="10486" width="9.140625" style="70" customWidth="1"/>
    <col min="10487" max="10487" width="5.7109375" style="70" customWidth="1"/>
    <col min="10488" max="10488" width="21.7109375" style="70" customWidth="1"/>
    <col min="10489" max="10489" width="19.7109375" style="70" customWidth="1"/>
    <col min="10490" max="10490" width="10.42578125" style="70" customWidth="1"/>
    <col min="10491" max="10491" width="10.28515625" style="70" customWidth="1"/>
    <col min="10492" max="10496" width="10.5703125" style="70"/>
    <col min="10497" max="10497" width="5.7109375" style="70" customWidth="1"/>
    <col min="10498" max="10499" width="22.7109375" style="70" customWidth="1"/>
    <col min="10500" max="10500" width="23.140625" style="70" customWidth="1"/>
    <col min="10501" max="10505" width="16.85546875" style="70" customWidth="1"/>
    <col min="10506" max="10506" width="22" style="70" customWidth="1"/>
    <col min="10507" max="10507" width="16.85546875" style="70" bestFit="1" customWidth="1"/>
    <col min="10508" max="10742" width="9.140625" style="70" customWidth="1"/>
    <col min="10743" max="10743" width="5.7109375" style="70" customWidth="1"/>
    <col min="10744" max="10744" width="21.7109375" style="70" customWidth="1"/>
    <col min="10745" max="10745" width="19.7109375" style="70" customWidth="1"/>
    <col min="10746" max="10746" width="10.42578125" style="70" customWidth="1"/>
    <col min="10747" max="10747" width="10.28515625" style="70" customWidth="1"/>
    <col min="10748" max="10752" width="10.5703125" style="70"/>
    <col min="10753" max="10753" width="5.7109375" style="70" customWidth="1"/>
    <col min="10754" max="10755" width="22.7109375" style="70" customWidth="1"/>
    <col min="10756" max="10756" width="23.140625" style="70" customWidth="1"/>
    <col min="10757" max="10761" width="16.85546875" style="70" customWidth="1"/>
    <col min="10762" max="10762" width="22" style="70" customWidth="1"/>
    <col min="10763" max="10763" width="16.85546875" style="70" bestFit="1" customWidth="1"/>
    <col min="10764" max="10998" width="9.140625" style="70" customWidth="1"/>
    <col min="10999" max="10999" width="5.7109375" style="70" customWidth="1"/>
    <col min="11000" max="11000" width="21.7109375" style="70" customWidth="1"/>
    <col min="11001" max="11001" width="19.7109375" style="70" customWidth="1"/>
    <col min="11002" max="11002" width="10.42578125" style="70" customWidth="1"/>
    <col min="11003" max="11003" width="10.28515625" style="70" customWidth="1"/>
    <col min="11004" max="11008" width="10.5703125" style="70"/>
    <col min="11009" max="11009" width="5.7109375" style="70" customWidth="1"/>
    <col min="11010" max="11011" width="22.7109375" style="70" customWidth="1"/>
    <col min="11012" max="11012" width="23.140625" style="70" customWidth="1"/>
    <col min="11013" max="11017" width="16.85546875" style="70" customWidth="1"/>
    <col min="11018" max="11018" width="22" style="70" customWidth="1"/>
    <col min="11019" max="11019" width="16.85546875" style="70" bestFit="1" customWidth="1"/>
    <col min="11020" max="11254" width="9.140625" style="70" customWidth="1"/>
    <col min="11255" max="11255" width="5.7109375" style="70" customWidth="1"/>
    <col min="11256" max="11256" width="21.7109375" style="70" customWidth="1"/>
    <col min="11257" max="11257" width="19.7109375" style="70" customWidth="1"/>
    <col min="11258" max="11258" width="10.42578125" style="70" customWidth="1"/>
    <col min="11259" max="11259" width="10.28515625" style="70" customWidth="1"/>
    <col min="11260" max="11264" width="10.5703125" style="70"/>
    <col min="11265" max="11265" width="5.7109375" style="70" customWidth="1"/>
    <col min="11266" max="11267" width="22.7109375" style="70" customWidth="1"/>
    <col min="11268" max="11268" width="23.140625" style="70" customWidth="1"/>
    <col min="11269" max="11273" width="16.85546875" style="70" customWidth="1"/>
    <col min="11274" max="11274" width="22" style="70" customWidth="1"/>
    <col min="11275" max="11275" width="16.85546875" style="70" bestFit="1" customWidth="1"/>
    <col min="11276" max="11510" width="9.140625" style="70" customWidth="1"/>
    <col min="11511" max="11511" width="5.7109375" style="70" customWidth="1"/>
    <col min="11512" max="11512" width="21.7109375" style="70" customWidth="1"/>
    <col min="11513" max="11513" width="19.7109375" style="70" customWidth="1"/>
    <col min="11514" max="11514" width="10.42578125" style="70" customWidth="1"/>
    <col min="11515" max="11515" width="10.28515625" style="70" customWidth="1"/>
    <col min="11516" max="11520" width="10.5703125" style="70"/>
    <col min="11521" max="11521" width="5.7109375" style="70" customWidth="1"/>
    <col min="11522" max="11523" width="22.7109375" style="70" customWidth="1"/>
    <col min="11524" max="11524" width="23.140625" style="70" customWidth="1"/>
    <col min="11525" max="11529" width="16.85546875" style="70" customWidth="1"/>
    <col min="11530" max="11530" width="22" style="70" customWidth="1"/>
    <col min="11531" max="11531" width="16.85546875" style="70" bestFit="1" customWidth="1"/>
    <col min="11532" max="11766" width="9.140625" style="70" customWidth="1"/>
    <col min="11767" max="11767" width="5.7109375" style="70" customWidth="1"/>
    <col min="11768" max="11768" width="21.7109375" style="70" customWidth="1"/>
    <col min="11769" max="11769" width="19.7109375" style="70" customWidth="1"/>
    <col min="11770" max="11770" width="10.42578125" style="70" customWidth="1"/>
    <col min="11771" max="11771" width="10.28515625" style="70" customWidth="1"/>
    <col min="11772" max="11776" width="10.5703125" style="70"/>
    <col min="11777" max="11777" width="5.7109375" style="70" customWidth="1"/>
    <col min="11778" max="11779" width="22.7109375" style="70" customWidth="1"/>
    <col min="11780" max="11780" width="23.140625" style="70" customWidth="1"/>
    <col min="11781" max="11785" width="16.85546875" style="70" customWidth="1"/>
    <col min="11786" max="11786" width="22" style="70" customWidth="1"/>
    <col min="11787" max="11787" width="16.85546875" style="70" bestFit="1" customWidth="1"/>
    <col min="11788" max="12022" width="9.140625" style="70" customWidth="1"/>
    <col min="12023" max="12023" width="5.7109375" style="70" customWidth="1"/>
    <col min="12024" max="12024" width="21.7109375" style="70" customWidth="1"/>
    <col min="12025" max="12025" width="19.7109375" style="70" customWidth="1"/>
    <col min="12026" max="12026" width="10.42578125" style="70" customWidth="1"/>
    <col min="12027" max="12027" width="10.28515625" style="70" customWidth="1"/>
    <col min="12028" max="12032" width="10.5703125" style="70"/>
    <col min="12033" max="12033" width="5.7109375" style="70" customWidth="1"/>
    <col min="12034" max="12035" width="22.7109375" style="70" customWidth="1"/>
    <col min="12036" max="12036" width="23.140625" style="70" customWidth="1"/>
    <col min="12037" max="12041" width="16.85546875" style="70" customWidth="1"/>
    <col min="12042" max="12042" width="22" style="70" customWidth="1"/>
    <col min="12043" max="12043" width="16.85546875" style="70" bestFit="1" customWidth="1"/>
    <col min="12044" max="12278" width="9.140625" style="70" customWidth="1"/>
    <col min="12279" max="12279" width="5.7109375" style="70" customWidth="1"/>
    <col min="12280" max="12280" width="21.7109375" style="70" customWidth="1"/>
    <col min="12281" max="12281" width="19.7109375" style="70" customWidth="1"/>
    <col min="12282" max="12282" width="10.42578125" style="70" customWidth="1"/>
    <col min="12283" max="12283" width="10.28515625" style="70" customWidth="1"/>
    <col min="12284" max="12288" width="10.5703125" style="70"/>
    <col min="12289" max="12289" width="5.7109375" style="70" customWidth="1"/>
    <col min="12290" max="12291" width="22.7109375" style="70" customWidth="1"/>
    <col min="12292" max="12292" width="23.140625" style="70" customWidth="1"/>
    <col min="12293" max="12297" width="16.85546875" style="70" customWidth="1"/>
    <col min="12298" max="12298" width="22" style="70" customWidth="1"/>
    <col min="12299" max="12299" width="16.85546875" style="70" bestFit="1" customWidth="1"/>
    <col min="12300" max="12534" width="9.140625" style="70" customWidth="1"/>
    <col min="12535" max="12535" width="5.7109375" style="70" customWidth="1"/>
    <col min="12536" max="12536" width="21.7109375" style="70" customWidth="1"/>
    <col min="12537" max="12537" width="19.7109375" style="70" customWidth="1"/>
    <col min="12538" max="12538" width="10.42578125" style="70" customWidth="1"/>
    <col min="12539" max="12539" width="10.28515625" style="70" customWidth="1"/>
    <col min="12540" max="12544" width="10.5703125" style="70"/>
    <col min="12545" max="12545" width="5.7109375" style="70" customWidth="1"/>
    <col min="12546" max="12547" width="22.7109375" style="70" customWidth="1"/>
    <col min="12548" max="12548" width="23.140625" style="70" customWidth="1"/>
    <col min="12549" max="12553" width="16.85546875" style="70" customWidth="1"/>
    <col min="12554" max="12554" width="22" style="70" customWidth="1"/>
    <col min="12555" max="12555" width="16.85546875" style="70" bestFit="1" customWidth="1"/>
    <col min="12556" max="12790" width="9.140625" style="70" customWidth="1"/>
    <col min="12791" max="12791" width="5.7109375" style="70" customWidth="1"/>
    <col min="12792" max="12792" width="21.7109375" style="70" customWidth="1"/>
    <col min="12793" max="12793" width="19.7109375" style="70" customWidth="1"/>
    <col min="12794" max="12794" width="10.42578125" style="70" customWidth="1"/>
    <col min="12795" max="12795" width="10.28515625" style="70" customWidth="1"/>
    <col min="12796" max="12800" width="10.5703125" style="70"/>
    <col min="12801" max="12801" width="5.7109375" style="70" customWidth="1"/>
    <col min="12802" max="12803" width="22.7109375" style="70" customWidth="1"/>
    <col min="12804" max="12804" width="23.140625" style="70" customWidth="1"/>
    <col min="12805" max="12809" width="16.85546875" style="70" customWidth="1"/>
    <col min="12810" max="12810" width="22" style="70" customWidth="1"/>
    <col min="12811" max="12811" width="16.85546875" style="70" bestFit="1" customWidth="1"/>
    <col min="12812" max="13046" width="9.140625" style="70" customWidth="1"/>
    <col min="13047" max="13047" width="5.7109375" style="70" customWidth="1"/>
    <col min="13048" max="13048" width="21.7109375" style="70" customWidth="1"/>
    <col min="13049" max="13049" width="19.7109375" style="70" customWidth="1"/>
    <col min="13050" max="13050" width="10.42578125" style="70" customWidth="1"/>
    <col min="13051" max="13051" width="10.28515625" style="70" customWidth="1"/>
    <col min="13052" max="13056" width="10.5703125" style="70"/>
    <col min="13057" max="13057" width="5.7109375" style="70" customWidth="1"/>
    <col min="13058" max="13059" width="22.7109375" style="70" customWidth="1"/>
    <col min="13060" max="13060" width="23.140625" style="70" customWidth="1"/>
    <col min="13061" max="13065" width="16.85546875" style="70" customWidth="1"/>
    <col min="13066" max="13066" width="22" style="70" customWidth="1"/>
    <col min="13067" max="13067" width="16.85546875" style="70" bestFit="1" customWidth="1"/>
    <col min="13068" max="13302" width="9.140625" style="70" customWidth="1"/>
    <col min="13303" max="13303" width="5.7109375" style="70" customWidth="1"/>
    <col min="13304" max="13304" width="21.7109375" style="70" customWidth="1"/>
    <col min="13305" max="13305" width="19.7109375" style="70" customWidth="1"/>
    <col min="13306" max="13306" width="10.42578125" style="70" customWidth="1"/>
    <col min="13307" max="13307" width="10.28515625" style="70" customWidth="1"/>
    <col min="13308" max="13312" width="10.5703125" style="70"/>
    <col min="13313" max="13313" width="5.7109375" style="70" customWidth="1"/>
    <col min="13314" max="13315" width="22.7109375" style="70" customWidth="1"/>
    <col min="13316" max="13316" width="23.140625" style="70" customWidth="1"/>
    <col min="13317" max="13321" width="16.85546875" style="70" customWidth="1"/>
    <col min="13322" max="13322" width="22" style="70" customWidth="1"/>
    <col min="13323" max="13323" width="16.85546875" style="70" bestFit="1" customWidth="1"/>
    <col min="13324" max="13558" width="9.140625" style="70" customWidth="1"/>
    <col min="13559" max="13559" width="5.7109375" style="70" customWidth="1"/>
    <col min="13560" max="13560" width="21.7109375" style="70" customWidth="1"/>
    <col min="13561" max="13561" width="19.7109375" style="70" customWidth="1"/>
    <col min="13562" max="13562" width="10.42578125" style="70" customWidth="1"/>
    <col min="13563" max="13563" width="10.28515625" style="70" customWidth="1"/>
    <col min="13564" max="13568" width="10.5703125" style="70"/>
    <col min="13569" max="13569" width="5.7109375" style="70" customWidth="1"/>
    <col min="13570" max="13571" width="22.7109375" style="70" customWidth="1"/>
    <col min="13572" max="13572" width="23.140625" style="70" customWidth="1"/>
    <col min="13573" max="13577" width="16.85546875" style="70" customWidth="1"/>
    <col min="13578" max="13578" width="22" style="70" customWidth="1"/>
    <col min="13579" max="13579" width="16.85546875" style="70" bestFit="1" customWidth="1"/>
    <col min="13580" max="13814" width="9.140625" style="70" customWidth="1"/>
    <col min="13815" max="13815" width="5.7109375" style="70" customWidth="1"/>
    <col min="13816" max="13816" width="21.7109375" style="70" customWidth="1"/>
    <col min="13817" max="13817" width="19.7109375" style="70" customWidth="1"/>
    <col min="13818" max="13818" width="10.42578125" style="70" customWidth="1"/>
    <col min="13819" max="13819" width="10.28515625" style="70" customWidth="1"/>
    <col min="13820" max="13824" width="10.5703125" style="70"/>
    <col min="13825" max="13825" width="5.7109375" style="70" customWidth="1"/>
    <col min="13826" max="13827" width="22.7109375" style="70" customWidth="1"/>
    <col min="13828" max="13828" width="23.140625" style="70" customWidth="1"/>
    <col min="13829" max="13833" width="16.85546875" style="70" customWidth="1"/>
    <col min="13834" max="13834" width="22" style="70" customWidth="1"/>
    <col min="13835" max="13835" width="16.85546875" style="70" bestFit="1" customWidth="1"/>
    <col min="13836" max="14070" width="9.140625" style="70" customWidth="1"/>
    <col min="14071" max="14071" width="5.7109375" style="70" customWidth="1"/>
    <col min="14072" max="14072" width="21.7109375" style="70" customWidth="1"/>
    <col min="14073" max="14073" width="19.7109375" style="70" customWidth="1"/>
    <col min="14074" max="14074" width="10.42578125" style="70" customWidth="1"/>
    <col min="14075" max="14075" width="10.28515625" style="70" customWidth="1"/>
    <col min="14076" max="14080" width="10.5703125" style="70"/>
    <col min="14081" max="14081" width="5.7109375" style="70" customWidth="1"/>
    <col min="14082" max="14083" width="22.7109375" style="70" customWidth="1"/>
    <col min="14084" max="14084" width="23.140625" style="70" customWidth="1"/>
    <col min="14085" max="14089" width="16.85546875" style="70" customWidth="1"/>
    <col min="14090" max="14090" width="22" style="70" customWidth="1"/>
    <col min="14091" max="14091" width="16.85546875" style="70" bestFit="1" customWidth="1"/>
    <col min="14092" max="14326" width="9.140625" style="70" customWidth="1"/>
    <col min="14327" max="14327" width="5.7109375" style="70" customWidth="1"/>
    <col min="14328" max="14328" width="21.7109375" style="70" customWidth="1"/>
    <col min="14329" max="14329" width="19.7109375" style="70" customWidth="1"/>
    <col min="14330" max="14330" width="10.42578125" style="70" customWidth="1"/>
    <col min="14331" max="14331" width="10.28515625" style="70" customWidth="1"/>
    <col min="14332" max="14336" width="10.5703125" style="70"/>
    <col min="14337" max="14337" width="5.7109375" style="70" customWidth="1"/>
    <col min="14338" max="14339" width="22.7109375" style="70" customWidth="1"/>
    <col min="14340" max="14340" width="23.140625" style="70" customWidth="1"/>
    <col min="14341" max="14345" width="16.85546875" style="70" customWidth="1"/>
    <col min="14346" max="14346" width="22" style="70" customWidth="1"/>
    <col min="14347" max="14347" width="16.85546875" style="70" bestFit="1" customWidth="1"/>
    <col min="14348" max="14582" width="9.140625" style="70" customWidth="1"/>
    <col min="14583" max="14583" width="5.7109375" style="70" customWidth="1"/>
    <col min="14584" max="14584" width="21.7109375" style="70" customWidth="1"/>
    <col min="14585" max="14585" width="19.7109375" style="70" customWidth="1"/>
    <col min="14586" max="14586" width="10.42578125" style="70" customWidth="1"/>
    <col min="14587" max="14587" width="10.28515625" style="70" customWidth="1"/>
    <col min="14588" max="14592" width="10.5703125" style="70"/>
    <col min="14593" max="14593" width="5.7109375" style="70" customWidth="1"/>
    <col min="14594" max="14595" width="22.7109375" style="70" customWidth="1"/>
    <col min="14596" max="14596" width="23.140625" style="70" customWidth="1"/>
    <col min="14597" max="14601" width="16.85546875" style="70" customWidth="1"/>
    <col min="14602" max="14602" width="22" style="70" customWidth="1"/>
    <col min="14603" max="14603" width="16.85546875" style="70" bestFit="1" customWidth="1"/>
    <col min="14604" max="14838" width="9.140625" style="70" customWidth="1"/>
    <col min="14839" max="14839" width="5.7109375" style="70" customWidth="1"/>
    <col min="14840" max="14840" width="21.7109375" style="70" customWidth="1"/>
    <col min="14841" max="14841" width="19.7109375" style="70" customWidth="1"/>
    <col min="14842" max="14842" width="10.42578125" style="70" customWidth="1"/>
    <col min="14843" max="14843" width="10.28515625" style="70" customWidth="1"/>
    <col min="14844" max="14848" width="10.5703125" style="70"/>
    <col min="14849" max="14849" width="5.7109375" style="70" customWidth="1"/>
    <col min="14850" max="14851" width="22.7109375" style="70" customWidth="1"/>
    <col min="14852" max="14852" width="23.140625" style="70" customWidth="1"/>
    <col min="14853" max="14857" width="16.85546875" style="70" customWidth="1"/>
    <col min="14858" max="14858" width="22" style="70" customWidth="1"/>
    <col min="14859" max="14859" width="16.85546875" style="70" bestFit="1" customWidth="1"/>
    <col min="14860" max="15094" width="9.140625" style="70" customWidth="1"/>
    <col min="15095" max="15095" width="5.7109375" style="70" customWidth="1"/>
    <col min="15096" max="15096" width="21.7109375" style="70" customWidth="1"/>
    <col min="15097" max="15097" width="19.7109375" style="70" customWidth="1"/>
    <col min="15098" max="15098" width="10.42578125" style="70" customWidth="1"/>
    <col min="15099" max="15099" width="10.28515625" style="70" customWidth="1"/>
    <col min="15100" max="15104" width="10.5703125" style="70"/>
    <col min="15105" max="15105" width="5.7109375" style="70" customWidth="1"/>
    <col min="15106" max="15107" width="22.7109375" style="70" customWidth="1"/>
    <col min="15108" max="15108" width="23.140625" style="70" customWidth="1"/>
    <col min="15109" max="15113" width="16.85546875" style="70" customWidth="1"/>
    <col min="15114" max="15114" width="22" style="70" customWidth="1"/>
    <col min="15115" max="15115" width="16.85546875" style="70" bestFit="1" customWidth="1"/>
    <col min="15116" max="15350" width="9.140625" style="70" customWidth="1"/>
    <col min="15351" max="15351" width="5.7109375" style="70" customWidth="1"/>
    <col min="15352" max="15352" width="21.7109375" style="70" customWidth="1"/>
    <col min="15353" max="15353" width="19.7109375" style="70" customWidth="1"/>
    <col min="15354" max="15354" width="10.42578125" style="70" customWidth="1"/>
    <col min="15355" max="15355" width="10.28515625" style="70" customWidth="1"/>
    <col min="15356" max="15360" width="10.5703125" style="70"/>
    <col min="15361" max="15361" width="5.7109375" style="70" customWidth="1"/>
    <col min="15362" max="15363" width="22.7109375" style="70" customWidth="1"/>
    <col min="15364" max="15364" width="23.140625" style="70" customWidth="1"/>
    <col min="15365" max="15369" width="16.85546875" style="70" customWidth="1"/>
    <col min="15370" max="15370" width="22" style="70" customWidth="1"/>
    <col min="15371" max="15371" width="16.85546875" style="70" bestFit="1" customWidth="1"/>
    <col min="15372" max="15606" width="9.140625" style="70" customWidth="1"/>
    <col min="15607" max="15607" width="5.7109375" style="70" customWidth="1"/>
    <col min="15608" max="15608" width="21.7109375" style="70" customWidth="1"/>
    <col min="15609" max="15609" width="19.7109375" style="70" customWidth="1"/>
    <col min="15610" max="15610" width="10.42578125" style="70" customWidth="1"/>
    <col min="15611" max="15611" width="10.28515625" style="70" customWidth="1"/>
    <col min="15612" max="15616" width="10.5703125" style="70"/>
    <col min="15617" max="15617" width="5.7109375" style="70" customWidth="1"/>
    <col min="15618" max="15619" width="22.7109375" style="70" customWidth="1"/>
    <col min="15620" max="15620" width="23.140625" style="70" customWidth="1"/>
    <col min="15621" max="15625" width="16.85546875" style="70" customWidth="1"/>
    <col min="15626" max="15626" width="22" style="70" customWidth="1"/>
    <col min="15627" max="15627" width="16.85546875" style="70" bestFit="1" customWidth="1"/>
    <col min="15628" max="15862" width="9.140625" style="70" customWidth="1"/>
    <col min="15863" max="15863" width="5.7109375" style="70" customWidth="1"/>
    <col min="15864" max="15864" width="21.7109375" style="70" customWidth="1"/>
    <col min="15865" max="15865" width="19.7109375" style="70" customWidth="1"/>
    <col min="15866" max="15866" width="10.42578125" style="70" customWidth="1"/>
    <col min="15867" max="15867" width="10.28515625" style="70" customWidth="1"/>
    <col min="15868" max="15872" width="10.5703125" style="70"/>
    <col min="15873" max="15873" width="5.7109375" style="70" customWidth="1"/>
    <col min="15874" max="15875" width="22.7109375" style="70" customWidth="1"/>
    <col min="15876" max="15876" width="23.140625" style="70" customWidth="1"/>
    <col min="15877" max="15881" width="16.85546875" style="70" customWidth="1"/>
    <col min="15882" max="15882" width="22" style="70" customWidth="1"/>
    <col min="15883" max="15883" width="16.85546875" style="70" bestFit="1" customWidth="1"/>
    <col min="15884" max="16118" width="9.140625" style="70" customWidth="1"/>
    <col min="16119" max="16119" width="5.7109375" style="70" customWidth="1"/>
    <col min="16120" max="16120" width="21.7109375" style="70" customWidth="1"/>
    <col min="16121" max="16121" width="19.7109375" style="70" customWidth="1"/>
    <col min="16122" max="16122" width="10.42578125" style="70" customWidth="1"/>
    <col min="16123" max="16123" width="10.28515625" style="70" customWidth="1"/>
    <col min="16124" max="16128" width="10.5703125" style="70"/>
    <col min="16129" max="16129" width="5.7109375" style="70" customWidth="1"/>
    <col min="16130" max="16131" width="22.7109375" style="70" customWidth="1"/>
    <col min="16132" max="16132" width="23.140625" style="70" customWidth="1"/>
    <col min="16133" max="16137" width="16.85546875" style="70" customWidth="1"/>
    <col min="16138" max="16138" width="22" style="70" customWidth="1"/>
    <col min="16139" max="16139" width="16.85546875" style="70" bestFit="1" customWidth="1"/>
    <col min="16140" max="16374" width="9.140625" style="70" customWidth="1"/>
    <col min="16375" max="16375" width="5.7109375" style="70" customWidth="1"/>
    <col min="16376" max="16376" width="21.7109375" style="70" customWidth="1"/>
    <col min="16377" max="16377" width="19.7109375" style="70" customWidth="1"/>
    <col min="16378" max="16378" width="10.42578125" style="70" customWidth="1"/>
    <col min="16379" max="16379" width="10.28515625" style="70" customWidth="1"/>
    <col min="16380" max="16384" width="10.5703125" style="70"/>
  </cols>
  <sheetData>
    <row r="1" spans="1:11" ht="15.75" x14ac:dyDescent="0.2">
      <c r="A1" s="290" t="s">
        <v>1109</v>
      </c>
    </row>
    <row r="3" spans="1:11" ht="15.75" x14ac:dyDescent="0.25">
      <c r="A3" s="1064" t="s">
        <v>1267</v>
      </c>
      <c r="B3" s="1064"/>
      <c r="C3" s="1064"/>
      <c r="D3" s="1064"/>
      <c r="E3" s="1064"/>
      <c r="F3" s="1064"/>
      <c r="G3" s="1064"/>
      <c r="H3" s="1064"/>
      <c r="I3" s="1064"/>
      <c r="J3" s="1064"/>
      <c r="K3" s="70"/>
    </row>
    <row r="4" spans="1:11" ht="15.75" x14ac:dyDescent="0.25">
      <c r="A4" s="1064" t="s">
        <v>1110</v>
      </c>
      <c r="B4" s="1064"/>
      <c r="C4" s="1064"/>
      <c r="D4" s="1064"/>
      <c r="E4" s="1064"/>
      <c r="F4" s="1064"/>
      <c r="G4" s="1064"/>
      <c r="H4" s="1064"/>
      <c r="I4" s="1064"/>
      <c r="J4" s="1064"/>
      <c r="K4" s="70"/>
    </row>
    <row r="5" spans="1:11" ht="15.75" x14ac:dyDescent="0.25">
      <c r="A5" s="217"/>
      <c r="B5" s="217"/>
      <c r="C5" s="217"/>
      <c r="D5" s="217"/>
      <c r="E5" s="589" t="str">
        <f>'1'!$E$5</f>
        <v>KABUPATEN/KOTA</v>
      </c>
      <c r="F5" s="590">
        <f>'1'!$F$5</f>
        <v>2022</v>
      </c>
      <c r="G5" s="217"/>
      <c r="H5" s="217"/>
      <c r="I5" s="589"/>
      <c r="J5" s="589"/>
      <c r="K5" s="70"/>
    </row>
    <row r="6" spans="1:11" ht="15.75" x14ac:dyDescent="0.25">
      <c r="A6" s="217"/>
      <c r="B6" s="217"/>
      <c r="C6" s="217"/>
      <c r="D6" s="217"/>
      <c r="E6" s="589" t="str">
        <f>'1'!$E$6</f>
        <v>TAHUN</v>
      </c>
      <c r="F6" s="590" t="str">
        <f>'1'!$F$6</f>
        <v>BANYUMAS</v>
      </c>
      <c r="G6" s="217"/>
      <c r="H6" s="217"/>
      <c r="I6" s="589"/>
      <c r="J6" s="589"/>
      <c r="K6" s="70"/>
    </row>
    <row r="7" spans="1:11" ht="15.75" thickBot="1" x14ac:dyDescent="0.3">
      <c r="A7" s="564"/>
      <c r="B7" s="564"/>
      <c r="C7" s="564"/>
      <c r="D7" s="564"/>
      <c r="E7" s="564"/>
      <c r="F7" s="564"/>
      <c r="G7" s="564"/>
      <c r="H7" s="564"/>
      <c r="K7" s="70"/>
    </row>
    <row r="8" spans="1:11" ht="30" customHeight="1" x14ac:dyDescent="0.25">
      <c r="A8" s="1066" t="s">
        <v>2</v>
      </c>
      <c r="B8" s="1066" t="s">
        <v>254</v>
      </c>
      <c r="C8" s="1066" t="s">
        <v>409</v>
      </c>
      <c r="D8" s="1055" t="s">
        <v>785</v>
      </c>
      <c r="E8" s="1056" t="s">
        <v>786</v>
      </c>
      <c r="F8" s="1057"/>
      <c r="G8" s="1057"/>
      <c r="H8" s="1057"/>
      <c r="I8" s="1058"/>
      <c r="J8" s="1055" t="s">
        <v>787</v>
      </c>
      <c r="K8" s="80"/>
    </row>
    <row r="9" spans="1:11" ht="23.25" customHeight="1" x14ac:dyDescent="0.25">
      <c r="A9" s="1040"/>
      <c r="B9" s="1040"/>
      <c r="C9" s="1040"/>
      <c r="D9" s="1045"/>
      <c r="E9" s="1067" t="s">
        <v>562</v>
      </c>
      <c r="F9" s="1069"/>
      <c r="G9" s="1067" t="s">
        <v>563</v>
      </c>
      <c r="H9" s="1069"/>
      <c r="I9" s="1048" t="s">
        <v>564</v>
      </c>
      <c r="J9" s="1045"/>
      <c r="K9" s="80"/>
    </row>
    <row r="10" spans="1:11" ht="20.100000000000001" customHeight="1" x14ac:dyDescent="0.25">
      <c r="A10" s="1041"/>
      <c r="B10" s="1041"/>
      <c r="C10" s="1041"/>
      <c r="D10" s="1046"/>
      <c r="E10" s="758" t="s">
        <v>256</v>
      </c>
      <c r="F10" s="758" t="s">
        <v>27</v>
      </c>
      <c r="G10" s="758" t="s">
        <v>256</v>
      </c>
      <c r="H10" s="758" t="s">
        <v>27</v>
      </c>
      <c r="I10" s="1046"/>
      <c r="J10" s="1046"/>
      <c r="K10" s="80"/>
    </row>
    <row r="11" spans="1:11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</row>
    <row r="12" spans="1:11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296"/>
      <c r="E12" s="384"/>
      <c r="F12" s="385" t="e">
        <f>E12/I12*100</f>
        <v>#DIV/0!</v>
      </c>
      <c r="G12" s="384"/>
      <c r="H12" s="385" t="e">
        <f>G12/I12*100</f>
        <v>#DIV/0!</v>
      </c>
      <c r="I12" s="384">
        <f>SUM(E12,G12)</f>
        <v>0</v>
      </c>
      <c r="J12" s="296"/>
      <c r="K12" s="70"/>
    </row>
    <row r="13" spans="1:11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23"/>
      <c r="E13" s="384"/>
      <c r="F13" s="385" t="e">
        <f t="shared" ref="F13:F31" si="0">E13/I13*100</f>
        <v>#DIV/0!</v>
      </c>
      <c r="G13" s="384"/>
      <c r="H13" s="385" t="e">
        <f t="shared" ref="H13:H31" si="1">G13/I13*100</f>
        <v>#DIV/0!</v>
      </c>
      <c r="I13" s="384">
        <f>SUM(E13,G13)</f>
        <v>0</v>
      </c>
      <c r="J13" s="296"/>
      <c r="K13" s="70"/>
    </row>
    <row r="14" spans="1:11" ht="20.100000000000001" customHeight="1" x14ac:dyDescent="0.25">
      <c r="A14" s="557"/>
      <c r="B14" s="128"/>
      <c r="C14" s="128" t="str">
        <f>'9'!C11</f>
        <v>Wangon II</v>
      </c>
      <c r="D14" s="223"/>
      <c r="E14" s="384"/>
      <c r="F14" s="385" t="e">
        <f t="shared" si="0"/>
        <v>#DIV/0!</v>
      </c>
      <c r="G14" s="384"/>
      <c r="H14" s="385" t="e">
        <f t="shared" si="1"/>
        <v>#DIV/0!</v>
      </c>
      <c r="I14" s="384">
        <f t="shared" ref="I14:I31" si="2">SUM(E14,G14)</f>
        <v>0</v>
      </c>
      <c r="J14" s="296"/>
      <c r="K14" s="70"/>
    </row>
    <row r="15" spans="1:11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23"/>
      <c r="E15" s="384"/>
      <c r="F15" s="385" t="e">
        <f t="shared" si="0"/>
        <v>#DIV/0!</v>
      </c>
      <c r="G15" s="384"/>
      <c r="H15" s="385" t="e">
        <f t="shared" si="1"/>
        <v>#DIV/0!</v>
      </c>
      <c r="I15" s="384">
        <f t="shared" si="2"/>
        <v>0</v>
      </c>
      <c r="J15" s="296"/>
      <c r="K15" s="70"/>
    </row>
    <row r="16" spans="1:11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23"/>
      <c r="E16" s="384"/>
      <c r="F16" s="385" t="e">
        <f t="shared" si="0"/>
        <v>#DIV/0!</v>
      </c>
      <c r="G16" s="384"/>
      <c r="H16" s="385" t="e">
        <f t="shared" si="1"/>
        <v>#DIV/0!</v>
      </c>
      <c r="I16" s="384">
        <f t="shared" si="2"/>
        <v>0</v>
      </c>
      <c r="J16" s="296"/>
      <c r="K16" s="70"/>
    </row>
    <row r="17" spans="1:11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23"/>
      <c r="E17" s="384"/>
      <c r="F17" s="385" t="e">
        <f t="shared" si="0"/>
        <v>#DIV/0!</v>
      </c>
      <c r="G17" s="384"/>
      <c r="H17" s="385" t="e">
        <f t="shared" si="1"/>
        <v>#DIV/0!</v>
      </c>
      <c r="I17" s="384">
        <f>SUM(E17,G17)</f>
        <v>0</v>
      </c>
      <c r="J17" s="296"/>
      <c r="K17" s="70"/>
    </row>
    <row r="18" spans="1:11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23"/>
      <c r="E18" s="384"/>
      <c r="F18" s="385" t="e">
        <f t="shared" si="0"/>
        <v>#DIV/0!</v>
      </c>
      <c r="G18" s="384"/>
      <c r="H18" s="385" t="e">
        <f t="shared" si="1"/>
        <v>#DIV/0!</v>
      </c>
      <c r="I18" s="384">
        <f t="shared" si="2"/>
        <v>0</v>
      </c>
      <c r="J18" s="296"/>
      <c r="K18" s="70"/>
    </row>
    <row r="19" spans="1:11" ht="20.100000000000001" customHeight="1" x14ac:dyDescent="0.25">
      <c r="A19" s="557"/>
      <c r="B19" s="128"/>
      <c r="C19" s="128" t="str">
        <f>'9'!C16</f>
        <v>Kemranjen II</v>
      </c>
      <c r="D19" s="223"/>
      <c r="E19" s="384"/>
      <c r="F19" s="385" t="e">
        <f t="shared" si="0"/>
        <v>#DIV/0!</v>
      </c>
      <c r="G19" s="384"/>
      <c r="H19" s="385" t="e">
        <f t="shared" si="1"/>
        <v>#DIV/0!</v>
      </c>
      <c r="I19" s="384">
        <f t="shared" si="2"/>
        <v>0</v>
      </c>
      <c r="J19" s="296"/>
      <c r="K19" s="70"/>
    </row>
    <row r="20" spans="1:11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23"/>
      <c r="E20" s="384"/>
      <c r="F20" s="385" t="e">
        <f t="shared" si="0"/>
        <v>#DIV/0!</v>
      </c>
      <c r="G20" s="384"/>
      <c r="H20" s="385" t="e">
        <f t="shared" si="1"/>
        <v>#DIV/0!</v>
      </c>
      <c r="I20" s="384">
        <f t="shared" si="2"/>
        <v>0</v>
      </c>
      <c r="J20" s="296"/>
      <c r="K20" s="70"/>
    </row>
    <row r="21" spans="1:11" ht="20.100000000000001" customHeight="1" x14ac:dyDescent="0.25">
      <c r="A21" s="557"/>
      <c r="B21" s="128"/>
      <c r="C21" s="128" t="str">
        <f>'9'!C18</f>
        <v>Sumpiuh II</v>
      </c>
      <c r="D21" s="223"/>
      <c r="E21" s="384"/>
      <c r="F21" s="385" t="e">
        <f t="shared" si="0"/>
        <v>#DIV/0!</v>
      </c>
      <c r="G21" s="384"/>
      <c r="H21" s="385" t="e">
        <f t="shared" si="1"/>
        <v>#DIV/0!</v>
      </c>
      <c r="I21" s="384">
        <f t="shared" si="2"/>
        <v>0</v>
      </c>
      <c r="J21" s="296"/>
      <c r="K21" s="70"/>
    </row>
    <row r="22" spans="1:11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23"/>
      <c r="E22" s="384"/>
      <c r="F22" s="385" t="e">
        <f t="shared" si="0"/>
        <v>#DIV/0!</v>
      </c>
      <c r="G22" s="384"/>
      <c r="H22" s="385" t="e">
        <f t="shared" si="1"/>
        <v>#DIV/0!</v>
      </c>
      <c r="I22" s="384">
        <f t="shared" si="2"/>
        <v>0</v>
      </c>
      <c r="J22" s="296"/>
      <c r="K22" s="70"/>
    </row>
    <row r="23" spans="1:11" ht="20.100000000000001" customHeight="1" x14ac:dyDescent="0.25">
      <c r="A23" s="557"/>
      <c r="B23" s="128"/>
      <c r="C23" s="128" t="str">
        <f>'9'!C20</f>
        <v>Tambak II</v>
      </c>
      <c r="D23" s="223"/>
      <c r="E23" s="384"/>
      <c r="F23" s="385" t="e">
        <f t="shared" si="0"/>
        <v>#DIV/0!</v>
      </c>
      <c r="G23" s="384"/>
      <c r="H23" s="385" t="e">
        <f t="shared" si="1"/>
        <v>#DIV/0!</v>
      </c>
      <c r="I23" s="384">
        <f t="shared" si="2"/>
        <v>0</v>
      </c>
      <c r="J23" s="296"/>
      <c r="K23" s="70"/>
    </row>
    <row r="24" spans="1:11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23"/>
      <c r="E24" s="384"/>
      <c r="F24" s="385" t="e">
        <f t="shared" si="0"/>
        <v>#DIV/0!</v>
      </c>
      <c r="G24" s="384"/>
      <c r="H24" s="385" t="e">
        <f t="shared" si="1"/>
        <v>#DIV/0!</v>
      </c>
      <c r="I24" s="384">
        <f t="shared" si="2"/>
        <v>0</v>
      </c>
      <c r="J24" s="296"/>
      <c r="K24" s="386"/>
    </row>
    <row r="25" spans="1:11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23"/>
      <c r="E25" s="384"/>
      <c r="F25" s="385" t="e">
        <f t="shared" si="0"/>
        <v>#DIV/0!</v>
      </c>
      <c r="G25" s="384"/>
      <c r="H25" s="385" t="e">
        <f t="shared" si="1"/>
        <v>#DIV/0!</v>
      </c>
      <c r="I25" s="384">
        <f t="shared" si="2"/>
        <v>0</v>
      </c>
      <c r="J25" s="296"/>
      <c r="K25" s="70"/>
    </row>
    <row r="26" spans="1:11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23"/>
      <c r="E26" s="384"/>
      <c r="F26" s="385" t="e">
        <f t="shared" si="0"/>
        <v>#DIV/0!</v>
      </c>
      <c r="G26" s="384"/>
      <c r="H26" s="385" t="e">
        <f t="shared" si="1"/>
        <v>#DIV/0!</v>
      </c>
      <c r="I26" s="384">
        <f t="shared" si="2"/>
        <v>0</v>
      </c>
      <c r="J26" s="296"/>
      <c r="K26" s="70"/>
    </row>
    <row r="27" spans="1:11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23"/>
      <c r="E27" s="384"/>
      <c r="F27" s="385" t="e">
        <f t="shared" si="0"/>
        <v>#DIV/0!</v>
      </c>
      <c r="G27" s="384"/>
      <c r="H27" s="385" t="e">
        <f t="shared" si="1"/>
        <v>#DIV/0!</v>
      </c>
      <c r="I27" s="384">
        <f t="shared" si="2"/>
        <v>0</v>
      </c>
      <c r="J27" s="296"/>
      <c r="K27" s="70"/>
    </row>
    <row r="28" spans="1:11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23"/>
      <c r="E28" s="384"/>
      <c r="F28" s="385" t="e">
        <f t="shared" si="0"/>
        <v>#DIV/0!</v>
      </c>
      <c r="G28" s="384"/>
      <c r="H28" s="385" t="e">
        <f t="shared" si="1"/>
        <v>#DIV/0!</v>
      </c>
      <c r="I28" s="384">
        <f t="shared" si="2"/>
        <v>0</v>
      </c>
      <c r="J28" s="296"/>
      <c r="K28" s="70"/>
    </row>
    <row r="29" spans="1:11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23"/>
      <c r="E29" s="384"/>
      <c r="F29" s="385" t="e">
        <f t="shared" si="0"/>
        <v>#DIV/0!</v>
      </c>
      <c r="G29" s="384"/>
      <c r="H29" s="385" t="e">
        <f t="shared" si="1"/>
        <v>#DIV/0!</v>
      </c>
      <c r="I29" s="384">
        <f t="shared" si="2"/>
        <v>0</v>
      </c>
      <c r="J29" s="296"/>
      <c r="K29" s="367"/>
    </row>
    <row r="30" spans="1:11" ht="20.100000000000001" customHeight="1" x14ac:dyDescent="0.25">
      <c r="A30" s="557"/>
      <c r="B30" s="128"/>
      <c r="C30" s="128" t="str">
        <f>'9'!C27</f>
        <v>Ajibarang II</v>
      </c>
      <c r="D30" s="223"/>
      <c r="E30" s="384"/>
      <c r="F30" s="385" t="e">
        <f t="shared" si="0"/>
        <v>#DIV/0!</v>
      </c>
      <c r="G30" s="384"/>
      <c r="H30" s="385" t="e">
        <f t="shared" si="1"/>
        <v>#DIV/0!</v>
      </c>
      <c r="I30" s="384">
        <f t="shared" si="2"/>
        <v>0</v>
      </c>
      <c r="J30" s="296"/>
      <c r="K30" s="70"/>
    </row>
    <row r="31" spans="1:11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23"/>
      <c r="E31" s="384"/>
      <c r="F31" s="385" t="e">
        <f t="shared" si="0"/>
        <v>#DIV/0!</v>
      </c>
      <c r="G31" s="384"/>
      <c r="H31" s="385" t="e">
        <f t="shared" si="1"/>
        <v>#DIV/0!</v>
      </c>
      <c r="I31" s="384">
        <f t="shared" si="2"/>
        <v>0</v>
      </c>
      <c r="J31" s="296"/>
      <c r="K31" s="70"/>
    </row>
    <row r="32" spans="1:11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23"/>
      <c r="E32" s="384"/>
      <c r="F32" s="385" t="e">
        <f t="shared" ref="F32:F51" si="3">E32/I32*100</f>
        <v>#DIV/0!</v>
      </c>
      <c r="G32" s="384"/>
      <c r="H32" s="385" t="e">
        <f t="shared" ref="H32:H51" si="4">G32/I32*100</f>
        <v>#DIV/0!</v>
      </c>
      <c r="I32" s="384">
        <f t="shared" ref="I32:I51" si="5">SUM(E32,G32)</f>
        <v>0</v>
      </c>
      <c r="J32" s="296"/>
      <c r="K32" s="70"/>
    </row>
    <row r="33" spans="1:11" ht="20.100000000000001" customHeight="1" x14ac:dyDescent="0.25">
      <c r="A33" s="557"/>
      <c r="B33" s="128"/>
      <c r="C33" s="128" t="str">
        <f>'9'!C30</f>
        <v>Pekuncen II</v>
      </c>
      <c r="D33" s="223"/>
      <c r="E33" s="384"/>
      <c r="F33" s="385" t="e">
        <f t="shared" si="3"/>
        <v>#DIV/0!</v>
      </c>
      <c r="G33" s="384"/>
      <c r="H33" s="385" t="e">
        <f t="shared" si="4"/>
        <v>#DIV/0!</v>
      </c>
      <c r="I33" s="384">
        <f t="shared" si="5"/>
        <v>0</v>
      </c>
      <c r="J33" s="296"/>
      <c r="K33" s="70"/>
    </row>
    <row r="34" spans="1:11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23"/>
      <c r="E34" s="384"/>
      <c r="F34" s="385" t="e">
        <f t="shared" si="3"/>
        <v>#DIV/0!</v>
      </c>
      <c r="G34" s="384"/>
      <c r="H34" s="385" t="e">
        <f t="shared" si="4"/>
        <v>#DIV/0!</v>
      </c>
      <c r="I34" s="384">
        <f t="shared" si="5"/>
        <v>0</v>
      </c>
      <c r="J34" s="296"/>
      <c r="K34" s="70"/>
    </row>
    <row r="35" spans="1:11" ht="20.100000000000001" customHeight="1" x14ac:dyDescent="0.25">
      <c r="A35" s="557"/>
      <c r="B35" s="128"/>
      <c r="C35" s="128" t="str">
        <f>'9'!C32</f>
        <v>Cilongok II</v>
      </c>
      <c r="D35" s="223"/>
      <c r="E35" s="384"/>
      <c r="F35" s="385" t="e">
        <f t="shared" si="3"/>
        <v>#DIV/0!</v>
      </c>
      <c r="G35" s="384"/>
      <c r="H35" s="385" t="e">
        <f t="shared" si="4"/>
        <v>#DIV/0!</v>
      </c>
      <c r="I35" s="384">
        <f t="shared" si="5"/>
        <v>0</v>
      </c>
      <c r="J35" s="296"/>
      <c r="K35" s="70"/>
    </row>
    <row r="36" spans="1:11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23"/>
      <c r="E36" s="384"/>
      <c r="F36" s="385" t="e">
        <f t="shared" si="3"/>
        <v>#DIV/0!</v>
      </c>
      <c r="G36" s="384"/>
      <c r="H36" s="385" t="e">
        <f t="shared" si="4"/>
        <v>#DIV/0!</v>
      </c>
      <c r="I36" s="384">
        <f t="shared" si="5"/>
        <v>0</v>
      </c>
      <c r="J36" s="296"/>
      <c r="K36" s="70"/>
    </row>
    <row r="37" spans="1:11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23"/>
      <c r="E37" s="384"/>
      <c r="F37" s="385" t="e">
        <f t="shared" si="3"/>
        <v>#DIV/0!</v>
      </c>
      <c r="G37" s="384"/>
      <c r="H37" s="385" t="e">
        <f t="shared" si="4"/>
        <v>#DIV/0!</v>
      </c>
      <c r="I37" s="384">
        <f t="shared" si="5"/>
        <v>0</v>
      </c>
      <c r="J37" s="296"/>
      <c r="K37" s="70"/>
    </row>
    <row r="38" spans="1:11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23"/>
      <c r="E38" s="384"/>
      <c r="F38" s="385" t="e">
        <f t="shared" si="3"/>
        <v>#DIV/0!</v>
      </c>
      <c r="G38" s="384"/>
      <c r="H38" s="385" t="e">
        <f t="shared" si="4"/>
        <v>#DIV/0!</v>
      </c>
      <c r="I38" s="384">
        <f t="shared" si="5"/>
        <v>0</v>
      </c>
      <c r="J38" s="296"/>
      <c r="K38" s="70"/>
    </row>
    <row r="39" spans="1:11" ht="20.100000000000001" customHeight="1" x14ac:dyDescent="0.25">
      <c r="A39" s="557"/>
      <c r="B39" s="128"/>
      <c r="C39" s="128" t="str">
        <f>'9'!C36</f>
        <v>Purwokerto Timur II</v>
      </c>
      <c r="D39" s="223"/>
      <c r="E39" s="384"/>
      <c r="F39" s="385" t="e">
        <f t="shared" si="3"/>
        <v>#DIV/0!</v>
      </c>
      <c r="G39" s="384"/>
      <c r="H39" s="385" t="e">
        <f t="shared" si="4"/>
        <v>#DIV/0!</v>
      </c>
      <c r="I39" s="384">
        <f t="shared" si="5"/>
        <v>0</v>
      </c>
      <c r="J39" s="296"/>
      <c r="K39" s="70"/>
    </row>
    <row r="40" spans="1:11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23"/>
      <c r="E40" s="384"/>
      <c r="F40" s="385" t="e">
        <f t="shared" si="3"/>
        <v>#DIV/0!</v>
      </c>
      <c r="G40" s="384"/>
      <c r="H40" s="385" t="e">
        <f t="shared" si="4"/>
        <v>#DIV/0!</v>
      </c>
      <c r="I40" s="384">
        <f t="shared" si="5"/>
        <v>0</v>
      </c>
      <c r="J40" s="296"/>
      <c r="K40" s="70"/>
    </row>
    <row r="41" spans="1:11" ht="20.100000000000001" customHeight="1" x14ac:dyDescent="0.25">
      <c r="A41" s="557"/>
      <c r="B41" s="128"/>
      <c r="C41" s="128" t="str">
        <f>'9'!C38</f>
        <v>Purwokerto Utara II</v>
      </c>
      <c r="D41" s="223"/>
      <c r="E41" s="384"/>
      <c r="F41" s="385" t="e">
        <f t="shared" si="3"/>
        <v>#DIV/0!</v>
      </c>
      <c r="G41" s="384"/>
      <c r="H41" s="385" t="e">
        <f t="shared" si="4"/>
        <v>#DIV/0!</v>
      </c>
      <c r="I41" s="384">
        <f t="shared" si="5"/>
        <v>0</v>
      </c>
      <c r="J41" s="296"/>
      <c r="K41" s="70"/>
    </row>
    <row r="42" spans="1:11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23"/>
      <c r="E42" s="384"/>
      <c r="F42" s="385" t="e">
        <f t="shared" si="3"/>
        <v>#DIV/0!</v>
      </c>
      <c r="G42" s="384"/>
      <c r="H42" s="385" t="e">
        <f t="shared" si="4"/>
        <v>#DIV/0!</v>
      </c>
      <c r="I42" s="384">
        <f t="shared" si="5"/>
        <v>0</v>
      </c>
      <c r="J42" s="296"/>
      <c r="K42" s="70"/>
    </row>
    <row r="43" spans="1:11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23"/>
      <c r="E43" s="384"/>
      <c r="F43" s="385" t="e">
        <f t="shared" si="3"/>
        <v>#DIV/0!</v>
      </c>
      <c r="G43" s="384"/>
      <c r="H43" s="385" t="e">
        <f t="shared" si="4"/>
        <v>#DIV/0!</v>
      </c>
      <c r="I43" s="384">
        <f t="shared" si="5"/>
        <v>0</v>
      </c>
      <c r="J43" s="296"/>
      <c r="K43" s="70"/>
    </row>
    <row r="44" spans="1:11" ht="20.100000000000001" customHeight="1" x14ac:dyDescent="0.25">
      <c r="A44" s="557"/>
      <c r="B44" s="128"/>
      <c r="C44" s="128" t="str">
        <f>'9'!C41</f>
        <v>Sokaraja II</v>
      </c>
      <c r="D44" s="223"/>
      <c r="E44" s="384"/>
      <c r="F44" s="385" t="e">
        <f t="shared" si="3"/>
        <v>#DIV/0!</v>
      </c>
      <c r="G44" s="384"/>
      <c r="H44" s="385" t="e">
        <f t="shared" si="4"/>
        <v>#DIV/0!</v>
      </c>
      <c r="I44" s="384">
        <f t="shared" si="5"/>
        <v>0</v>
      </c>
      <c r="J44" s="296"/>
      <c r="K44" s="70"/>
    </row>
    <row r="45" spans="1:11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23"/>
      <c r="E45" s="384"/>
      <c r="F45" s="385" t="e">
        <f t="shared" si="3"/>
        <v>#DIV/0!</v>
      </c>
      <c r="G45" s="384"/>
      <c r="H45" s="385" t="e">
        <f t="shared" si="4"/>
        <v>#DIV/0!</v>
      </c>
      <c r="I45" s="384">
        <f t="shared" si="5"/>
        <v>0</v>
      </c>
      <c r="J45" s="296"/>
      <c r="K45" s="70"/>
    </row>
    <row r="46" spans="1:11" ht="20.100000000000001" customHeight="1" x14ac:dyDescent="0.25">
      <c r="A46" s="557"/>
      <c r="B46" s="128"/>
      <c r="C46" s="128" t="str">
        <f>'9'!C43</f>
        <v>Kembaran II</v>
      </c>
      <c r="D46" s="223"/>
      <c r="E46" s="384"/>
      <c r="F46" s="385" t="e">
        <f t="shared" si="3"/>
        <v>#DIV/0!</v>
      </c>
      <c r="G46" s="384"/>
      <c r="H46" s="385" t="e">
        <f t="shared" si="4"/>
        <v>#DIV/0!</v>
      </c>
      <c r="I46" s="384">
        <f t="shared" si="5"/>
        <v>0</v>
      </c>
      <c r="J46" s="296"/>
      <c r="K46" s="70"/>
    </row>
    <row r="47" spans="1:11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23"/>
      <c r="E47" s="384"/>
      <c r="F47" s="385" t="e">
        <f t="shared" si="3"/>
        <v>#DIV/0!</v>
      </c>
      <c r="G47" s="384"/>
      <c r="H47" s="385" t="e">
        <f t="shared" si="4"/>
        <v>#DIV/0!</v>
      </c>
      <c r="I47" s="384">
        <f t="shared" si="5"/>
        <v>0</v>
      </c>
      <c r="J47" s="296"/>
      <c r="K47" s="70"/>
    </row>
    <row r="48" spans="1:11" ht="20.100000000000001" customHeight="1" x14ac:dyDescent="0.25">
      <c r="A48" s="557"/>
      <c r="B48" s="128"/>
      <c r="C48" s="128" t="str">
        <f>'9'!C45</f>
        <v>Sumbang II</v>
      </c>
      <c r="D48" s="223"/>
      <c r="E48" s="384"/>
      <c r="F48" s="385" t="e">
        <f t="shared" si="3"/>
        <v>#DIV/0!</v>
      </c>
      <c r="G48" s="384"/>
      <c r="H48" s="385" t="e">
        <f t="shared" si="4"/>
        <v>#DIV/0!</v>
      </c>
      <c r="I48" s="384">
        <f t="shared" si="5"/>
        <v>0</v>
      </c>
      <c r="J48" s="296"/>
      <c r="K48" s="70"/>
    </row>
    <row r="49" spans="1:11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23"/>
      <c r="E49" s="384"/>
      <c r="F49" s="385" t="e">
        <f t="shared" si="3"/>
        <v>#DIV/0!</v>
      </c>
      <c r="G49" s="384"/>
      <c r="H49" s="385" t="e">
        <f t="shared" si="4"/>
        <v>#DIV/0!</v>
      </c>
      <c r="I49" s="384">
        <f t="shared" si="5"/>
        <v>0</v>
      </c>
      <c r="J49" s="296"/>
      <c r="K49" s="70"/>
    </row>
    <row r="50" spans="1:11" ht="20.100000000000001" customHeight="1" x14ac:dyDescent="0.25">
      <c r="A50" s="557"/>
      <c r="B50" s="128"/>
      <c r="C50" s="128" t="str">
        <f>'9'!C47</f>
        <v>Baturraden II</v>
      </c>
      <c r="D50" s="223"/>
      <c r="E50" s="384"/>
      <c r="F50" s="385" t="e">
        <f t="shared" si="3"/>
        <v>#DIV/0!</v>
      </c>
      <c r="G50" s="384"/>
      <c r="H50" s="385" t="e">
        <f t="shared" si="4"/>
        <v>#DIV/0!</v>
      </c>
      <c r="I50" s="384">
        <f t="shared" si="5"/>
        <v>0</v>
      </c>
      <c r="J50" s="296"/>
      <c r="K50" s="70"/>
    </row>
    <row r="51" spans="1:11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23"/>
      <c r="E51" s="384"/>
      <c r="F51" s="385" t="e">
        <f t="shared" si="3"/>
        <v>#DIV/0!</v>
      </c>
      <c r="G51" s="384"/>
      <c r="H51" s="385" t="e">
        <f t="shared" si="4"/>
        <v>#DIV/0!</v>
      </c>
      <c r="I51" s="384">
        <f t="shared" si="5"/>
        <v>0</v>
      </c>
      <c r="J51" s="296"/>
      <c r="K51" s="70"/>
    </row>
    <row r="52" spans="1:11" ht="20.100000000000001" customHeight="1" x14ac:dyDescent="0.25">
      <c r="A52" s="557"/>
      <c r="B52" s="128"/>
      <c r="C52" s="128"/>
      <c r="D52" s="223"/>
      <c r="E52" s="384"/>
      <c r="F52" s="385"/>
      <c r="G52" s="384"/>
      <c r="H52" s="385"/>
      <c r="I52" s="384"/>
      <c r="J52" s="296"/>
      <c r="K52" s="70"/>
    </row>
    <row r="53" spans="1:11" ht="20.100000000000001" customHeight="1" x14ac:dyDescent="0.25">
      <c r="A53" s="72"/>
      <c r="B53" s="72"/>
      <c r="C53" s="72"/>
      <c r="D53" s="223"/>
      <c r="E53" s="384"/>
      <c r="F53" s="385"/>
      <c r="G53" s="384"/>
      <c r="H53" s="385"/>
      <c r="I53" s="384"/>
      <c r="J53" s="296"/>
      <c r="K53" s="70"/>
    </row>
    <row r="54" spans="1:11" ht="20.100000000000001" customHeight="1" x14ac:dyDescent="0.25">
      <c r="A54" s="72"/>
      <c r="B54" s="72"/>
      <c r="C54" s="72"/>
      <c r="D54" s="223"/>
      <c r="E54" s="384"/>
      <c r="F54" s="385"/>
      <c r="G54" s="384"/>
      <c r="H54" s="385"/>
      <c r="I54" s="384"/>
      <c r="J54" s="296"/>
      <c r="K54" s="367"/>
    </row>
    <row r="55" spans="1:11" ht="20.100000000000001" customHeight="1" x14ac:dyDescent="0.25">
      <c r="A55" s="72"/>
      <c r="B55" s="72"/>
      <c r="C55" s="72"/>
      <c r="D55" s="223"/>
      <c r="E55" s="384"/>
      <c r="F55" s="385"/>
      <c r="G55" s="384"/>
      <c r="H55" s="385"/>
      <c r="I55" s="384"/>
      <c r="J55" s="296"/>
      <c r="K55" s="70"/>
    </row>
    <row r="56" spans="1:11" ht="20.100000000000001" customHeight="1" x14ac:dyDescent="0.25">
      <c r="A56" s="72"/>
      <c r="B56" s="72"/>
      <c r="C56" s="72"/>
      <c r="D56" s="223"/>
      <c r="E56" s="384"/>
      <c r="F56" s="385"/>
      <c r="G56" s="384"/>
      <c r="H56" s="385"/>
      <c r="I56" s="384"/>
      <c r="J56" s="296"/>
      <c r="K56" s="70"/>
    </row>
    <row r="57" spans="1:11" ht="24" customHeight="1" x14ac:dyDescent="0.25">
      <c r="A57" s="565" t="s">
        <v>488</v>
      </c>
      <c r="B57" s="566"/>
      <c r="C57" s="567"/>
      <c r="D57" s="387">
        <f>SUM(D12:D56)</f>
        <v>0</v>
      </c>
      <c r="E57" s="387">
        <f>SUM(E12:E56)</f>
        <v>0</v>
      </c>
      <c r="F57" s="388" t="e">
        <f>E57/I57*100</f>
        <v>#DIV/0!</v>
      </c>
      <c r="G57" s="387">
        <f>SUM(G12:G56)</f>
        <v>0</v>
      </c>
      <c r="H57" s="388" t="e">
        <f>G57/I57*100</f>
        <v>#DIV/0!</v>
      </c>
      <c r="I57" s="387">
        <f>SUM(I12:I56)</f>
        <v>0</v>
      </c>
      <c r="J57" s="387">
        <f>SUM(J12:J56)</f>
        <v>0</v>
      </c>
      <c r="K57" s="70"/>
    </row>
    <row r="58" spans="1:11" ht="24" customHeight="1" x14ac:dyDescent="0.25">
      <c r="A58" s="565" t="s">
        <v>788</v>
      </c>
      <c r="B58" s="566"/>
      <c r="C58" s="566"/>
      <c r="D58" s="387">
        <v>0</v>
      </c>
      <c r="E58" s="389"/>
      <c r="F58" s="390"/>
      <c r="G58" s="389"/>
      <c r="H58" s="390"/>
      <c r="I58" s="389"/>
      <c r="J58" s="391"/>
      <c r="K58" s="70"/>
    </row>
    <row r="59" spans="1:11" ht="24" customHeight="1" x14ac:dyDescent="0.25">
      <c r="A59" s="573" t="s">
        <v>789</v>
      </c>
      <c r="B59" s="574"/>
      <c r="C59" s="574"/>
      <c r="D59" s="392"/>
      <c r="E59" s="392"/>
      <c r="G59" s="393" t="e">
        <f>D57/D58*100</f>
        <v>#DIV/0!</v>
      </c>
      <c r="H59" s="394"/>
      <c r="I59" s="395"/>
      <c r="J59" s="396"/>
      <c r="K59" s="70"/>
    </row>
    <row r="60" spans="1:11" ht="24" customHeight="1" x14ac:dyDescent="0.25">
      <c r="A60" s="132" t="s">
        <v>790</v>
      </c>
      <c r="B60" s="132"/>
      <c r="C60" s="132"/>
      <c r="D60" s="566"/>
      <c r="E60" s="566"/>
      <c r="F60" s="566"/>
      <c r="G60" s="566"/>
      <c r="H60" s="566"/>
      <c r="I60" s="398">
        <v>0</v>
      </c>
      <c r="J60" s="397"/>
      <c r="K60" s="70"/>
    </row>
    <row r="61" spans="1:11" ht="24" customHeight="1" x14ac:dyDescent="0.25">
      <c r="A61" s="723" t="s">
        <v>791</v>
      </c>
      <c r="B61" s="565"/>
      <c r="C61" s="566"/>
      <c r="D61" s="566"/>
      <c r="E61" s="566"/>
      <c r="F61" s="566"/>
      <c r="G61" s="566"/>
      <c r="H61" s="566"/>
      <c r="I61" s="399" t="e">
        <f>I57/I60*100</f>
        <v>#DIV/0!</v>
      </c>
      <c r="J61" s="397"/>
      <c r="K61" s="70"/>
    </row>
    <row r="62" spans="1:11" ht="24" customHeight="1" thickBot="1" x14ac:dyDescent="0.3">
      <c r="A62" s="1081" t="s">
        <v>792</v>
      </c>
      <c r="B62" s="1082"/>
      <c r="C62" s="1082"/>
      <c r="D62" s="1082"/>
      <c r="E62" s="1082"/>
      <c r="F62" s="1082"/>
      <c r="G62" s="1082"/>
      <c r="H62" s="1082"/>
      <c r="I62" s="1082"/>
      <c r="J62" s="400" t="e">
        <f>J57/(12%*I60)*100</f>
        <v>#DIV/0!</v>
      </c>
      <c r="K62" s="70"/>
    </row>
    <row r="63" spans="1:11" ht="14.25" customHeight="1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70"/>
    </row>
    <row r="64" spans="1:11" ht="14.25" customHeight="1" x14ac:dyDescent="0.25">
      <c r="A64" s="724" t="s">
        <v>793</v>
      </c>
      <c r="B64" s="724"/>
      <c r="C64" s="724"/>
      <c r="D64" s="724"/>
      <c r="I64" s="401"/>
      <c r="J64" s="402"/>
      <c r="K64" s="70"/>
    </row>
    <row r="65" spans="1:11" ht="21" customHeight="1" x14ac:dyDescent="0.25">
      <c r="A65" s="724" t="s">
        <v>1111</v>
      </c>
      <c r="B65" s="724"/>
      <c r="C65" s="724"/>
      <c r="D65" s="724"/>
      <c r="K65" s="70"/>
    </row>
    <row r="66" spans="1:11" x14ac:dyDescent="0.25">
      <c r="A66" s="724"/>
      <c r="B66" s="724"/>
      <c r="C66" s="724"/>
      <c r="D66" s="724"/>
      <c r="K66" s="70"/>
    </row>
    <row r="67" spans="1:11" x14ac:dyDescent="0.25">
      <c r="A67" s="724"/>
      <c r="B67" s="724"/>
      <c r="C67" s="724"/>
      <c r="D67" s="724"/>
      <c r="K67" s="70"/>
    </row>
    <row r="68" spans="1:11" x14ac:dyDescent="0.25">
      <c r="A68" s="724"/>
      <c r="B68" s="724"/>
      <c r="C68" s="724"/>
      <c r="D68" s="724"/>
      <c r="K68" s="70"/>
    </row>
  </sheetData>
  <mergeCells count="12">
    <mergeCell ref="I9:I10"/>
    <mergeCell ref="A62:I62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</mergeCells>
  <conditionalFormatting sqref="E65">
    <cfRule type="cellIs" dxfId="0" priority="1" stopIfTrue="1" operator="notEqual">
      <formula>#REF!</formula>
    </cfRule>
  </conditionalFormatting>
  <printOptions horizontalCentered="1"/>
  <pageMargins left="1.05" right="0.9" top="1.03" bottom="0.78" header="0" footer="0"/>
  <pageSetup paperSize="9" scale="52" orientation="landscape" horizontalDpi="300" verticalDpi="3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37A1-9DED-4643-9E38-9EE3D6E96F47}">
  <sheetPr codeName="Sheet79">
    <tabColor rgb="FF7030A0"/>
    <pageSetUpPr fitToPage="1"/>
  </sheetPr>
  <dimension ref="A1:AC62"/>
  <sheetViews>
    <sheetView zoomScale="80" zoomScaleNormal="80" workbookViewId="0">
      <selection activeCell="V4" sqref="V4"/>
    </sheetView>
  </sheetViews>
  <sheetFormatPr defaultColWidth="8.7109375" defaultRowHeight="15" x14ac:dyDescent="0.25"/>
  <cols>
    <col min="1" max="1" width="5.7109375" style="70" customWidth="1"/>
    <col min="2" max="3" width="21.7109375" style="70" customWidth="1"/>
    <col min="4" max="9" width="9.7109375" style="70" customWidth="1"/>
    <col min="10" max="27" width="11.28515625" style="70" customWidth="1"/>
    <col min="28" max="28" width="11.5703125" style="70" customWidth="1"/>
    <col min="29" max="29" width="11.7109375" style="70" customWidth="1"/>
    <col min="30" max="252" width="9.140625" style="70" customWidth="1"/>
    <col min="253" max="253" width="5.7109375" style="70" customWidth="1"/>
    <col min="254" max="255" width="21.7109375" style="70" customWidth="1"/>
    <col min="256" max="256" width="8.7109375" style="70"/>
    <col min="257" max="257" width="5.7109375" style="70" customWidth="1"/>
    <col min="258" max="259" width="21.7109375" style="70" customWidth="1"/>
    <col min="260" max="276" width="9.7109375" style="70" customWidth="1"/>
    <col min="277" max="277" width="9.5703125" style="70" customWidth="1"/>
    <col min="278" max="285" width="9.7109375" style="70" customWidth="1"/>
    <col min="286" max="508" width="9.140625" style="70" customWidth="1"/>
    <col min="509" max="509" width="5.7109375" style="70" customWidth="1"/>
    <col min="510" max="511" width="21.7109375" style="70" customWidth="1"/>
    <col min="512" max="512" width="8.7109375" style="70"/>
    <col min="513" max="513" width="5.7109375" style="70" customWidth="1"/>
    <col min="514" max="515" width="21.7109375" style="70" customWidth="1"/>
    <col min="516" max="532" width="9.7109375" style="70" customWidth="1"/>
    <col min="533" max="533" width="9.5703125" style="70" customWidth="1"/>
    <col min="534" max="541" width="9.7109375" style="70" customWidth="1"/>
    <col min="542" max="764" width="9.140625" style="70" customWidth="1"/>
    <col min="765" max="765" width="5.7109375" style="70" customWidth="1"/>
    <col min="766" max="767" width="21.7109375" style="70" customWidth="1"/>
    <col min="768" max="768" width="8.7109375" style="70"/>
    <col min="769" max="769" width="5.7109375" style="70" customWidth="1"/>
    <col min="770" max="771" width="21.7109375" style="70" customWidth="1"/>
    <col min="772" max="788" width="9.7109375" style="70" customWidth="1"/>
    <col min="789" max="789" width="9.5703125" style="70" customWidth="1"/>
    <col min="790" max="797" width="9.7109375" style="70" customWidth="1"/>
    <col min="798" max="1020" width="9.140625" style="70" customWidth="1"/>
    <col min="1021" max="1021" width="5.7109375" style="70" customWidth="1"/>
    <col min="1022" max="1023" width="21.7109375" style="70" customWidth="1"/>
    <col min="1024" max="1024" width="8.7109375" style="70"/>
    <col min="1025" max="1025" width="5.7109375" style="70" customWidth="1"/>
    <col min="1026" max="1027" width="21.7109375" style="70" customWidth="1"/>
    <col min="1028" max="1044" width="9.7109375" style="70" customWidth="1"/>
    <col min="1045" max="1045" width="9.5703125" style="70" customWidth="1"/>
    <col min="1046" max="1053" width="9.7109375" style="70" customWidth="1"/>
    <col min="1054" max="1276" width="9.140625" style="70" customWidth="1"/>
    <col min="1277" max="1277" width="5.7109375" style="70" customWidth="1"/>
    <col min="1278" max="1279" width="21.7109375" style="70" customWidth="1"/>
    <col min="1280" max="1280" width="8.7109375" style="70"/>
    <col min="1281" max="1281" width="5.7109375" style="70" customWidth="1"/>
    <col min="1282" max="1283" width="21.7109375" style="70" customWidth="1"/>
    <col min="1284" max="1300" width="9.7109375" style="70" customWidth="1"/>
    <col min="1301" max="1301" width="9.5703125" style="70" customWidth="1"/>
    <col min="1302" max="1309" width="9.7109375" style="70" customWidth="1"/>
    <col min="1310" max="1532" width="9.140625" style="70" customWidth="1"/>
    <col min="1533" max="1533" width="5.7109375" style="70" customWidth="1"/>
    <col min="1534" max="1535" width="21.7109375" style="70" customWidth="1"/>
    <col min="1536" max="1536" width="8.7109375" style="70"/>
    <col min="1537" max="1537" width="5.7109375" style="70" customWidth="1"/>
    <col min="1538" max="1539" width="21.7109375" style="70" customWidth="1"/>
    <col min="1540" max="1556" width="9.7109375" style="70" customWidth="1"/>
    <col min="1557" max="1557" width="9.5703125" style="70" customWidth="1"/>
    <col min="1558" max="1565" width="9.7109375" style="70" customWidth="1"/>
    <col min="1566" max="1788" width="9.140625" style="70" customWidth="1"/>
    <col min="1789" max="1789" width="5.7109375" style="70" customWidth="1"/>
    <col min="1790" max="1791" width="21.7109375" style="70" customWidth="1"/>
    <col min="1792" max="1792" width="8.7109375" style="70"/>
    <col min="1793" max="1793" width="5.7109375" style="70" customWidth="1"/>
    <col min="1794" max="1795" width="21.7109375" style="70" customWidth="1"/>
    <col min="1796" max="1812" width="9.7109375" style="70" customWidth="1"/>
    <col min="1813" max="1813" width="9.5703125" style="70" customWidth="1"/>
    <col min="1814" max="1821" width="9.7109375" style="70" customWidth="1"/>
    <col min="1822" max="2044" width="9.140625" style="70" customWidth="1"/>
    <col min="2045" max="2045" width="5.7109375" style="70" customWidth="1"/>
    <col min="2046" max="2047" width="21.7109375" style="70" customWidth="1"/>
    <col min="2048" max="2048" width="8.7109375" style="70"/>
    <col min="2049" max="2049" width="5.7109375" style="70" customWidth="1"/>
    <col min="2050" max="2051" width="21.7109375" style="70" customWidth="1"/>
    <col min="2052" max="2068" width="9.7109375" style="70" customWidth="1"/>
    <col min="2069" max="2069" width="9.5703125" style="70" customWidth="1"/>
    <col min="2070" max="2077" width="9.7109375" style="70" customWidth="1"/>
    <col min="2078" max="2300" width="9.140625" style="70" customWidth="1"/>
    <col min="2301" max="2301" width="5.7109375" style="70" customWidth="1"/>
    <col min="2302" max="2303" width="21.7109375" style="70" customWidth="1"/>
    <col min="2304" max="2304" width="8.7109375" style="70"/>
    <col min="2305" max="2305" width="5.7109375" style="70" customWidth="1"/>
    <col min="2306" max="2307" width="21.7109375" style="70" customWidth="1"/>
    <col min="2308" max="2324" width="9.7109375" style="70" customWidth="1"/>
    <col min="2325" max="2325" width="9.5703125" style="70" customWidth="1"/>
    <col min="2326" max="2333" width="9.7109375" style="70" customWidth="1"/>
    <col min="2334" max="2556" width="9.140625" style="70" customWidth="1"/>
    <col min="2557" max="2557" width="5.7109375" style="70" customWidth="1"/>
    <col min="2558" max="2559" width="21.7109375" style="70" customWidth="1"/>
    <col min="2560" max="2560" width="8.7109375" style="70"/>
    <col min="2561" max="2561" width="5.7109375" style="70" customWidth="1"/>
    <col min="2562" max="2563" width="21.7109375" style="70" customWidth="1"/>
    <col min="2564" max="2580" width="9.7109375" style="70" customWidth="1"/>
    <col min="2581" max="2581" width="9.5703125" style="70" customWidth="1"/>
    <col min="2582" max="2589" width="9.7109375" style="70" customWidth="1"/>
    <col min="2590" max="2812" width="9.140625" style="70" customWidth="1"/>
    <col min="2813" max="2813" width="5.7109375" style="70" customWidth="1"/>
    <col min="2814" max="2815" width="21.7109375" style="70" customWidth="1"/>
    <col min="2816" max="2816" width="8.7109375" style="70"/>
    <col min="2817" max="2817" width="5.7109375" style="70" customWidth="1"/>
    <col min="2818" max="2819" width="21.7109375" style="70" customWidth="1"/>
    <col min="2820" max="2836" width="9.7109375" style="70" customWidth="1"/>
    <col min="2837" max="2837" width="9.5703125" style="70" customWidth="1"/>
    <col min="2838" max="2845" width="9.7109375" style="70" customWidth="1"/>
    <col min="2846" max="3068" width="9.140625" style="70" customWidth="1"/>
    <col min="3069" max="3069" width="5.7109375" style="70" customWidth="1"/>
    <col min="3070" max="3071" width="21.7109375" style="70" customWidth="1"/>
    <col min="3072" max="3072" width="8.7109375" style="70"/>
    <col min="3073" max="3073" width="5.7109375" style="70" customWidth="1"/>
    <col min="3074" max="3075" width="21.7109375" style="70" customWidth="1"/>
    <col min="3076" max="3092" width="9.7109375" style="70" customWidth="1"/>
    <col min="3093" max="3093" width="9.5703125" style="70" customWidth="1"/>
    <col min="3094" max="3101" width="9.7109375" style="70" customWidth="1"/>
    <col min="3102" max="3324" width="9.140625" style="70" customWidth="1"/>
    <col min="3325" max="3325" width="5.7109375" style="70" customWidth="1"/>
    <col min="3326" max="3327" width="21.7109375" style="70" customWidth="1"/>
    <col min="3328" max="3328" width="8.7109375" style="70"/>
    <col min="3329" max="3329" width="5.7109375" style="70" customWidth="1"/>
    <col min="3330" max="3331" width="21.7109375" style="70" customWidth="1"/>
    <col min="3332" max="3348" width="9.7109375" style="70" customWidth="1"/>
    <col min="3349" max="3349" width="9.5703125" style="70" customWidth="1"/>
    <col min="3350" max="3357" width="9.7109375" style="70" customWidth="1"/>
    <col min="3358" max="3580" width="9.140625" style="70" customWidth="1"/>
    <col min="3581" max="3581" width="5.7109375" style="70" customWidth="1"/>
    <col min="3582" max="3583" width="21.7109375" style="70" customWidth="1"/>
    <col min="3584" max="3584" width="8.7109375" style="70"/>
    <col min="3585" max="3585" width="5.7109375" style="70" customWidth="1"/>
    <col min="3586" max="3587" width="21.7109375" style="70" customWidth="1"/>
    <col min="3588" max="3604" width="9.7109375" style="70" customWidth="1"/>
    <col min="3605" max="3605" width="9.5703125" style="70" customWidth="1"/>
    <col min="3606" max="3613" width="9.7109375" style="70" customWidth="1"/>
    <col min="3614" max="3836" width="9.140625" style="70" customWidth="1"/>
    <col min="3837" max="3837" width="5.7109375" style="70" customWidth="1"/>
    <col min="3838" max="3839" width="21.7109375" style="70" customWidth="1"/>
    <col min="3840" max="3840" width="8.7109375" style="70"/>
    <col min="3841" max="3841" width="5.7109375" style="70" customWidth="1"/>
    <col min="3842" max="3843" width="21.7109375" style="70" customWidth="1"/>
    <col min="3844" max="3860" width="9.7109375" style="70" customWidth="1"/>
    <col min="3861" max="3861" width="9.5703125" style="70" customWidth="1"/>
    <col min="3862" max="3869" width="9.7109375" style="70" customWidth="1"/>
    <col min="3870" max="4092" width="9.140625" style="70" customWidth="1"/>
    <col min="4093" max="4093" width="5.7109375" style="70" customWidth="1"/>
    <col min="4094" max="4095" width="21.7109375" style="70" customWidth="1"/>
    <col min="4096" max="4096" width="8.7109375" style="70"/>
    <col min="4097" max="4097" width="5.7109375" style="70" customWidth="1"/>
    <col min="4098" max="4099" width="21.7109375" style="70" customWidth="1"/>
    <col min="4100" max="4116" width="9.7109375" style="70" customWidth="1"/>
    <col min="4117" max="4117" width="9.5703125" style="70" customWidth="1"/>
    <col min="4118" max="4125" width="9.7109375" style="70" customWidth="1"/>
    <col min="4126" max="4348" width="9.140625" style="70" customWidth="1"/>
    <col min="4349" max="4349" width="5.7109375" style="70" customWidth="1"/>
    <col min="4350" max="4351" width="21.7109375" style="70" customWidth="1"/>
    <col min="4352" max="4352" width="8.7109375" style="70"/>
    <col min="4353" max="4353" width="5.7109375" style="70" customWidth="1"/>
    <col min="4354" max="4355" width="21.7109375" style="70" customWidth="1"/>
    <col min="4356" max="4372" width="9.7109375" style="70" customWidth="1"/>
    <col min="4373" max="4373" width="9.5703125" style="70" customWidth="1"/>
    <col min="4374" max="4381" width="9.7109375" style="70" customWidth="1"/>
    <col min="4382" max="4604" width="9.140625" style="70" customWidth="1"/>
    <col min="4605" max="4605" width="5.7109375" style="70" customWidth="1"/>
    <col min="4606" max="4607" width="21.7109375" style="70" customWidth="1"/>
    <col min="4608" max="4608" width="8.7109375" style="70"/>
    <col min="4609" max="4609" width="5.7109375" style="70" customWidth="1"/>
    <col min="4610" max="4611" width="21.7109375" style="70" customWidth="1"/>
    <col min="4612" max="4628" width="9.7109375" style="70" customWidth="1"/>
    <col min="4629" max="4629" width="9.5703125" style="70" customWidth="1"/>
    <col min="4630" max="4637" width="9.7109375" style="70" customWidth="1"/>
    <col min="4638" max="4860" width="9.140625" style="70" customWidth="1"/>
    <col min="4861" max="4861" width="5.7109375" style="70" customWidth="1"/>
    <col min="4862" max="4863" width="21.7109375" style="70" customWidth="1"/>
    <col min="4864" max="4864" width="8.7109375" style="70"/>
    <col min="4865" max="4865" width="5.7109375" style="70" customWidth="1"/>
    <col min="4866" max="4867" width="21.7109375" style="70" customWidth="1"/>
    <col min="4868" max="4884" width="9.7109375" style="70" customWidth="1"/>
    <col min="4885" max="4885" width="9.5703125" style="70" customWidth="1"/>
    <col min="4886" max="4893" width="9.7109375" style="70" customWidth="1"/>
    <col min="4894" max="5116" width="9.140625" style="70" customWidth="1"/>
    <col min="5117" max="5117" width="5.7109375" style="70" customWidth="1"/>
    <col min="5118" max="5119" width="21.7109375" style="70" customWidth="1"/>
    <col min="5120" max="5120" width="8.7109375" style="70"/>
    <col min="5121" max="5121" width="5.7109375" style="70" customWidth="1"/>
    <col min="5122" max="5123" width="21.7109375" style="70" customWidth="1"/>
    <col min="5124" max="5140" width="9.7109375" style="70" customWidth="1"/>
    <col min="5141" max="5141" width="9.5703125" style="70" customWidth="1"/>
    <col min="5142" max="5149" width="9.7109375" style="70" customWidth="1"/>
    <col min="5150" max="5372" width="9.140625" style="70" customWidth="1"/>
    <col min="5373" max="5373" width="5.7109375" style="70" customWidth="1"/>
    <col min="5374" max="5375" width="21.7109375" style="70" customWidth="1"/>
    <col min="5376" max="5376" width="8.7109375" style="70"/>
    <col min="5377" max="5377" width="5.7109375" style="70" customWidth="1"/>
    <col min="5378" max="5379" width="21.7109375" style="70" customWidth="1"/>
    <col min="5380" max="5396" width="9.7109375" style="70" customWidth="1"/>
    <col min="5397" max="5397" width="9.5703125" style="70" customWidth="1"/>
    <col min="5398" max="5405" width="9.7109375" style="70" customWidth="1"/>
    <col min="5406" max="5628" width="9.140625" style="70" customWidth="1"/>
    <col min="5629" max="5629" width="5.7109375" style="70" customWidth="1"/>
    <col min="5630" max="5631" width="21.7109375" style="70" customWidth="1"/>
    <col min="5632" max="5632" width="8.7109375" style="70"/>
    <col min="5633" max="5633" width="5.7109375" style="70" customWidth="1"/>
    <col min="5634" max="5635" width="21.7109375" style="70" customWidth="1"/>
    <col min="5636" max="5652" width="9.7109375" style="70" customWidth="1"/>
    <col min="5653" max="5653" width="9.5703125" style="70" customWidth="1"/>
    <col min="5654" max="5661" width="9.7109375" style="70" customWidth="1"/>
    <col min="5662" max="5884" width="9.140625" style="70" customWidth="1"/>
    <col min="5885" max="5885" width="5.7109375" style="70" customWidth="1"/>
    <col min="5886" max="5887" width="21.7109375" style="70" customWidth="1"/>
    <col min="5888" max="5888" width="8.7109375" style="70"/>
    <col min="5889" max="5889" width="5.7109375" style="70" customWidth="1"/>
    <col min="5890" max="5891" width="21.7109375" style="70" customWidth="1"/>
    <col min="5892" max="5908" width="9.7109375" style="70" customWidth="1"/>
    <col min="5909" max="5909" width="9.5703125" style="70" customWidth="1"/>
    <col min="5910" max="5917" width="9.7109375" style="70" customWidth="1"/>
    <col min="5918" max="6140" width="9.140625" style="70" customWidth="1"/>
    <col min="6141" max="6141" width="5.7109375" style="70" customWidth="1"/>
    <col min="6142" max="6143" width="21.7109375" style="70" customWidth="1"/>
    <col min="6144" max="6144" width="8.7109375" style="70"/>
    <col min="6145" max="6145" width="5.7109375" style="70" customWidth="1"/>
    <col min="6146" max="6147" width="21.7109375" style="70" customWidth="1"/>
    <col min="6148" max="6164" width="9.7109375" style="70" customWidth="1"/>
    <col min="6165" max="6165" width="9.5703125" style="70" customWidth="1"/>
    <col min="6166" max="6173" width="9.7109375" style="70" customWidth="1"/>
    <col min="6174" max="6396" width="9.140625" style="70" customWidth="1"/>
    <col min="6397" max="6397" width="5.7109375" style="70" customWidth="1"/>
    <col min="6398" max="6399" width="21.7109375" style="70" customWidth="1"/>
    <col min="6400" max="6400" width="8.7109375" style="70"/>
    <col min="6401" max="6401" width="5.7109375" style="70" customWidth="1"/>
    <col min="6402" max="6403" width="21.7109375" style="70" customWidth="1"/>
    <col min="6404" max="6420" width="9.7109375" style="70" customWidth="1"/>
    <col min="6421" max="6421" width="9.5703125" style="70" customWidth="1"/>
    <col min="6422" max="6429" width="9.7109375" style="70" customWidth="1"/>
    <col min="6430" max="6652" width="9.140625" style="70" customWidth="1"/>
    <col min="6653" max="6653" width="5.7109375" style="70" customWidth="1"/>
    <col min="6654" max="6655" width="21.7109375" style="70" customWidth="1"/>
    <col min="6656" max="6656" width="8.7109375" style="70"/>
    <col min="6657" max="6657" width="5.7109375" style="70" customWidth="1"/>
    <col min="6658" max="6659" width="21.7109375" style="70" customWidth="1"/>
    <col min="6660" max="6676" width="9.7109375" style="70" customWidth="1"/>
    <col min="6677" max="6677" width="9.5703125" style="70" customWidth="1"/>
    <col min="6678" max="6685" width="9.7109375" style="70" customWidth="1"/>
    <col min="6686" max="6908" width="9.140625" style="70" customWidth="1"/>
    <col min="6909" max="6909" width="5.7109375" style="70" customWidth="1"/>
    <col min="6910" max="6911" width="21.7109375" style="70" customWidth="1"/>
    <col min="6912" max="6912" width="8.7109375" style="70"/>
    <col min="6913" max="6913" width="5.7109375" style="70" customWidth="1"/>
    <col min="6914" max="6915" width="21.7109375" style="70" customWidth="1"/>
    <col min="6916" max="6932" width="9.7109375" style="70" customWidth="1"/>
    <col min="6933" max="6933" width="9.5703125" style="70" customWidth="1"/>
    <col min="6934" max="6941" width="9.7109375" style="70" customWidth="1"/>
    <col min="6942" max="7164" width="9.140625" style="70" customWidth="1"/>
    <col min="7165" max="7165" width="5.7109375" style="70" customWidth="1"/>
    <col min="7166" max="7167" width="21.7109375" style="70" customWidth="1"/>
    <col min="7168" max="7168" width="8.7109375" style="70"/>
    <col min="7169" max="7169" width="5.7109375" style="70" customWidth="1"/>
    <col min="7170" max="7171" width="21.7109375" style="70" customWidth="1"/>
    <col min="7172" max="7188" width="9.7109375" style="70" customWidth="1"/>
    <col min="7189" max="7189" width="9.5703125" style="70" customWidth="1"/>
    <col min="7190" max="7197" width="9.7109375" style="70" customWidth="1"/>
    <col min="7198" max="7420" width="9.140625" style="70" customWidth="1"/>
    <col min="7421" max="7421" width="5.7109375" style="70" customWidth="1"/>
    <col min="7422" max="7423" width="21.7109375" style="70" customWidth="1"/>
    <col min="7424" max="7424" width="8.7109375" style="70"/>
    <col min="7425" max="7425" width="5.7109375" style="70" customWidth="1"/>
    <col min="7426" max="7427" width="21.7109375" style="70" customWidth="1"/>
    <col min="7428" max="7444" width="9.7109375" style="70" customWidth="1"/>
    <col min="7445" max="7445" width="9.5703125" style="70" customWidth="1"/>
    <col min="7446" max="7453" width="9.7109375" style="70" customWidth="1"/>
    <col min="7454" max="7676" width="9.140625" style="70" customWidth="1"/>
    <col min="7677" max="7677" width="5.7109375" style="70" customWidth="1"/>
    <col min="7678" max="7679" width="21.7109375" style="70" customWidth="1"/>
    <col min="7680" max="7680" width="8.7109375" style="70"/>
    <col min="7681" max="7681" width="5.7109375" style="70" customWidth="1"/>
    <col min="7682" max="7683" width="21.7109375" style="70" customWidth="1"/>
    <col min="7684" max="7700" width="9.7109375" style="70" customWidth="1"/>
    <col min="7701" max="7701" width="9.5703125" style="70" customWidth="1"/>
    <col min="7702" max="7709" width="9.7109375" style="70" customWidth="1"/>
    <col min="7710" max="7932" width="9.140625" style="70" customWidth="1"/>
    <col min="7933" max="7933" width="5.7109375" style="70" customWidth="1"/>
    <col min="7934" max="7935" width="21.7109375" style="70" customWidth="1"/>
    <col min="7936" max="7936" width="8.7109375" style="70"/>
    <col min="7937" max="7937" width="5.7109375" style="70" customWidth="1"/>
    <col min="7938" max="7939" width="21.7109375" style="70" customWidth="1"/>
    <col min="7940" max="7956" width="9.7109375" style="70" customWidth="1"/>
    <col min="7957" max="7957" width="9.5703125" style="70" customWidth="1"/>
    <col min="7958" max="7965" width="9.7109375" style="70" customWidth="1"/>
    <col min="7966" max="8188" width="9.140625" style="70" customWidth="1"/>
    <col min="8189" max="8189" width="5.7109375" style="70" customWidth="1"/>
    <col min="8190" max="8191" width="21.7109375" style="70" customWidth="1"/>
    <col min="8192" max="8192" width="8.7109375" style="70"/>
    <col min="8193" max="8193" width="5.7109375" style="70" customWidth="1"/>
    <col min="8194" max="8195" width="21.7109375" style="70" customWidth="1"/>
    <col min="8196" max="8212" width="9.7109375" style="70" customWidth="1"/>
    <col min="8213" max="8213" width="9.5703125" style="70" customWidth="1"/>
    <col min="8214" max="8221" width="9.7109375" style="70" customWidth="1"/>
    <col min="8222" max="8444" width="9.140625" style="70" customWidth="1"/>
    <col min="8445" max="8445" width="5.7109375" style="70" customWidth="1"/>
    <col min="8446" max="8447" width="21.7109375" style="70" customWidth="1"/>
    <col min="8448" max="8448" width="8.7109375" style="70"/>
    <col min="8449" max="8449" width="5.7109375" style="70" customWidth="1"/>
    <col min="8450" max="8451" width="21.7109375" style="70" customWidth="1"/>
    <col min="8452" max="8468" width="9.7109375" style="70" customWidth="1"/>
    <col min="8469" max="8469" width="9.5703125" style="70" customWidth="1"/>
    <col min="8470" max="8477" width="9.7109375" style="70" customWidth="1"/>
    <col min="8478" max="8700" width="9.140625" style="70" customWidth="1"/>
    <col min="8701" max="8701" width="5.7109375" style="70" customWidth="1"/>
    <col min="8702" max="8703" width="21.7109375" style="70" customWidth="1"/>
    <col min="8704" max="8704" width="8.7109375" style="70"/>
    <col min="8705" max="8705" width="5.7109375" style="70" customWidth="1"/>
    <col min="8706" max="8707" width="21.7109375" style="70" customWidth="1"/>
    <col min="8708" max="8724" width="9.7109375" style="70" customWidth="1"/>
    <col min="8725" max="8725" width="9.5703125" style="70" customWidth="1"/>
    <col min="8726" max="8733" width="9.7109375" style="70" customWidth="1"/>
    <col min="8734" max="8956" width="9.140625" style="70" customWidth="1"/>
    <col min="8957" max="8957" width="5.7109375" style="70" customWidth="1"/>
    <col min="8958" max="8959" width="21.7109375" style="70" customWidth="1"/>
    <col min="8960" max="8960" width="8.7109375" style="70"/>
    <col min="8961" max="8961" width="5.7109375" style="70" customWidth="1"/>
    <col min="8962" max="8963" width="21.7109375" style="70" customWidth="1"/>
    <col min="8964" max="8980" width="9.7109375" style="70" customWidth="1"/>
    <col min="8981" max="8981" width="9.5703125" style="70" customWidth="1"/>
    <col min="8982" max="8989" width="9.7109375" style="70" customWidth="1"/>
    <col min="8990" max="9212" width="9.140625" style="70" customWidth="1"/>
    <col min="9213" max="9213" width="5.7109375" style="70" customWidth="1"/>
    <col min="9214" max="9215" width="21.7109375" style="70" customWidth="1"/>
    <col min="9216" max="9216" width="8.7109375" style="70"/>
    <col min="9217" max="9217" width="5.7109375" style="70" customWidth="1"/>
    <col min="9218" max="9219" width="21.7109375" style="70" customWidth="1"/>
    <col min="9220" max="9236" width="9.7109375" style="70" customWidth="1"/>
    <col min="9237" max="9237" width="9.5703125" style="70" customWidth="1"/>
    <col min="9238" max="9245" width="9.7109375" style="70" customWidth="1"/>
    <col min="9246" max="9468" width="9.140625" style="70" customWidth="1"/>
    <col min="9469" max="9469" width="5.7109375" style="70" customWidth="1"/>
    <col min="9470" max="9471" width="21.7109375" style="70" customWidth="1"/>
    <col min="9472" max="9472" width="8.7109375" style="70"/>
    <col min="9473" max="9473" width="5.7109375" style="70" customWidth="1"/>
    <col min="9474" max="9475" width="21.7109375" style="70" customWidth="1"/>
    <col min="9476" max="9492" width="9.7109375" style="70" customWidth="1"/>
    <col min="9493" max="9493" width="9.5703125" style="70" customWidth="1"/>
    <col min="9494" max="9501" width="9.7109375" style="70" customWidth="1"/>
    <col min="9502" max="9724" width="9.140625" style="70" customWidth="1"/>
    <col min="9725" max="9725" width="5.7109375" style="70" customWidth="1"/>
    <col min="9726" max="9727" width="21.7109375" style="70" customWidth="1"/>
    <col min="9728" max="9728" width="8.7109375" style="70"/>
    <col min="9729" max="9729" width="5.7109375" style="70" customWidth="1"/>
    <col min="9730" max="9731" width="21.7109375" style="70" customWidth="1"/>
    <col min="9732" max="9748" width="9.7109375" style="70" customWidth="1"/>
    <col min="9749" max="9749" width="9.5703125" style="70" customWidth="1"/>
    <col min="9750" max="9757" width="9.7109375" style="70" customWidth="1"/>
    <col min="9758" max="9980" width="9.140625" style="70" customWidth="1"/>
    <col min="9981" max="9981" width="5.7109375" style="70" customWidth="1"/>
    <col min="9982" max="9983" width="21.7109375" style="70" customWidth="1"/>
    <col min="9984" max="9984" width="8.7109375" style="70"/>
    <col min="9985" max="9985" width="5.7109375" style="70" customWidth="1"/>
    <col min="9986" max="9987" width="21.7109375" style="70" customWidth="1"/>
    <col min="9988" max="10004" width="9.7109375" style="70" customWidth="1"/>
    <col min="10005" max="10005" width="9.5703125" style="70" customWidth="1"/>
    <col min="10006" max="10013" width="9.7109375" style="70" customWidth="1"/>
    <col min="10014" max="10236" width="9.140625" style="70" customWidth="1"/>
    <col min="10237" max="10237" width="5.7109375" style="70" customWidth="1"/>
    <col min="10238" max="10239" width="21.7109375" style="70" customWidth="1"/>
    <col min="10240" max="10240" width="8.7109375" style="70"/>
    <col min="10241" max="10241" width="5.7109375" style="70" customWidth="1"/>
    <col min="10242" max="10243" width="21.7109375" style="70" customWidth="1"/>
    <col min="10244" max="10260" width="9.7109375" style="70" customWidth="1"/>
    <col min="10261" max="10261" width="9.5703125" style="70" customWidth="1"/>
    <col min="10262" max="10269" width="9.7109375" style="70" customWidth="1"/>
    <col min="10270" max="10492" width="9.140625" style="70" customWidth="1"/>
    <col min="10493" max="10493" width="5.7109375" style="70" customWidth="1"/>
    <col min="10494" max="10495" width="21.7109375" style="70" customWidth="1"/>
    <col min="10496" max="10496" width="8.7109375" style="70"/>
    <col min="10497" max="10497" width="5.7109375" style="70" customWidth="1"/>
    <col min="10498" max="10499" width="21.7109375" style="70" customWidth="1"/>
    <col min="10500" max="10516" width="9.7109375" style="70" customWidth="1"/>
    <col min="10517" max="10517" width="9.5703125" style="70" customWidth="1"/>
    <col min="10518" max="10525" width="9.7109375" style="70" customWidth="1"/>
    <col min="10526" max="10748" width="9.140625" style="70" customWidth="1"/>
    <col min="10749" max="10749" width="5.7109375" style="70" customWidth="1"/>
    <col min="10750" max="10751" width="21.7109375" style="70" customWidth="1"/>
    <col min="10752" max="10752" width="8.7109375" style="70"/>
    <col min="10753" max="10753" width="5.7109375" style="70" customWidth="1"/>
    <col min="10754" max="10755" width="21.7109375" style="70" customWidth="1"/>
    <col min="10756" max="10772" width="9.7109375" style="70" customWidth="1"/>
    <col min="10773" max="10773" width="9.5703125" style="70" customWidth="1"/>
    <col min="10774" max="10781" width="9.7109375" style="70" customWidth="1"/>
    <col min="10782" max="11004" width="9.140625" style="70" customWidth="1"/>
    <col min="11005" max="11005" width="5.7109375" style="70" customWidth="1"/>
    <col min="11006" max="11007" width="21.7109375" style="70" customWidth="1"/>
    <col min="11008" max="11008" width="8.7109375" style="70"/>
    <col min="11009" max="11009" width="5.7109375" style="70" customWidth="1"/>
    <col min="11010" max="11011" width="21.7109375" style="70" customWidth="1"/>
    <col min="11012" max="11028" width="9.7109375" style="70" customWidth="1"/>
    <col min="11029" max="11029" width="9.5703125" style="70" customWidth="1"/>
    <col min="11030" max="11037" width="9.7109375" style="70" customWidth="1"/>
    <col min="11038" max="11260" width="9.140625" style="70" customWidth="1"/>
    <col min="11261" max="11261" width="5.7109375" style="70" customWidth="1"/>
    <col min="11262" max="11263" width="21.7109375" style="70" customWidth="1"/>
    <col min="11264" max="11264" width="8.7109375" style="70"/>
    <col min="11265" max="11265" width="5.7109375" style="70" customWidth="1"/>
    <col min="11266" max="11267" width="21.7109375" style="70" customWidth="1"/>
    <col min="11268" max="11284" width="9.7109375" style="70" customWidth="1"/>
    <col min="11285" max="11285" width="9.5703125" style="70" customWidth="1"/>
    <col min="11286" max="11293" width="9.7109375" style="70" customWidth="1"/>
    <col min="11294" max="11516" width="9.140625" style="70" customWidth="1"/>
    <col min="11517" max="11517" width="5.7109375" style="70" customWidth="1"/>
    <col min="11518" max="11519" width="21.7109375" style="70" customWidth="1"/>
    <col min="11520" max="11520" width="8.7109375" style="70"/>
    <col min="11521" max="11521" width="5.7109375" style="70" customWidth="1"/>
    <col min="11522" max="11523" width="21.7109375" style="70" customWidth="1"/>
    <col min="11524" max="11540" width="9.7109375" style="70" customWidth="1"/>
    <col min="11541" max="11541" width="9.5703125" style="70" customWidth="1"/>
    <col min="11542" max="11549" width="9.7109375" style="70" customWidth="1"/>
    <col min="11550" max="11772" width="9.140625" style="70" customWidth="1"/>
    <col min="11773" max="11773" width="5.7109375" style="70" customWidth="1"/>
    <col min="11774" max="11775" width="21.7109375" style="70" customWidth="1"/>
    <col min="11776" max="11776" width="8.7109375" style="70"/>
    <col min="11777" max="11777" width="5.7109375" style="70" customWidth="1"/>
    <col min="11778" max="11779" width="21.7109375" style="70" customWidth="1"/>
    <col min="11780" max="11796" width="9.7109375" style="70" customWidth="1"/>
    <col min="11797" max="11797" width="9.5703125" style="70" customWidth="1"/>
    <col min="11798" max="11805" width="9.7109375" style="70" customWidth="1"/>
    <col min="11806" max="12028" width="9.140625" style="70" customWidth="1"/>
    <col min="12029" max="12029" width="5.7109375" style="70" customWidth="1"/>
    <col min="12030" max="12031" width="21.7109375" style="70" customWidth="1"/>
    <col min="12032" max="12032" width="8.7109375" style="70"/>
    <col min="12033" max="12033" width="5.7109375" style="70" customWidth="1"/>
    <col min="12034" max="12035" width="21.7109375" style="70" customWidth="1"/>
    <col min="12036" max="12052" width="9.7109375" style="70" customWidth="1"/>
    <col min="12053" max="12053" width="9.5703125" style="70" customWidth="1"/>
    <col min="12054" max="12061" width="9.7109375" style="70" customWidth="1"/>
    <col min="12062" max="12284" width="9.140625" style="70" customWidth="1"/>
    <col min="12285" max="12285" width="5.7109375" style="70" customWidth="1"/>
    <col min="12286" max="12287" width="21.7109375" style="70" customWidth="1"/>
    <col min="12288" max="12288" width="8.7109375" style="70"/>
    <col min="12289" max="12289" width="5.7109375" style="70" customWidth="1"/>
    <col min="12290" max="12291" width="21.7109375" style="70" customWidth="1"/>
    <col min="12292" max="12308" width="9.7109375" style="70" customWidth="1"/>
    <col min="12309" max="12309" width="9.5703125" style="70" customWidth="1"/>
    <col min="12310" max="12317" width="9.7109375" style="70" customWidth="1"/>
    <col min="12318" max="12540" width="9.140625" style="70" customWidth="1"/>
    <col min="12541" max="12541" width="5.7109375" style="70" customWidth="1"/>
    <col min="12542" max="12543" width="21.7109375" style="70" customWidth="1"/>
    <col min="12544" max="12544" width="8.7109375" style="70"/>
    <col min="12545" max="12545" width="5.7109375" style="70" customWidth="1"/>
    <col min="12546" max="12547" width="21.7109375" style="70" customWidth="1"/>
    <col min="12548" max="12564" width="9.7109375" style="70" customWidth="1"/>
    <col min="12565" max="12565" width="9.5703125" style="70" customWidth="1"/>
    <col min="12566" max="12573" width="9.7109375" style="70" customWidth="1"/>
    <col min="12574" max="12796" width="9.140625" style="70" customWidth="1"/>
    <col min="12797" max="12797" width="5.7109375" style="70" customWidth="1"/>
    <col min="12798" max="12799" width="21.7109375" style="70" customWidth="1"/>
    <col min="12800" max="12800" width="8.7109375" style="70"/>
    <col min="12801" max="12801" width="5.7109375" style="70" customWidth="1"/>
    <col min="12802" max="12803" width="21.7109375" style="70" customWidth="1"/>
    <col min="12804" max="12820" width="9.7109375" style="70" customWidth="1"/>
    <col min="12821" max="12821" width="9.5703125" style="70" customWidth="1"/>
    <col min="12822" max="12829" width="9.7109375" style="70" customWidth="1"/>
    <col min="12830" max="13052" width="9.140625" style="70" customWidth="1"/>
    <col min="13053" max="13053" width="5.7109375" style="70" customWidth="1"/>
    <col min="13054" max="13055" width="21.7109375" style="70" customWidth="1"/>
    <col min="13056" max="13056" width="8.7109375" style="70"/>
    <col min="13057" max="13057" width="5.7109375" style="70" customWidth="1"/>
    <col min="13058" max="13059" width="21.7109375" style="70" customWidth="1"/>
    <col min="13060" max="13076" width="9.7109375" style="70" customWidth="1"/>
    <col min="13077" max="13077" width="9.5703125" style="70" customWidth="1"/>
    <col min="13078" max="13085" width="9.7109375" style="70" customWidth="1"/>
    <col min="13086" max="13308" width="9.140625" style="70" customWidth="1"/>
    <col min="13309" max="13309" width="5.7109375" style="70" customWidth="1"/>
    <col min="13310" max="13311" width="21.7109375" style="70" customWidth="1"/>
    <col min="13312" max="13312" width="8.7109375" style="70"/>
    <col min="13313" max="13313" width="5.7109375" style="70" customWidth="1"/>
    <col min="13314" max="13315" width="21.7109375" style="70" customWidth="1"/>
    <col min="13316" max="13332" width="9.7109375" style="70" customWidth="1"/>
    <col min="13333" max="13333" width="9.5703125" style="70" customWidth="1"/>
    <col min="13334" max="13341" width="9.7109375" style="70" customWidth="1"/>
    <col min="13342" max="13564" width="9.140625" style="70" customWidth="1"/>
    <col min="13565" max="13565" width="5.7109375" style="70" customWidth="1"/>
    <col min="13566" max="13567" width="21.7109375" style="70" customWidth="1"/>
    <col min="13568" max="13568" width="8.7109375" style="70"/>
    <col min="13569" max="13569" width="5.7109375" style="70" customWidth="1"/>
    <col min="13570" max="13571" width="21.7109375" style="70" customWidth="1"/>
    <col min="13572" max="13588" width="9.7109375" style="70" customWidth="1"/>
    <col min="13589" max="13589" width="9.5703125" style="70" customWidth="1"/>
    <col min="13590" max="13597" width="9.7109375" style="70" customWidth="1"/>
    <col min="13598" max="13820" width="9.140625" style="70" customWidth="1"/>
    <col min="13821" max="13821" width="5.7109375" style="70" customWidth="1"/>
    <col min="13822" max="13823" width="21.7109375" style="70" customWidth="1"/>
    <col min="13824" max="13824" width="8.7109375" style="70"/>
    <col min="13825" max="13825" width="5.7109375" style="70" customWidth="1"/>
    <col min="13826" max="13827" width="21.7109375" style="70" customWidth="1"/>
    <col min="13828" max="13844" width="9.7109375" style="70" customWidth="1"/>
    <col min="13845" max="13845" width="9.5703125" style="70" customWidth="1"/>
    <col min="13846" max="13853" width="9.7109375" style="70" customWidth="1"/>
    <col min="13854" max="14076" width="9.140625" style="70" customWidth="1"/>
    <col min="14077" max="14077" width="5.7109375" style="70" customWidth="1"/>
    <col min="14078" max="14079" width="21.7109375" style="70" customWidth="1"/>
    <col min="14080" max="14080" width="8.7109375" style="70"/>
    <col min="14081" max="14081" width="5.7109375" style="70" customWidth="1"/>
    <col min="14082" max="14083" width="21.7109375" style="70" customWidth="1"/>
    <col min="14084" max="14100" width="9.7109375" style="70" customWidth="1"/>
    <col min="14101" max="14101" width="9.5703125" style="70" customWidth="1"/>
    <col min="14102" max="14109" width="9.7109375" style="70" customWidth="1"/>
    <col min="14110" max="14332" width="9.140625" style="70" customWidth="1"/>
    <col min="14333" max="14333" width="5.7109375" style="70" customWidth="1"/>
    <col min="14334" max="14335" width="21.7109375" style="70" customWidth="1"/>
    <col min="14336" max="14336" width="8.7109375" style="70"/>
    <col min="14337" max="14337" width="5.7109375" style="70" customWidth="1"/>
    <col min="14338" max="14339" width="21.7109375" style="70" customWidth="1"/>
    <col min="14340" max="14356" width="9.7109375" style="70" customWidth="1"/>
    <col min="14357" max="14357" width="9.5703125" style="70" customWidth="1"/>
    <col min="14358" max="14365" width="9.7109375" style="70" customWidth="1"/>
    <col min="14366" max="14588" width="9.140625" style="70" customWidth="1"/>
    <col min="14589" max="14589" width="5.7109375" style="70" customWidth="1"/>
    <col min="14590" max="14591" width="21.7109375" style="70" customWidth="1"/>
    <col min="14592" max="14592" width="8.7109375" style="70"/>
    <col min="14593" max="14593" width="5.7109375" style="70" customWidth="1"/>
    <col min="14594" max="14595" width="21.7109375" style="70" customWidth="1"/>
    <col min="14596" max="14612" width="9.7109375" style="70" customWidth="1"/>
    <col min="14613" max="14613" width="9.5703125" style="70" customWidth="1"/>
    <col min="14614" max="14621" width="9.7109375" style="70" customWidth="1"/>
    <col min="14622" max="14844" width="9.140625" style="70" customWidth="1"/>
    <col min="14845" max="14845" width="5.7109375" style="70" customWidth="1"/>
    <col min="14846" max="14847" width="21.7109375" style="70" customWidth="1"/>
    <col min="14848" max="14848" width="8.7109375" style="70"/>
    <col min="14849" max="14849" width="5.7109375" style="70" customWidth="1"/>
    <col min="14850" max="14851" width="21.7109375" style="70" customWidth="1"/>
    <col min="14852" max="14868" width="9.7109375" style="70" customWidth="1"/>
    <col min="14869" max="14869" width="9.5703125" style="70" customWidth="1"/>
    <col min="14870" max="14877" width="9.7109375" style="70" customWidth="1"/>
    <col min="14878" max="15100" width="9.140625" style="70" customWidth="1"/>
    <col min="15101" max="15101" width="5.7109375" style="70" customWidth="1"/>
    <col min="15102" max="15103" width="21.7109375" style="70" customWidth="1"/>
    <col min="15104" max="15104" width="8.7109375" style="70"/>
    <col min="15105" max="15105" width="5.7109375" style="70" customWidth="1"/>
    <col min="15106" max="15107" width="21.7109375" style="70" customWidth="1"/>
    <col min="15108" max="15124" width="9.7109375" style="70" customWidth="1"/>
    <col min="15125" max="15125" width="9.5703125" style="70" customWidth="1"/>
    <col min="15126" max="15133" width="9.7109375" style="70" customWidth="1"/>
    <col min="15134" max="15356" width="9.140625" style="70" customWidth="1"/>
    <col min="15357" max="15357" width="5.7109375" style="70" customWidth="1"/>
    <col min="15358" max="15359" width="21.7109375" style="70" customWidth="1"/>
    <col min="15360" max="15360" width="8.7109375" style="70"/>
    <col min="15361" max="15361" width="5.7109375" style="70" customWidth="1"/>
    <col min="15362" max="15363" width="21.7109375" style="70" customWidth="1"/>
    <col min="15364" max="15380" width="9.7109375" style="70" customWidth="1"/>
    <col min="15381" max="15381" width="9.5703125" style="70" customWidth="1"/>
    <col min="15382" max="15389" width="9.7109375" style="70" customWidth="1"/>
    <col min="15390" max="15612" width="9.140625" style="70" customWidth="1"/>
    <col min="15613" max="15613" width="5.7109375" style="70" customWidth="1"/>
    <col min="15614" max="15615" width="21.7109375" style="70" customWidth="1"/>
    <col min="15616" max="15616" width="8.7109375" style="70"/>
    <col min="15617" max="15617" width="5.7109375" style="70" customWidth="1"/>
    <col min="15618" max="15619" width="21.7109375" style="70" customWidth="1"/>
    <col min="15620" max="15636" width="9.7109375" style="70" customWidth="1"/>
    <col min="15637" max="15637" width="9.5703125" style="70" customWidth="1"/>
    <col min="15638" max="15645" width="9.7109375" style="70" customWidth="1"/>
    <col min="15646" max="15868" width="9.140625" style="70" customWidth="1"/>
    <col min="15869" max="15869" width="5.7109375" style="70" customWidth="1"/>
    <col min="15870" max="15871" width="21.7109375" style="70" customWidth="1"/>
    <col min="15872" max="15872" width="8.7109375" style="70"/>
    <col min="15873" max="15873" width="5.7109375" style="70" customWidth="1"/>
    <col min="15874" max="15875" width="21.7109375" style="70" customWidth="1"/>
    <col min="15876" max="15892" width="9.7109375" style="70" customWidth="1"/>
    <col min="15893" max="15893" width="9.5703125" style="70" customWidth="1"/>
    <col min="15894" max="15901" width="9.7109375" style="70" customWidth="1"/>
    <col min="15902" max="16124" width="9.140625" style="70" customWidth="1"/>
    <col min="16125" max="16125" width="5.7109375" style="70" customWidth="1"/>
    <col min="16126" max="16127" width="21.7109375" style="70" customWidth="1"/>
    <col min="16128" max="16128" width="8.7109375" style="70"/>
    <col min="16129" max="16129" width="5.7109375" style="70" customWidth="1"/>
    <col min="16130" max="16131" width="21.7109375" style="70" customWidth="1"/>
    <col min="16132" max="16148" width="9.7109375" style="70" customWidth="1"/>
    <col min="16149" max="16149" width="9.5703125" style="70" customWidth="1"/>
    <col min="16150" max="16157" width="9.7109375" style="70" customWidth="1"/>
    <col min="16158" max="16380" width="9.140625" style="70" customWidth="1"/>
    <col min="16381" max="16381" width="5.7109375" style="70" customWidth="1"/>
    <col min="16382" max="16383" width="21.7109375" style="70" customWidth="1"/>
    <col min="16384" max="16384" width="8.7109375" style="70"/>
  </cols>
  <sheetData>
    <row r="1" spans="1:29" ht="15.75" x14ac:dyDescent="0.25">
      <c r="A1" s="290" t="s">
        <v>1125</v>
      </c>
    </row>
    <row r="2" spans="1:29" ht="15.75" x14ac:dyDescent="0.25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</row>
    <row r="3" spans="1:29" ht="15.75" x14ac:dyDescent="0.25">
      <c r="A3" s="774" t="s">
        <v>796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</row>
    <row r="4" spans="1:29" ht="15.75" x14ac:dyDescent="0.25">
      <c r="A4" s="217"/>
      <c r="B4" s="217"/>
      <c r="C4" s="217"/>
      <c r="D4" s="217"/>
      <c r="E4" s="590"/>
      <c r="F4" s="590"/>
      <c r="G4" s="217"/>
      <c r="H4" s="217"/>
      <c r="I4" s="217"/>
      <c r="J4" s="217"/>
      <c r="K4" s="217"/>
      <c r="L4" s="217"/>
      <c r="M4" s="589" t="str">
        <f>'1'!$E$5</f>
        <v>KABUPATEN/KOTA</v>
      </c>
      <c r="N4" s="590">
        <f>'1'!$F$5</f>
        <v>2022</v>
      </c>
      <c r="O4" s="217"/>
      <c r="P4" s="217"/>
      <c r="Q4" s="217"/>
      <c r="R4" s="217"/>
      <c r="S4" s="217"/>
      <c r="T4" s="217"/>
      <c r="U4" s="217"/>
      <c r="V4" s="587"/>
      <c r="W4" s="587"/>
      <c r="X4" s="587"/>
      <c r="Y4" s="217"/>
      <c r="Z4" s="217"/>
      <c r="AA4" s="217"/>
      <c r="AB4" s="217"/>
      <c r="AC4" s="217"/>
    </row>
    <row r="5" spans="1:29" ht="15.75" x14ac:dyDescent="0.25">
      <c r="A5" s="217"/>
      <c r="B5" s="217"/>
      <c r="C5" s="217"/>
      <c r="D5" s="217"/>
      <c r="E5" s="590"/>
      <c r="F5" s="590"/>
      <c r="G5" s="217"/>
      <c r="H5" s="217"/>
      <c r="I5" s="217"/>
      <c r="J5" s="217"/>
      <c r="K5" s="217"/>
      <c r="L5" s="217"/>
      <c r="M5" s="589" t="str">
        <f>'1'!$E$6</f>
        <v>TAHUN</v>
      </c>
      <c r="N5" s="590" t="str">
        <f>'1'!$F$6</f>
        <v>BANYUMAS</v>
      </c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</row>
    <row r="6" spans="1:29" ht="15.75" thickBot="1" x14ac:dyDescent="0.3">
      <c r="A6" s="1293"/>
      <c r="B6" s="1293"/>
      <c r="C6" s="1293"/>
      <c r="D6" s="125"/>
      <c r="E6" s="125"/>
      <c r="F6" s="125"/>
    </row>
    <row r="7" spans="1:29" ht="54" customHeight="1" x14ac:dyDescent="0.25">
      <c r="A7" s="1066" t="s">
        <v>2</v>
      </c>
      <c r="B7" s="1066" t="s">
        <v>254</v>
      </c>
      <c r="C7" s="1066" t="s">
        <v>409</v>
      </c>
      <c r="D7" s="1287" t="s">
        <v>1160</v>
      </c>
      <c r="E7" s="1288"/>
      <c r="F7" s="1289"/>
      <c r="G7" s="1287" t="s">
        <v>797</v>
      </c>
      <c r="H7" s="1288"/>
      <c r="I7" s="1289"/>
      <c r="J7" s="1056" t="s">
        <v>1259</v>
      </c>
      <c r="K7" s="1294"/>
      <c r="L7" s="1294"/>
      <c r="M7" s="1294"/>
      <c r="N7" s="1294"/>
      <c r="O7" s="1295"/>
      <c r="P7" s="1056" t="s">
        <v>1161</v>
      </c>
      <c r="Q7" s="1057"/>
      <c r="R7" s="1058"/>
      <c r="S7" s="1057"/>
      <c r="T7" s="1057"/>
      <c r="U7" s="1058"/>
      <c r="V7" s="1091" t="s">
        <v>1162</v>
      </c>
      <c r="W7" s="1086"/>
      <c r="X7" s="1086"/>
      <c r="Y7" s="1086"/>
      <c r="Z7" s="1086"/>
      <c r="AA7" s="1085"/>
      <c r="AB7" s="1091" t="s">
        <v>798</v>
      </c>
      <c r="AC7" s="1085"/>
    </row>
    <row r="8" spans="1:29" ht="39.75" customHeight="1" x14ac:dyDescent="0.25">
      <c r="A8" s="1040"/>
      <c r="B8" s="1040"/>
      <c r="C8" s="1040"/>
      <c r="D8" s="1290"/>
      <c r="E8" s="1291"/>
      <c r="F8" s="1292"/>
      <c r="G8" s="1290"/>
      <c r="H8" s="1291"/>
      <c r="I8" s="1292"/>
      <c r="J8" s="1116" t="s">
        <v>562</v>
      </c>
      <c r="K8" s="1116"/>
      <c r="L8" s="1116" t="s">
        <v>563</v>
      </c>
      <c r="M8" s="1116"/>
      <c r="N8" s="1120" t="s">
        <v>564</v>
      </c>
      <c r="O8" s="1120"/>
      <c r="P8" s="1116" t="s">
        <v>562</v>
      </c>
      <c r="Q8" s="1116"/>
      <c r="R8" s="1116" t="s">
        <v>563</v>
      </c>
      <c r="S8" s="1069"/>
      <c r="T8" s="1120" t="s">
        <v>564</v>
      </c>
      <c r="U8" s="1120"/>
      <c r="V8" s="1116" t="s">
        <v>562</v>
      </c>
      <c r="W8" s="1116"/>
      <c r="X8" s="1116" t="s">
        <v>563</v>
      </c>
      <c r="Y8" s="1069"/>
      <c r="Z8" s="1120" t="s">
        <v>564</v>
      </c>
      <c r="AA8" s="1120"/>
      <c r="AB8" s="1050"/>
      <c r="AC8" s="1092"/>
    </row>
    <row r="9" spans="1:29" ht="34.15" customHeight="1" x14ac:dyDescent="0.25">
      <c r="A9" s="1041"/>
      <c r="B9" s="1041"/>
      <c r="C9" s="1041"/>
      <c r="D9" s="757" t="s">
        <v>6</v>
      </c>
      <c r="E9" s="757" t="s">
        <v>7</v>
      </c>
      <c r="F9" s="757" t="s">
        <v>8</v>
      </c>
      <c r="G9" s="757" t="s">
        <v>6</v>
      </c>
      <c r="H9" s="757" t="s">
        <v>7</v>
      </c>
      <c r="I9" s="757" t="s">
        <v>8</v>
      </c>
      <c r="J9" s="760" t="s">
        <v>256</v>
      </c>
      <c r="K9" s="760" t="s">
        <v>27</v>
      </c>
      <c r="L9" s="760" t="s">
        <v>256</v>
      </c>
      <c r="M9" s="760" t="s">
        <v>27</v>
      </c>
      <c r="N9" s="760" t="s">
        <v>256</v>
      </c>
      <c r="O9" s="757" t="s">
        <v>27</v>
      </c>
      <c r="P9" s="760" t="s">
        <v>256</v>
      </c>
      <c r="Q9" s="760" t="s">
        <v>27</v>
      </c>
      <c r="R9" s="760" t="s">
        <v>256</v>
      </c>
      <c r="S9" s="763" t="s">
        <v>27</v>
      </c>
      <c r="T9" s="760" t="s">
        <v>256</v>
      </c>
      <c r="U9" s="757" t="s">
        <v>27</v>
      </c>
      <c r="V9" s="760" t="s">
        <v>256</v>
      </c>
      <c r="W9" s="760" t="s">
        <v>27</v>
      </c>
      <c r="X9" s="760" t="s">
        <v>256</v>
      </c>
      <c r="Y9" s="760" t="s">
        <v>27</v>
      </c>
      <c r="Z9" s="760" t="s">
        <v>256</v>
      </c>
      <c r="AA9" s="760" t="s">
        <v>27</v>
      </c>
      <c r="AB9" s="760" t="s">
        <v>256</v>
      </c>
      <c r="AC9" s="760" t="s">
        <v>27</v>
      </c>
    </row>
    <row r="10" spans="1:29" s="911" customFormat="1" ht="18.399999999999999" customHeight="1" x14ac:dyDescent="0.25">
      <c r="A10" s="909">
        <v>1</v>
      </c>
      <c r="B10" s="910">
        <v>2</v>
      </c>
      <c r="C10" s="909">
        <v>3</v>
      </c>
      <c r="D10" s="909">
        <v>4</v>
      </c>
      <c r="E10" s="910">
        <v>5</v>
      </c>
      <c r="F10" s="909">
        <v>6</v>
      </c>
      <c r="G10" s="909">
        <v>7</v>
      </c>
      <c r="H10" s="910">
        <v>8</v>
      </c>
      <c r="I10" s="909">
        <v>9</v>
      </c>
      <c r="J10" s="909">
        <v>10</v>
      </c>
      <c r="K10" s="910">
        <v>11</v>
      </c>
      <c r="L10" s="909">
        <v>12</v>
      </c>
      <c r="M10" s="909">
        <v>13</v>
      </c>
      <c r="N10" s="910">
        <v>14</v>
      </c>
      <c r="O10" s="909">
        <v>15</v>
      </c>
      <c r="P10" s="909">
        <v>16</v>
      </c>
      <c r="Q10" s="910">
        <v>17</v>
      </c>
      <c r="R10" s="909">
        <v>18</v>
      </c>
      <c r="S10" s="909">
        <v>19</v>
      </c>
      <c r="T10" s="910">
        <v>20</v>
      </c>
      <c r="U10" s="909">
        <v>21</v>
      </c>
      <c r="V10" s="909">
        <v>22</v>
      </c>
      <c r="W10" s="910">
        <v>23</v>
      </c>
      <c r="X10" s="909">
        <v>24</v>
      </c>
      <c r="Y10" s="909">
        <v>25</v>
      </c>
      <c r="Z10" s="910">
        <v>26</v>
      </c>
      <c r="AA10" s="909">
        <v>27</v>
      </c>
      <c r="AB10" s="909">
        <v>28</v>
      </c>
      <c r="AC10" s="909">
        <v>29</v>
      </c>
    </row>
    <row r="11" spans="1:29" x14ac:dyDescent="0.25">
      <c r="A11" s="561">
        <v>1</v>
      </c>
      <c r="B11" s="128" t="str">
        <f>'9'!B9</f>
        <v>Lumbir</v>
      </c>
      <c r="C11" s="128" t="str">
        <f>'9'!C9</f>
        <v>Lumbir</v>
      </c>
      <c r="D11" s="138"/>
      <c r="E11" s="138"/>
      <c r="F11" s="403">
        <f>SUM(D11,E11)</f>
        <v>0</v>
      </c>
      <c r="G11" s="138"/>
      <c r="H11" s="138"/>
      <c r="I11" s="403">
        <f>SUM(G11,H11)</f>
        <v>0</v>
      </c>
      <c r="J11" s="403"/>
      <c r="K11" s="280" t="e">
        <f>J11/D11*100</f>
        <v>#DIV/0!</v>
      </c>
      <c r="L11" s="138"/>
      <c r="M11" s="280" t="e">
        <f>L11/E11*100</f>
        <v>#DIV/0!</v>
      </c>
      <c r="N11" s="138">
        <f>J11+L11</f>
        <v>0</v>
      </c>
      <c r="O11" s="280" t="e">
        <f>N11/F11*100</f>
        <v>#DIV/0!</v>
      </c>
      <c r="P11" s="403"/>
      <c r="Q11" s="280" t="e">
        <f t="shared" ref="Q11:Q30" si="0">P11/G11*100</f>
        <v>#DIV/0!</v>
      </c>
      <c r="R11" s="138"/>
      <c r="S11" s="404" t="e">
        <f t="shared" ref="S11:S30" si="1">R11/H11*100</f>
        <v>#DIV/0!</v>
      </c>
      <c r="T11" s="138">
        <f t="shared" ref="T11:T30" si="2">P11+R11</f>
        <v>0</v>
      </c>
      <c r="U11" s="280" t="e">
        <f t="shared" ref="U11:U30" si="3">T11/I11*100</f>
        <v>#DIV/0!</v>
      </c>
      <c r="V11" s="296">
        <f>J11+P11</f>
        <v>0</v>
      </c>
      <c r="W11" s="280" t="e">
        <f>V11/G11*100</f>
        <v>#DIV/0!</v>
      </c>
      <c r="X11" s="296">
        <f>L11+R11</f>
        <v>0</v>
      </c>
      <c r="Y11" s="280" t="e">
        <f>X11/H11*100</f>
        <v>#DIV/0!</v>
      </c>
      <c r="Z11" s="296">
        <f>V11+X11</f>
        <v>0</v>
      </c>
      <c r="AA11" s="280" t="e">
        <f>Z11/I11*100</f>
        <v>#DIV/0!</v>
      </c>
      <c r="AB11" s="343"/>
      <c r="AC11" s="385" t="e">
        <f>AB11/I11*100</f>
        <v>#DIV/0!</v>
      </c>
    </row>
    <row r="12" spans="1:29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138"/>
      <c r="E12" s="138"/>
      <c r="F12" s="138">
        <f t="shared" ref="F12:F30" si="4">SUM(D12,E12)</f>
        <v>0</v>
      </c>
      <c r="G12" s="138"/>
      <c r="H12" s="138"/>
      <c r="I12" s="138">
        <f t="shared" ref="I12:I30" si="5">SUM(G12,H12)</f>
        <v>0</v>
      </c>
      <c r="J12" s="138"/>
      <c r="K12" s="280" t="e">
        <f t="shared" ref="K12:K30" si="6">J12/D12*100</f>
        <v>#DIV/0!</v>
      </c>
      <c r="L12" s="138"/>
      <c r="M12" s="280" t="e">
        <f t="shared" ref="M12:M30" si="7">L12/E12*100</f>
        <v>#DIV/0!</v>
      </c>
      <c r="N12" s="138">
        <f t="shared" ref="N12:N30" si="8">J12+L12</f>
        <v>0</v>
      </c>
      <c r="O12" s="280" t="e">
        <f t="shared" ref="O12:O30" si="9">N12/F12*100</f>
        <v>#DIV/0!</v>
      </c>
      <c r="P12" s="138"/>
      <c r="Q12" s="280" t="e">
        <f t="shared" si="0"/>
        <v>#DIV/0!</v>
      </c>
      <c r="R12" s="138"/>
      <c r="S12" s="404" t="e">
        <f t="shared" si="1"/>
        <v>#DIV/0!</v>
      </c>
      <c r="T12" s="138">
        <f t="shared" si="2"/>
        <v>0</v>
      </c>
      <c r="U12" s="280" t="e">
        <f t="shared" si="3"/>
        <v>#DIV/0!</v>
      </c>
      <c r="V12" s="296">
        <f t="shared" ref="V12:V30" si="10">J12+P12</f>
        <v>0</v>
      </c>
      <c r="W12" s="280" t="e">
        <f>V12/G12*100</f>
        <v>#DIV/0!</v>
      </c>
      <c r="X12" s="296">
        <f t="shared" ref="X12:X30" si="11">L12+R12</f>
        <v>0</v>
      </c>
      <c r="Y12" s="280" t="e">
        <f t="shared" ref="Y12:Y30" si="12">X12/H12*100</f>
        <v>#DIV/0!</v>
      </c>
      <c r="Z12" s="296">
        <f t="shared" ref="Z12:Z30" si="13">V12+X12</f>
        <v>0</v>
      </c>
      <c r="AA12" s="280" t="e">
        <f t="shared" ref="AA12:AA30" si="14">Z12/I12*100</f>
        <v>#DIV/0!</v>
      </c>
      <c r="AB12" s="343"/>
      <c r="AC12" s="385" t="e">
        <f t="shared" ref="AC12:AC30" si="15">AB12/I12*100</f>
        <v>#DIV/0!</v>
      </c>
    </row>
    <row r="13" spans="1:29" x14ac:dyDescent="0.25">
      <c r="A13" s="557"/>
      <c r="B13" s="128"/>
      <c r="C13" s="128" t="str">
        <f>'9'!C11</f>
        <v>Wangon II</v>
      </c>
      <c r="D13" s="138"/>
      <c r="E13" s="138"/>
      <c r="F13" s="138">
        <f t="shared" si="4"/>
        <v>0</v>
      </c>
      <c r="G13" s="138"/>
      <c r="H13" s="138"/>
      <c r="I13" s="138">
        <f t="shared" si="5"/>
        <v>0</v>
      </c>
      <c r="J13" s="138"/>
      <c r="K13" s="280" t="e">
        <f t="shared" si="6"/>
        <v>#DIV/0!</v>
      </c>
      <c r="L13" s="138"/>
      <c r="M13" s="280" t="e">
        <f t="shared" si="7"/>
        <v>#DIV/0!</v>
      </c>
      <c r="N13" s="138">
        <f t="shared" si="8"/>
        <v>0</v>
      </c>
      <c r="O13" s="280" t="e">
        <f t="shared" si="9"/>
        <v>#DIV/0!</v>
      </c>
      <c r="P13" s="138"/>
      <c r="Q13" s="280" t="e">
        <f t="shared" si="0"/>
        <v>#DIV/0!</v>
      </c>
      <c r="R13" s="138"/>
      <c r="S13" s="404" t="e">
        <f t="shared" si="1"/>
        <v>#DIV/0!</v>
      </c>
      <c r="T13" s="138">
        <f t="shared" si="2"/>
        <v>0</v>
      </c>
      <c r="U13" s="280" t="e">
        <f t="shared" si="3"/>
        <v>#DIV/0!</v>
      </c>
      <c r="V13" s="296">
        <f>J13+P13</f>
        <v>0</v>
      </c>
      <c r="W13" s="280" t="e">
        <f t="shared" ref="W13:W30" si="16">V13/G13*100</f>
        <v>#DIV/0!</v>
      </c>
      <c r="X13" s="296">
        <f t="shared" si="11"/>
        <v>0</v>
      </c>
      <c r="Y13" s="280" t="e">
        <f t="shared" si="12"/>
        <v>#DIV/0!</v>
      </c>
      <c r="Z13" s="296">
        <f t="shared" si="13"/>
        <v>0</v>
      </c>
      <c r="AA13" s="280" t="e">
        <f t="shared" si="14"/>
        <v>#DIV/0!</v>
      </c>
      <c r="AB13" s="343"/>
      <c r="AC13" s="385" t="e">
        <f t="shared" si="15"/>
        <v>#DIV/0!</v>
      </c>
    </row>
    <row r="14" spans="1:29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138"/>
      <c r="E14" s="138"/>
      <c r="F14" s="138">
        <f t="shared" si="4"/>
        <v>0</v>
      </c>
      <c r="G14" s="138"/>
      <c r="H14" s="138"/>
      <c r="I14" s="138">
        <f t="shared" si="5"/>
        <v>0</v>
      </c>
      <c r="J14" s="138"/>
      <c r="K14" s="280" t="e">
        <f t="shared" si="6"/>
        <v>#DIV/0!</v>
      </c>
      <c r="L14" s="138"/>
      <c r="M14" s="280" t="e">
        <f t="shared" si="7"/>
        <v>#DIV/0!</v>
      </c>
      <c r="N14" s="138">
        <f t="shared" si="8"/>
        <v>0</v>
      </c>
      <c r="O14" s="280" t="e">
        <f t="shared" si="9"/>
        <v>#DIV/0!</v>
      </c>
      <c r="P14" s="138"/>
      <c r="Q14" s="280" t="e">
        <f t="shared" si="0"/>
        <v>#DIV/0!</v>
      </c>
      <c r="R14" s="138"/>
      <c r="S14" s="404" t="e">
        <f t="shared" si="1"/>
        <v>#DIV/0!</v>
      </c>
      <c r="T14" s="138">
        <f t="shared" si="2"/>
        <v>0</v>
      </c>
      <c r="U14" s="280" t="e">
        <f t="shared" si="3"/>
        <v>#DIV/0!</v>
      </c>
      <c r="V14" s="296">
        <f t="shared" si="10"/>
        <v>0</v>
      </c>
      <c r="W14" s="280" t="e">
        <f t="shared" si="16"/>
        <v>#DIV/0!</v>
      </c>
      <c r="X14" s="296">
        <f t="shared" si="11"/>
        <v>0</v>
      </c>
      <c r="Y14" s="280" t="e">
        <f t="shared" si="12"/>
        <v>#DIV/0!</v>
      </c>
      <c r="Z14" s="296">
        <f t="shared" si="13"/>
        <v>0</v>
      </c>
      <c r="AA14" s="280" t="e">
        <f t="shared" si="14"/>
        <v>#DIV/0!</v>
      </c>
      <c r="AB14" s="343"/>
      <c r="AC14" s="385" t="e">
        <f t="shared" si="15"/>
        <v>#DIV/0!</v>
      </c>
    </row>
    <row r="15" spans="1:29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138"/>
      <c r="E15" s="138"/>
      <c r="F15" s="138">
        <f t="shared" si="4"/>
        <v>0</v>
      </c>
      <c r="G15" s="138"/>
      <c r="H15" s="138"/>
      <c r="I15" s="138">
        <f t="shared" si="5"/>
        <v>0</v>
      </c>
      <c r="J15" s="138"/>
      <c r="K15" s="280" t="e">
        <f t="shared" si="6"/>
        <v>#DIV/0!</v>
      </c>
      <c r="L15" s="138"/>
      <c r="M15" s="280" t="e">
        <f t="shared" si="7"/>
        <v>#DIV/0!</v>
      </c>
      <c r="N15" s="138">
        <f t="shared" si="8"/>
        <v>0</v>
      </c>
      <c r="O15" s="280" t="e">
        <f t="shared" si="9"/>
        <v>#DIV/0!</v>
      </c>
      <c r="P15" s="138"/>
      <c r="Q15" s="280" t="e">
        <f t="shared" si="0"/>
        <v>#DIV/0!</v>
      </c>
      <c r="R15" s="138"/>
      <c r="S15" s="404" t="e">
        <f t="shared" si="1"/>
        <v>#DIV/0!</v>
      </c>
      <c r="T15" s="138">
        <f t="shared" si="2"/>
        <v>0</v>
      </c>
      <c r="U15" s="280" t="e">
        <f t="shared" si="3"/>
        <v>#DIV/0!</v>
      </c>
      <c r="V15" s="296">
        <f t="shared" si="10"/>
        <v>0</v>
      </c>
      <c r="W15" s="280" t="e">
        <f t="shared" si="16"/>
        <v>#DIV/0!</v>
      </c>
      <c r="X15" s="296">
        <f t="shared" si="11"/>
        <v>0</v>
      </c>
      <c r="Y15" s="280" t="e">
        <f t="shared" si="12"/>
        <v>#DIV/0!</v>
      </c>
      <c r="Z15" s="296">
        <f t="shared" si="13"/>
        <v>0</v>
      </c>
      <c r="AA15" s="280" t="e">
        <f t="shared" si="14"/>
        <v>#DIV/0!</v>
      </c>
      <c r="AB15" s="343"/>
      <c r="AC15" s="385" t="e">
        <f t="shared" si="15"/>
        <v>#DIV/0!</v>
      </c>
    </row>
    <row r="16" spans="1:29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138"/>
      <c r="E16" s="138"/>
      <c r="F16" s="138">
        <f t="shared" si="4"/>
        <v>0</v>
      </c>
      <c r="G16" s="138"/>
      <c r="H16" s="138"/>
      <c r="I16" s="138">
        <f t="shared" si="5"/>
        <v>0</v>
      </c>
      <c r="J16" s="138"/>
      <c r="K16" s="280" t="e">
        <f t="shared" si="6"/>
        <v>#DIV/0!</v>
      </c>
      <c r="L16" s="138"/>
      <c r="M16" s="280" t="e">
        <f t="shared" si="7"/>
        <v>#DIV/0!</v>
      </c>
      <c r="N16" s="138">
        <f t="shared" si="8"/>
        <v>0</v>
      </c>
      <c r="O16" s="280" t="e">
        <f t="shared" si="9"/>
        <v>#DIV/0!</v>
      </c>
      <c r="P16" s="138"/>
      <c r="Q16" s="280" t="e">
        <f t="shared" si="0"/>
        <v>#DIV/0!</v>
      </c>
      <c r="R16" s="138"/>
      <c r="S16" s="404" t="e">
        <f t="shared" si="1"/>
        <v>#DIV/0!</v>
      </c>
      <c r="T16" s="138">
        <f t="shared" si="2"/>
        <v>0</v>
      </c>
      <c r="U16" s="280" t="e">
        <f t="shared" si="3"/>
        <v>#DIV/0!</v>
      </c>
      <c r="V16" s="296">
        <f t="shared" si="10"/>
        <v>0</v>
      </c>
      <c r="W16" s="280" t="e">
        <f t="shared" si="16"/>
        <v>#DIV/0!</v>
      </c>
      <c r="X16" s="296">
        <f t="shared" si="11"/>
        <v>0</v>
      </c>
      <c r="Y16" s="280" t="e">
        <f t="shared" si="12"/>
        <v>#DIV/0!</v>
      </c>
      <c r="Z16" s="296">
        <f t="shared" si="13"/>
        <v>0</v>
      </c>
      <c r="AA16" s="280" t="e">
        <f t="shared" si="14"/>
        <v>#DIV/0!</v>
      </c>
      <c r="AB16" s="343"/>
      <c r="AC16" s="385" t="e">
        <f t="shared" si="15"/>
        <v>#DIV/0!</v>
      </c>
    </row>
    <row r="17" spans="1:29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138"/>
      <c r="E17" s="138"/>
      <c r="F17" s="138">
        <f t="shared" si="4"/>
        <v>0</v>
      </c>
      <c r="G17" s="138"/>
      <c r="H17" s="138"/>
      <c r="I17" s="138">
        <f t="shared" si="5"/>
        <v>0</v>
      </c>
      <c r="J17" s="138"/>
      <c r="K17" s="280" t="e">
        <f t="shared" si="6"/>
        <v>#DIV/0!</v>
      </c>
      <c r="L17" s="138"/>
      <c r="M17" s="280" t="e">
        <f t="shared" si="7"/>
        <v>#DIV/0!</v>
      </c>
      <c r="N17" s="138">
        <f t="shared" si="8"/>
        <v>0</v>
      </c>
      <c r="O17" s="280" t="e">
        <f t="shared" si="9"/>
        <v>#DIV/0!</v>
      </c>
      <c r="P17" s="138"/>
      <c r="Q17" s="280" t="e">
        <f t="shared" si="0"/>
        <v>#DIV/0!</v>
      </c>
      <c r="R17" s="138"/>
      <c r="S17" s="404" t="e">
        <f t="shared" si="1"/>
        <v>#DIV/0!</v>
      </c>
      <c r="T17" s="138">
        <f t="shared" si="2"/>
        <v>0</v>
      </c>
      <c r="U17" s="280" t="e">
        <f t="shared" si="3"/>
        <v>#DIV/0!</v>
      </c>
      <c r="V17" s="296">
        <f t="shared" si="10"/>
        <v>0</v>
      </c>
      <c r="W17" s="280" t="e">
        <f t="shared" si="16"/>
        <v>#DIV/0!</v>
      </c>
      <c r="X17" s="296">
        <f t="shared" si="11"/>
        <v>0</v>
      </c>
      <c r="Y17" s="280" t="e">
        <f>X17/H17*100</f>
        <v>#DIV/0!</v>
      </c>
      <c r="Z17" s="296">
        <f t="shared" si="13"/>
        <v>0</v>
      </c>
      <c r="AA17" s="280" t="e">
        <f t="shared" si="14"/>
        <v>#DIV/0!</v>
      </c>
      <c r="AB17" s="343"/>
      <c r="AC17" s="385" t="e">
        <f t="shared" si="15"/>
        <v>#DIV/0!</v>
      </c>
    </row>
    <row r="18" spans="1:29" x14ac:dyDescent="0.25">
      <c r="A18" s="557"/>
      <c r="B18" s="128"/>
      <c r="C18" s="128" t="str">
        <f>'9'!C16</f>
        <v>Kemranjen II</v>
      </c>
      <c r="D18" s="138"/>
      <c r="E18" s="138"/>
      <c r="F18" s="138">
        <f t="shared" si="4"/>
        <v>0</v>
      </c>
      <c r="G18" s="138"/>
      <c r="H18" s="138"/>
      <c r="I18" s="138">
        <f t="shared" si="5"/>
        <v>0</v>
      </c>
      <c r="J18" s="138"/>
      <c r="K18" s="280" t="e">
        <f t="shared" si="6"/>
        <v>#DIV/0!</v>
      </c>
      <c r="L18" s="138"/>
      <c r="M18" s="280" t="e">
        <f t="shared" si="7"/>
        <v>#DIV/0!</v>
      </c>
      <c r="N18" s="138">
        <f t="shared" si="8"/>
        <v>0</v>
      </c>
      <c r="O18" s="280" t="e">
        <f t="shared" si="9"/>
        <v>#DIV/0!</v>
      </c>
      <c r="P18" s="138"/>
      <c r="Q18" s="280" t="e">
        <f t="shared" si="0"/>
        <v>#DIV/0!</v>
      </c>
      <c r="R18" s="138"/>
      <c r="S18" s="404" t="e">
        <f t="shared" si="1"/>
        <v>#DIV/0!</v>
      </c>
      <c r="T18" s="138">
        <f t="shared" si="2"/>
        <v>0</v>
      </c>
      <c r="U18" s="280" t="e">
        <f t="shared" si="3"/>
        <v>#DIV/0!</v>
      </c>
      <c r="V18" s="296">
        <f t="shared" si="10"/>
        <v>0</v>
      </c>
      <c r="W18" s="280" t="e">
        <f t="shared" si="16"/>
        <v>#DIV/0!</v>
      </c>
      <c r="X18" s="296">
        <f t="shared" si="11"/>
        <v>0</v>
      </c>
      <c r="Y18" s="280" t="e">
        <f t="shared" si="12"/>
        <v>#DIV/0!</v>
      </c>
      <c r="Z18" s="296">
        <f t="shared" si="13"/>
        <v>0</v>
      </c>
      <c r="AA18" s="280" t="e">
        <f t="shared" si="14"/>
        <v>#DIV/0!</v>
      </c>
      <c r="AB18" s="343"/>
      <c r="AC18" s="385" t="e">
        <f t="shared" si="15"/>
        <v>#DIV/0!</v>
      </c>
    </row>
    <row r="19" spans="1:29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138"/>
      <c r="E19" s="138"/>
      <c r="F19" s="138">
        <f t="shared" si="4"/>
        <v>0</v>
      </c>
      <c r="G19" s="138"/>
      <c r="H19" s="138"/>
      <c r="I19" s="138">
        <f t="shared" si="5"/>
        <v>0</v>
      </c>
      <c r="J19" s="138"/>
      <c r="K19" s="280" t="e">
        <f t="shared" si="6"/>
        <v>#DIV/0!</v>
      </c>
      <c r="L19" s="138"/>
      <c r="M19" s="280" t="e">
        <f t="shared" si="7"/>
        <v>#DIV/0!</v>
      </c>
      <c r="N19" s="138">
        <f t="shared" si="8"/>
        <v>0</v>
      </c>
      <c r="O19" s="280" t="e">
        <f t="shared" si="9"/>
        <v>#DIV/0!</v>
      </c>
      <c r="P19" s="138"/>
      <c r="Q19" s="280" t="e">
        <f t="shared" si="0"/>
        <v>#DIV/0!</v>
      </c>
      <c r="R19" s="138"/>
      <c r="S19" s="404" t="e">
        <f t="shared" si="1"/>
        <v>#DIV/0!</v>
      </c>
      <c r="T19" s="138">
        <f t="shared" si="2"/>
        <v>0</v>
      </c>
      <c r="U19" s="280" t="e">
        <f t="shared" si="3"/>
        <v>#DIV/0!</v>
      </c>
      <c r="V19" s="296">
        <f t="shared" si="10"/>
        <v>0</v>
      </c>
      <c r="W19" s="280" t="e">
        <f t="shared" si="16"/>
        <v>#DIV/0!</v>
      </c>
      <c r="X19" s="296">
        <f t="shared" si="11"/>
        <v>0</v>
      </c>
      <c r="Y19" s="280" t="e">
        <f t="shared" si="12"/>
        <v>#DIV/0!</v>
      </c>
      <c r="Z19" s="296">
        <f t="shared" si="13"/>
        <v>0</v>
      </c>
      <c r="AA19" s="280" t="e">
        <f t="shared" si="14"/>
        <v>#DIV/0!</v>
      </c>
      <c r="AB19" s="343"/>
      <c r="AC19" s="385" t="e">
        <f t="shared" si="15"/>
        <v>#DIV/0!</v>
      </c>
    </row>
    <row r="20" spans="1:29" x14ac:dyDescent="0.25">
      <c r="A20" s="557"/>
      <c r="B20" s="128"/>
      <c r="C20" s="128" t="str">
        <f>'9'!C18</f>
        <v>Sumpiuh II</v>
      </c>
      <c r="D20" s="138"/>
      <c r="E20" s="138"/>
      <c r="F20" s="138">
        <f t="shared" si="4"/>
        <v>0</v>
      </c>
      <c r="G20" s="138"/>
      <c r="H20" s="138"/>
      <c r="I20" s="138">
        <f t="shared" si="5"/>
        <v>0</v>
      </c>
      <c r="J20" s="138"/>
      <c r="K20" s="280" t="e">
        <f t="shared" si="6"/>
        <v>#DIV/0!</v>
      </c>
      <c r="L20" s="138"/>
      <c r="M20" s="280" t="e">
        <f t="shared" si="7"/>
        <v>#DIV/0!</v>
      </c>
      <c r="N20" s="138">
        <f t="shared" si="8"/>
        <v>0</v>
      </c>
      <c r="O20" s="280" t="e">
        <f t="shared" si="9"/>
        <v>#DIV/0!</v>
      </c>
      <c r="P20" s="138"/>
      <c r="Q20" s="280" t="e">
        <f t="shared" si="0"/>
        <v>#DIV/0!</v>
      </c>
      <c r="R20" s="138"/>
      <c r="S20" s="404" t="e">
        <f t="shared" si="1"/>
        <v>#DIV/0!</v>
      </c>
      <c r="T20" s="138">
        <f t="shared" si="2"/>
        <v>0</v>
      </c>
      <c r="U20" s="280" t="e">
        <f t="shared" si="3"/>
        <v>#DIV/0!</v>
      </c>
      <c r="V20" s="296">
        <f t="shared" si="10"/>
        <v>0</v>
      </c>
      <c r="W20" s="280" t="e">
        <f t="shared" si="16"/>
        <v>#DIV/0!</v>
      </c>
      <c r="X20" s="296">
        <f t="shared" si="11"/>
        <v>0</v>
      </c>
      <c r="Y20" s="280" t="e">
        <f t="shared" si="12"/>
        <v>#DIV/0!</v>
      </c>
      <c r="Z20" s="296">
        <f t="shared" si="13"/>
        <v>0</v>
      </c>
      <c r="AA20" s="280" t="e">
        <f t="shared" si="14"/>
        <v>#DIV/0!</v>
      </c>
      <c r="AB20" s="343"/>
      <c r="AC20" s="385" t="e">
        <f t="shared" si="15"/>
        <v>#DIV/0!</v>
      </c>
    </row>
    <row r="21" spans="1:29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138"/>
      <c r="E21" s="138"/>
      <c r="F21" s="138">
        <f t="shared" si="4"/>
        <v>0</v>
      </c>
      <c r="G21" s="138"/>
      <c r="H21" s="138"/>
      <c r="I21" s="138">
        <f t="shared" si="5"/>
        <v>0</v>
      </c>
      <c r="J21" s="138"/>
      <c r="K21" s="280" t="e">
        <f t="shared" si="6"/>
        <v>#DIV/0!</v>
      </c>
      <c r="L21" s="138"/>
      <c r="M21" s="280" t="e">
        <f t="shared" si="7"/>
        <v>#DIV/0!</v>
      </c>
      <c r="N21" s="138">
        <f t="shared" si="8"/>
        <v>0</v>
      </c>
      <c r="O21" s="280" t="e">
        <f t="shared" si="9"/>
        <v>#DIV/0!</v>
      </c>
      <c r="P21" s="138"/>
      <c r="Q21" s="280" t="e">
        <f t="shared" si="0"/>
        <v>#DIV/0!</v>
      </c>
      <c r="R21" s="138"/>
      <c r="S21" s="404" t="e">
        <f t="shared" si="1"/>
        <v>#DIV/0!</v>
      </c>
      <c r="T21" s="138">
        <f t="shared" si="2"/>
        <v>0</v>
      </c>
      <c r="U21" s="280" t="e">
        <f t="shared" si="3"/>
        <v>#DIV/0!</v>
      </c>
      <c r="V21" s="296">
        <f t="shared" si="10"/>
        <v>0</v>
      </c>
      <c r="W21" s="280" t="e">
        <f t="shared" si="16"/>
        <v>#DIV/0!</v>
      </c>
      <c r="X21" s="296">
        <f t="shared" si="11"/>
        <v>0</v>
      </c>
      <c r="Y21" s="280" t="e">
        <f t="shared" si="12"/>
        <v>#DIV/0!</v>
      </c>
      <c r="Z21" s="296">
        <f t="shared" si="13"/>
        <v>0</v>
      </c>
      <c r="AA21" s="280" t="e">
        <f t="shared" si="14"/>
        <v>#DIV/0!</v>
      </c>
      <c r="AB21" s="343"/>
      <c r="AC21" s="385" t="e">
        <f t="shared" si="15"/>
        <v>#DIV/0!</v>
      </c>
    </row>
    <row r="22" spans="1:29" x14ac:dyDescent="0.25">
      <c r="A22" s="557"/>
      <c r="B22" s="128"/>
      <c r="C22" s="128" t="str">
        <f>'9'!C20</f>
        <v>Tambak II</v>
      </c>
      <c r="D22" s="138"/>
      <c r="E22" s="138"/>
      <c r="F22" s="138">
        <f t="shared" si="4"/>
        <v>0</v>
      </c>
      <c r="G22" s="138"/>
      <c r="H22" s="138"/>
      <c r="I22" s="138">
        <f t="shared" si="5"/>
        <v>0</v>
      </c>
      <c r="J22" s="138"/>
      <c r="K22" s="280" t="e">
        <f t="shared" si="6"/>
        <v>#DIV/0!</v>
      </c>
      <c r="L22" s="138"/>
      <c r="M22" s="280" t="e">
        <f t="shared" si="7"/>
        <v>#DIV/0!</v>
      </c>
      <c r="N22" s="138">
        <f t="shared" si="8"/>
        <v>0</v>
      </c>
      <c r="O22" s="280" t="e">
        <f t="shared" si="9"/>
        <v>#DIV/0!</v>
      </c>
      <c r="P22" s="138"/>
      <c r="Q22" s="280" t="e">
        <f t="shared" si="0"/>
        <v>#DIV/0!</v>
      </c>
      <c r="R22" s="138"/>
      <c r="S22" s="404" t="e">
        <f t="shared" si="1"/>
        <v>#DIV/0!</v>
      </c>
      <c r="T22" s="138">
        <f t="shared" si="2"/>
        <v>0</v>
      </c>
      <c r="U22" s="280" t="e">
        <f t="shared" si="3"/>
        <v>#DIV/0!</v>
      </c>
      <c r="V22" s="296">
        <f t="shared" si="10"/>
        <v>0</v>
      </c>
      <c r="W22" s="280" t="e">
        <f t="shared" si="16"/>
        <v>#DIV/0!</v>
      </c>
      <c r="X22" s="296">
        <f t="shared" si="11"/>
        <v>0</v>
      </c>
      <c r="Y22" s="280" t="e">
        <f t="shared" si="12"/>
        <v>#DIV/0!</v>
      </c>
      <c r="Z22" s="296">
        <f t="shared" si="13"/>
        <v>0</v>
      </c>
      <c r="AA22" s="280" t="e">
        <f t="shared" si="14"/>
        <v>#DIV/0!</v>
      </c>
      <c r="AB22" s="343"/>
      <c r="AC22" s="385" t="e">
        <f t="shared" si="15"/>
        <v>#DIV/0!</v>
      </c>
    </row>
    <row r="23" spans="1:29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138"/>
      <c r="E23" s="138"/>
      <c r="F23" s="138">
        <f t="shared" si="4"/>
        <v>0</v>
      </c>
      <c r="G23" s="138"/>
      <c r="H23" s="138"/>
      <c r="I23" s="138">
        <f t="shared" si="5"/>
        <v>0</v>
      </c>
      <c r="J23" s="138"/>
      <c r="K23" s="280" t="e">
        <f t="shared" si="6"/>
        <v>#DIV/0!</v>
      </c>
      <c r="L23" s="138"/>
      <c r="M23" s="280" t="e">
        <f t="shared" si="7"/>
        <v>#DIV/0!</v>
      </c>
      <c r="N23" s="138">
        <f t="shared" si="8"/>
        <v>0</v>
      </c>
      <c r="O23" s="280" t="e">
        <f t="shared" si="9"/>
        <v>#DIV/0!</v>
      </c>
      <c r="P23" s="138"/>
      <c r="Q23" s="280" t="e">
        <f t="shared" si="0"/>
        <v>#DIV/0!</v>
      </c>
      <c r="R23" s="138"/>
      <c r="S23" s="404" t="e">
        <f t="shared" si="1"/>
        <v>#DIV/0!</v>
      </c>
      <c r="T23" s="138">
        <f t="shared" si="2"/>
        <v>0</v>
      </c>
      <c r="U23" s="280" t="e">
        <f t="shared" si="3"/>
        <v>#DIV/0!</v>
      </c>
      <c r="V23" s="296">
        <f t="shared" si="10"/>
        <v>0</v>
      </c>
      <c r="W23" s="280" t="e">
        <f t="shared" si="16"/>
        <v>#DIV/0!</v>
      </c>
      <c r="X23" s="296">
        <f t="shared" si="11"/>
        <v>0</v>
      </c>
      <c r="Y23" s="280" t="e">
        <f t="shared" si="12"/>
        <v>#DIV/0!</v>
      </c>
      <c r="Z23" s="296">
        <f t="shared" si="13"/>
        <v>0</v>
      </c>
      <c r="AA23" s="280" t="e">
        <f t="shared" si="14"/>
        <v>#DIV/0!</v>
      </c>
      <c r="AB23" s="343"/>
      <c r="AC23" s="385" t="e">
        <f t="shared" si="15"/>
        <v>#DIV/0!</v>
      </c>
    </row>
    <row r="24" spans="1:29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138"/>
      <c r="E24" s="138"/>
      <c r="F24" s="138">
        <f t="shared" si="4"/>
        <v>0</v>
      </c>
      <c r="G24" s="138"/>
      <c r="H24" s="138"/>
      <c r="I24" s="138">
        <f t="shared" si="5"/>
        <v>0</v>
      </c>
      <c r="J24" s="138"/>
      <c r="K24" s="280" t="e">
        <f t="shared" si="6"/>
        <v>#DIV/0!</v>
      </c>
      <c r="L24" s="138"/>
      <c r="M24" s="280" t="e">
        <f t="shared" si="7"/>
        <v>#DIV/0!</v>
      </c>
      <c r="N24" s="138">
        <f t="shared" si="8"/>
        <v>0</v>
      </c>
      <c r="O24" s="280" t="e">
        <f t="shared" si="9"/>
        <v>#DIV/0!</v>
      </c>
      <c r="P24" s="138"/>
      <c r="Q24" s="280" t="e">
        <f t="shared" si="0"/>
        <v>#DIV/0!</v>
      </c>
      <c r="R24" s="138"/>
      <c r="S24" s="404" t="e">
        <f t="shared" si="1"/>
        <v>#DIV/0!</v>
      </c>
      <c r="T24" s="138">
        <f t="shared" si="2"/>
        <v>0</v>
      </c>
      <c r="U24" s="280" t="e">
        <f t="shared" si="3"/>
        <v>#DIV/0!</v>
      </c>
      <c r="V24" s="296">
        <f t="shared" si="10"/>
        <v>0</v>
      </c>
      <c r="W24" s="280" t="e">
        <f t="shared" si="16"/>
        <v>#DIV/0!</v>
      </c>
      <c r="X24" s="296">
        <f t="shared" si="11"/>
        <v>0</v>
      </c>
      <c r="Y24" s="280" t="e">
        <f t="shared" si="12"/>
        <v>#DIV/0!</v>
      </c>
      <c r="Z24" s="296">
        <f t="shared" si="13"/>
        <v>0</v>
      </c>
      <c r="AA24" s="280" t="e">
        <f t="shared" si="14"/>
        <v>#DIV/0!</v>
      </c>
      <c r="AB24" s="343"/>
      <c r="AC24" s="385" t="e">
        <f t="shared" si="15"/>
        <v>#DIV/0!</v>
      </c>
    </row>
    <row r="25" spans="1:29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138"/>
      <c r="E25" s="138"/>
      <c r="F25" s="138">
        <f t="shared" si="4"/>
        <v>0</v>
      </c>
      <c r="G25" s="138"/>
      <c r="H25" s="138"/>
      <c r="I25" s="138">
        <f t="shared" si="5"/>
        <v>0</v>
      </c>
      <c r="J25" s="138"/>
      <c r="K25" s="280" t="e">
        <f t="shared" si="6"/>
        <v>#DIV/0!</v>
      </c>
      <c r="L25" s="138"/>
      <c r="M25" s="280" t="e">
        <f t="shared" si="7"/>
        <v>#DIV/0!</v>
      </c>
      <c r="N25" s="138">
        <f t="shared" si="8"/>
        <v>0</v>
      </c>
      <c r="O25" s="280" t="e">
        <f t="shared" si="9"/>
        <v>#DIV/0!</v>
      </c>
      <c r="P25" s="138"/>
      <c r="Q25" s="280" t="e">
        <f t="shared" si="0"/>
        <v>#DIV/0!</v>
      </c>
      <c r="R25" s="138"/>
      <c r="S25" s="404" t="e">
        <f t="shared" si="1"/>
        <v>#DIV/0!</v>
      </c>
      <c r="T25" s="138">
        <f t="shared" si="2"/>
        <v>0</v>
      </c>
      <c r="U25" s="280" t="e">
        <f t="shared" si="3"/>
        <v>#DIV/0!</v>
      </c>
      <c r="V25" s="296">
        <f t="shared" si="10"/>
        <v>0</v>
      </c>
      <c r="W25" s="280" t="e">
        <f t="shared" si="16"/>
        <v>#DIV/0!</v>
      </c>
      <c r="X25" s="296">
        <f t="shared" si="11"/>
        <v>0</v>
      </c>
      <c r="Y25" s="280" t="e">
        <f t="shared" si="12"/>
        <v>#DIV/0!</v>
      </c>
      <c r="Z25" s="296">
        <f t="shared" si="13"/>
        <v>0</v>
      </c>
      <c r="AA25" s="280" t="e">
        <f t="shared" si="14"/>
        <v>#DIV/0!</v>
      </c>
      <c r="AB25" s="343"/>
      <c r="AC25" s="385" t="e">
        <f t="shared" si="15"/>
        <v>#DIV/0!</v>
      </c>
    </row>
    <row r="26" spans="1:29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138"/>
      <c r="E26" s="138"/>
      <c r="F26" s="138">
        <f t="shared" si="4"/>
        <v>0</v>
      </c>
      <c r="G26" s="138"/>
      <c r="H26" s="138"/>
      <c r="I26" s="138">
        <f t="shared" si="5"/>
        <v>0</v>
      </c>
      <c r="J26" s="138"/>
      <c r="K26" s="280" t="e">
        <f t="shared" si="6"/>
        <v>#DIV/0!</v>
      </c>
      <c r="L26" s="138"/>
      <c r="M26" s="280" t="e">
        <f t="shared" si="7"/>
        <v>#DIV/0!</v>
      </c>
      <c r="N26" s="138">
        <f t="shared" si="8"/>
        <v>0</v>
      </c>
      <c r="O26" s="280" t="e">
        <f t="shared" si="9"/>
        <v>#DIV/0!</v>
      </c>
      <c r="P26" s="138"/>
      <c r="Q26" s="280" t="e">
        <f t="shared" si="0"/>
        <v>#DIV/0!</v>
      </c>
      <c r="R26" s="138"/>
      <c r="S26" s="404" t="e">
        <f t="shared" si="1"/>
        <v>#DIV/0!</v>
      </c>
      <c r="T26" s="138">
        <f t="shared" si="2"/>
        <v>0</v>
      </c>
      <c r="U26" s="280" t="e">
        <f t="shared" si="3"/>
        <v>#DIV/0!</v>
      </c>
      <c r="V26" s="296">
        <f t="shared" si="10"/>
        <v>0</v>
      </c>
      <c r="W26" s="280" t="e">
        <f t="shared" si="16"/>
        <v>#DIV/0!</v>
      </c>
      <c r="X26" s="296">
        <f t="shared" si="11"/>
        <v>0</v>
      </c>
      <c r="Y26" s="280" t="e">
        <f t="shared" si="12"/>
        <v>#DIV/0!</v>
      </c>
      <c r="Z26" s="296">
        <f t="shared" si="13"/>
        <v>0</v>
      </c>
      <c r="AA26" s="280" t="e">
        <f t="shared" si="14"/>
        <v>#DIV/0!</v>
      </c>
      <c r="AB26" s="343"/>
      <c r="AC26" s="385" t="e">
        <f t="shared" si="15"/>
        <v>#DIV/0!</v>
      </c>
    </row>
    <row r="27" spans="1:29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138"/>
      <c r="E27" s="138"/>
      <c r="F27" s="138">
        <f t="shared" si="4"/>
        <v>0</v>
      </c>
      <c r="G27" s="138"/>
      <c r="H27" s="138"/>
      <c r="I27" s="138">
        <f t="shared" si="5"/>
        <v>0</v>
      </c>
      <c r="J27" s="138"/>
      <c r="K27" s="280" t="e">
        <f t="shared" si="6"/>
        <v>#DIV/0!</v>
      </c>
      <c r="L27" s="138"/>
      <c r="M27" s="280" t="e">
        <f t="shared" si="7"/>
        <v>#DIV/0!</v>
      </c>
      <c r="N27" s="138">
        <f t="shared" si="8"/>
        <v>0</v>
      </c>
      <c r="O27" s="280" t="e">
        <f t="shared" si="9"/>
        <v>#DIV/0!</v>
      </c>
      <c r="P27" s="138"/>
      <c r="Q27" s="280" t="e">
        <f t="shared" si="0"/>
        <v>#DIV/0!</v>
      </c>
      <c r="R27" s="138"/>
      <c r="S27" s="404" t="e">
        <f t="shared" si="1"/>
        <v>#DIV/0!</v>
      </c>
      <c r="T27" s="138">
        <f t="shared" si="2"/>
        <v>0</v>
      </c>
      <c r="U27" s="280" t="e">
        <f t="shared" si="3"/>
        <v>#DIV/0!</v>
      </c>
      <c r="V27" s="296">
        <f t="shared" si="10"/>
        <v>0</v>
      </c>
      <c r="W27" s="280" t="e">
        <f t="shared" si="16"/>
        <v>#DIV/0!</v>
      </c>
      <c r="X27" s="296">
        <f t="shared" si="11"/>
        <v>0</v>
      </c>
      <c r="Y27" s="280" t="e">
        <f t="shared" si="12"/>
        <v>#DIV/0!</v>
      </c>
      <c r="Z27" s="296">
        <f t="shared" si="13"/>
        <v>0</v>
      </c>
      <c r="AA27" s="280" t="e">
        <f t="shared" si="14"/>
        <v>#DIV/0!</v>
      </c>
      <c r="AB27" s="343"/>
      <c r="AC27" s="385" t="e">
        <f t="shared" si="15"/>
        <v>#DIV/0!</v>
      </c>
    </row>
    <row r="28" spans="1:29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138"/>
      <c r="E28" s="138"/>
      <c r="F28" s="138">
        <f t="shared" si="4"/>
        <v>0</v>
      </c>
      <c r="G28" s="138"/>
      <c r="H28" s="138"/>
      <c r="I28" s="138">
        <f t="shared" si="5"/>
        <v>0</v>
      </c>
      <c r="J28" s="138"/>
      <c r="K28" s="280" t="e">
        <f t="shared" si="6"/>
        <v>#DIV/0!</v>
      </c>
      <c r="L28" s="138"/>
      <c r="M28" s="280" t="e">
        <f t="shared" si="7"/>
        <v>#DIV/0!</v>
      </c>
      <c r="N28" s="138">
        <f t="shared" si="8"/>
        <v>0</v>
      </c>
      <c r="O28" s="280" t="e">
        <f t="shared" si="9"/>
        <v>#DIV/0!</v>
      </c>
      <c r="P28" s="138"/>
      <c r="Q28" s="280" t="e">
        <f t="shared" si="0"/>
        <v>#DIV/0!</v>
      </c>
      <c r="R28" s="138"/>
      <c r="S28" s="404" t="e">
        <f t="shared" si="1"/>
        <v>#DIV/0!</v>
      </c>
      <c r="T28" s="138">
        <f t="shared" si="2"/>
        <v>0</v>
      </c>
      <c r="U28" s="280" t="e">
        <f t="shared" si="3"/>
        <v>#DIV/0!</v>
      </c>
      <c r="V28" s="296">
        <f t="shared" si="10"/>
        <v>0</v>
      </c>
      <c r="W28" s="280" t="e">
        <f t="shared" si="16"/>
        <v>#DIV/0!</v>
      </c>
      <c r="X28" s="296">
        <f t="shared" si="11"/>
        <v>0</v>
      </c>
      <c r="Y28" s="280" t="e">
        <f t="shared" si="12"/>
        <v>#DIV/0!</v>
      </c>
      <c r="Z28" s="296">
        <f t="shared" si="13"/>
        <v>0</v>
      </c>
      <c r="AA28" s="280" t="e">
        <f t="shared" si="14"/>
        <v>#DIV/0!</v>
      </c>
      <c r="AB28" s="343"/>
      <c r="AC28" s="385" t="e">
        <f t="shared" si="15"/>
        <v>#DIV/0!</v>
      </c>
    </row>
    <row r="29" spans="1:29" x14ac:dyDescent="0.25">
      <c r="A29" s="557"/>
      <c r="B29" s="128"/>
      <c r="C29" s="128" t="str">
        <f>'9'!C27</f>
        <v>Ajibarang II</v>
      </c>
      <c r="D29" s="138"/>
      <c r="E29" s="138"/>
      <c r="F29" s="138">
        <f t="shared" si="4"/>
        <v>0</v>
      </c>
      <c r="G29" s="138"/>
      <c r="H29" s="138"/>
      <c r="I29" s="138">
        <f t="shared" si="5"/>
        <v>0</v>
      </c>
      <c r="J29" s="138"/>
      <c r="K29" s="280" t="e">
        <f t="shared" si="6"/>
        <v>#DIV/0!</v>
      </c>
      <c r="L29" s="138"/>
      <c r="M29" s="280" t="e">
        <f t="shared" si="7"/>
        <v>#DIV/0!</v>
      </c>
      <c r="N29" s="138">
        <f t="shared" si="8"/>
        <v>0</v>
      </c>
      <c r="O29" s="280" t="e">
        <f t="shared" si="9"/>
        <v>#DIV/0!</v>
      </c>
      <c r="P29" s="138"/>
      <c r="Q29" s="280" t="e">
        <f t="shared" si="0"/>
        <v>#DIV/0!</v>
      </c>
      <c r="R29" s="138"/>
      <c r="S29" s="404" t="e">
        <f t="shared" si="1"/>
        <v>#DIV/0!</v>
      </c>
      <c r="T29" s="138">
        <f t="shared" si="2"/>
        <v>0</v>
      </c>
      <c r="U29" s="280" t="e">
        <f t="shared" si="3"/>
        <v>#DIV/0!</v>
      </c>
      <c r="V29" s="296">
        <f t="shared" si="10"/>
        <v>0</v>
      </c>
      <c r="W29" s="280" t="e">
        <f t="shared" si="16"/>
        <v>#DIV/0!</v>
      </c>
      <c r="X29" s="296">
        <f t="shared" si="11"/>
        <v>0</v>
      </c>
      <c r="Y29" s="280" t="e">
        <f t="shared" si="12"/>
        <v>#DIV/0!</v>
      </c>
      <c r="Z29" s="296">
        <f t="shared" si="13"/>
        <v>0</v>
      </c>
      <c r="AA29" s="280" t="e">
        <f t="shared" si="14"/>
        <v>#DIV/0!</v>
      </c>
      <c r="AB29" s="343"/>
      <c r="AC29" s="385" t="e">
        <f t="shared" si="15"/>
        <v>#DIV/0!</v>
      </c>
    </row>
    <row r="30" spans="1:29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138"/>
      <c r="E30" s="138"/>
      <c r="F30" s="138">
        <f t="shared" si="4"/>
        <v>0</v>
      </c>
      <c r="G30" s="138"/>
      <c r="H30" s="138"/>
      <c r="I30" s="138">
        <f t="shared" si="5"/>
        <v>0</v>
      </c>
      <c r="J30" s="138"/>
      <c r="K30" s="280" t="e">
        <f t="shared" si="6"/>
        <v>#DIV/0!</v>
      </c>
      <c r="L30" s="138"/>
      <c r="M30" s="280" t="e">
        <f t="shared" si="7"/>
        <v>#DIV/0!</v>
      </c>
      <c r="N30" s="138">
        <f t="shared" si="8"/>
        <v>0</v>
      </c>
      <c r="O30" s="280" t="e">
        <f t="shared" si="9"/>
        <v>#DIV/0!</v>
      </c>
      <c r="P30" s="138"/>
      <c r="Q30" s="280" t="e">
        <f t="shared" si="0"/>
        <v>#DIV/0!</v>
      </c>
      <c r="R30" s="138"/>
      <c r="S30" s="404" t="e">
        <f t="shared" si="1"/>
        <v>#DIV/0!</v>
      </c>
      <c r="T30" s="138">
        <f t="shared" si="2"/>
        <v>0</v>
      </c>
      <c r="U30" s="280" t="e">
        <f t="shared" si="3"/>
        <v>#DIV/0!</v>
      </c>
      <c r="V30" s="296">
        <f t="shared" si="10"/>
        <v>0</v>
      </c>
      <c r="W30" s="280" t="e">
        <f t="shared" si="16"/>
        <v>#DIV/0!</v>
      </c>
      <c r="X30" s="296">
        <f t="shared" si="11"/>
        <v>0</v>
      </c>
      <c r="Y30" s="280" t="e">
        <f t="shared" si="12"/>
        <v>#DIV/0!</v>
      </c>
      <c r="Z30" s="296">
        <f t="shared" si="13"/>
        <v>0</v>
      </c>
      <c r="AA30" s="280" t="e">
        <f t="shared" si="14"/>
        <v>#DIV/0!</v>
      </c>
      <c r="AB30" s="343"/>
      <c r="AC30" s="385" t="e">
        <f t="shared" si="15"/>
        <v>#DIV/0!</v>
      </c>
    </row>
    <row r="31" spans="1:29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138"/>
      <c r="E31" s="138"/>
      <c r="F31" s="138">
        <f t="shared" ref="F31:F50" si="17">SUM(D31,E31)</f>
        <v>0</v>
      </c>
      <c r="G31" s="138"/>
      <c r="H31" s="138"/>
      <c r="I31" s="138">
        <f t="shared" ref="I31:I50" si="18">SUM(G31,H31)</f>
        <v>0</v>
      </c>
      <c r="J31" s="138"/>
      <c r="K31" s="280" t="e">
        <f t="shared" ref="K31:K50" si="19">J31/D31*100</f>
        <v>#DIV/0!</v>
      </c>
      <c r="L31" s="138"/>
      <c r="M31" s="280" t="e">
        <f t="shared" ref="M31:M50" si="20">L31/E31*100</f>
        <v>#DIV/0!</v>
      </c>
      <c r="N31" s="138">
        <f t="shared" ref="N31:N50" si="21">J31+L31</f>
        <v>0</v>
      </c>
      <c r="O31" s="280" t="e">
        <f t="shared" ref="O31:O50" si="22">N31/F31*100</f>
        <v>#DIV/0!</v>
      </c>
      <c r="P31" s="138"/>
      <c r="Q31" s="280" t="e">
        <f t="shared" ref="Q31:Q50" si="23">P31/G31*100</f>
        <v>#DIV/0!</v>
      </c>
      <c r="R31" s="138"/>
      <c r="S31" s="404" t="e">
        <f t="shared" ref="S31:S50" si="24">R31/H31*100</f>
        <v>#DIV/0!</v>
      </c>
      <c r="T31" s="138">
        <f t="shared" ref="T31:T50" si="25">P31+R31</f>
        <v>0</v>
      </c>
      <c r="U31" s="280" t="e">
        <f t="shared" ref="U31:U50" si="26">T31/I31*100</f>
        <v>#DIV/0!</v>
      </c>
      <c r="V31" s="296">
        <f t="shared" ref="V31:V50" si="27">J31+P31</f>
        <v>0</v>
      </c>
      <c r="W31" s="280" t="e">
        <f t="shared" ref="W31:W50" si="28">V31/G31*100</f>
        <v>#DIV/0!</v>
      </c>
      <c r="X31" s="296">
        <f t="shared" ref="X31:X50" si="29">L31+R31</f>
        <v>0</v>
      </c>
      <c r="Y31" s="280" t="e">
        <f t="shared" ref="Y31:Y50" si="30">X31/H31*100</f>
        <v>#DIV/0!</v>
      </c>
      <c r="Z31" s="296">
        <f t="shared" ref="Z31:Z50" si="31">V31+X31</f>
        <v>0</v>
      </c>
      <c r="AA31" s="280" t="e">
        <f t="shared" ref="AA31:AA50" si="32">Z31/I31*100</f>
        <v>#DIV/0!</v>
      </c>
      <c r="AB31" s="343"/>
      <c r="AC31" s="385" t="e">
        <f t="shared" ref="AC31:AC50" si="33">AB31/I31*100</f>
        <v>#DIV/0!</v>
      </c>
    </row>
    <row r="32" spans="1:29" x14ac:dyDescent="0.25">
      <c r="A32" s="557"/>
      <c r="B32" s="128"/>
      <c r="C32" s="128" t="str">
        <f>'9'!C30</f>
        <v>Pekuncen II</v>
      </c>
      <c r="D32" s="138"/>
      <c r="E32" s="138"/>
      <c r="F32" s="138">
        <f t="shared" si="17"/>
        <v>0</v>
      </c>
      <c r="G32" s="138"/>
      <c r="H32" s="138"/>
      <c r="I32" s="138">
        <f t="shared" si="18"/>
        <v>0</v>
      </c>
      <c r="J32" s="138"/>
      <c r="K32" s="280" t="e">
        <f t="shared" si="19"/>
        <v>#DIV/0!</v>
      </c>
      <c r="L32" s="138"/>
      <c r="M32" s="280" t="e">
        <f t="shared" si="20"/>
        <v>#DIV/0!</v>
      </c>
      <c r="N32" s="138">
        <f t="shared" si="21"/>
        <v>0</v>
      </c>
      <c r="O32" s="280" t="e">
        <f t="shared" si="22"/>
        <v>#DIV/0!</v>
      </c>
      <c r="P32" s="138"/>
      <c r="Q32" s="280" t="e">
        <f t="shared" si="23"/>
        <v>#DIV/0!</v>
      </c>
      <c r="R32" s="138"/>
      <c r="S32" s="404" t="e">
        <f t="shared" si="24"/>
        <v>#DIV/0!</v>
      </c>
      <c r="T32" s="138">
        <f t="shared" si="25"/>
        <v>0</v>
      </c>
      <c r="U32" s="280" t="e">
        <f t="shared" si="26"/>
        <v>#DIV/0!</v>
      </c>
      <c r="V32" s="296">
        <f t="shared" si="27"/>
        <v>0</v>
      </c>
      <c r="W32" s="280" t="e">
        <f t="shared" si="28"/>
        <v>#DIV/0!</v>
      </c>
      <c r="X32" s="296">
        <f t="shared" si="29"/>
        <v>0</v>
      </c>
      <c r="Y32" s="280" t="e">
        <f t="shared" si="30"/>
        <v>#DIV/0!</v>
      </c>
      <c r="Z32" s="296">
        <f t="shared" si="31"/>
        <v>0</v>
      </c>
      <c r="AA32" s="280" t="e">
        <f t="shared" si="32"/>
        <v>#DIV/0!</v>
      </c>
      <c r="AB32" s="343"/>
      <c r="AC32" s="385" t="e">
        <f t="shared" si="33"/>
        <v>#DIV/0!</v>
      </c>
    </row>
    <row r="33" spans="1:29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138"/>
      <c r="E33" s="138"/>
      <c r="F33" s="138">
        <f t="shared" si="17"/>
        <v>0</v>
      </c>
      <c r="G33" s="138"/>
      <c r="H33" s="138"/>
      <c r="I33" s="138">
        <f t="shared" si="18"/>
        <v>0</v>
      </c>
      <c r="J33" s="138"/>
      <c r="K33" s="280" t="e">
        <f t="shared" si="19"/>
        <v>#DIV/0!</v>
      </c>
      <c r="L33" s="138"/>
      <c r="M33" s="280" t="e">
        <f t="shared" si="20"/>
        <v>#DIV/0!</v>
      </c>
      <c r="N33" s="138">
        <f t="shared" si="21"/>
        <v>0</v>
      </c>
      <c r="O33" s="280" t="e">
        <f t="shared" si="22"/>
        <v>#DIV/0!</v>
      </c>
      <c r="P33" s="138"/>
      <c r="Q33" s="280" t="e">
        <f t="shared" si="23"/>
        <v>#DIV/0!</v>
      </c>
      <c r="R33" s="138"/>
      <c r="S33" s="404" t="e">
        <f t="shared" si="24"/>
        <v>#DIV/0!</v>
      </c>
      <c r="T33" s="138">
        <f t="shared" si="25"/>
        <v>0</v>
      </c>
      <c r="U33" s="280" t="e">
        <f t="shared" si="26"/>
        <v>#DIV/0!</v>
      </c>
      <c r="V33" s="296">
        <f t="shared" si="27"/>
        <v>0</v>
      </c>
      <c r="W33" s="280" t="e">
        <f t="shared" si="28"/>
        <v>#DIV/0!</v>
      </c>
      <c r="X33" s="296">
        <f t="shared" si="29"/>
        <v>0</v>
      </c>
      <c r="Y33" s="280" t="e">
        <f t="shared" si="30"/>
        <v>#DIV/0!</v>
      </c>
      <c r="Z33" s="296">
        <f t="shared" si="31"/>
        <v>0</v>
      </c>
      <c r="AA33" s="280" t="e">
        <f t="shared" si="32"/>
        <v>#DIV/0!</v>
      </c>
      <c r="AB33" s="343"/>
      <c r="AC33" s="385" t="e">
        <f t="shared" si="33"/>
        <v>#DIV/0!</v>
      </c>
    </row>
    <row r="34" spans="1:29" x14ac:dyDescent="0.25">
      <c r="A34" s="557"/>
      <c r="B34" s="128"/>
      <c r="C34" s="128" t="str">
        <f>'9'!C32</f>
        <v>Cilongok II</v>
      </c>
      <c r="D34" s="138"/>
      <c r="E34" s="138"/>
      <c r="F34" s="138">
        <f t="shared" si="17"/>
        <v>0</v>
      </c>
      <c r="G34" s="138"/>
      <c r="H34" s="138"/>
      <c r="I34" s="138">
        <f t="shared" si="18"/>
        <v>0</v>
      </c>
      <c r="J34" s="138"/>
      <c r="K34" s="280" t="e">
        <f t="shared" si="19"/>
        <v>#DIV/0!</v>
      </c>
      <c r="L34" s="138"/>
      <c r="M34" s="280" t="e">
        <f t="shared" si="20"/>
        <v>#DIV/0!</v>
      </c>
      <c r="N34" s="138">
        <f t="shared" si="21"/>
        <v>0</v>
      </c>
      <c r="O34" s="280" t="e">
        <f t="shared" si="22"/>
        <v>#DIV/0!</v>
      </c>
      <c r="P34" s="138"/>
      <c r="Q34" s="280" t="e">
        <f t="shared" si="23"/>
        <v>#DIV/0!</v>
      </c>
      <c r="R34" s="138"/>
      <c r="S34" s="404" t="e">
        <f t="shared" si="24"/>
        <v>#DIV/0!</v>
      </c>
      <c r="T34" s="138">
        <f t="shared" si="25"/>
        <v>0</v>
      </c>
      <c r="U34" s="280" t="e">
        <f t="shared" si="26"/>
        <v>#DIV/0!</v>
      </c>
      <c r="V34" s="296">
        <f t="shared" si="27"/>
        <v>0</v>
      </c>
      <c r="W34" s="280" t="e">
        <f t="shared" si="28"/>
        <v>#DIV/0!</v>
      </c>
      <c r="X34" s="296">
        <f t="shared" si="29"/>
        <v>0</v>
      </c>
      <c r="Y34" s="280" t="e">
        <f t="shared" si="30"/>
        <v>#DIV/0!</v>
      </c>
      <c r="Z34" s="296">
        <f t="shared" si="31"/>
        <v>0</v>
      </c>
      <c r="AA34" s="280" t="e">
        <f t="shared" si="32"/>
        <v>#DIV/0!</v>
      </c>
      <c r="AB34" s="343"/>
      <c r="AC34" s="385" t="e">
        <f t="shared" si="33"/>
        <v>#DIV/0!</v>
      </c>
    </row>
    <row r="35" spans="1:29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138"/>
      <c r="E35" s="138"/>
      <c r="F35" s="138">
        <f t="shared" si="17"/>
        <v>0</v>
      </c>
      <c r="G35" s="138"/>
      <c r="H35" s="138"/>
      <c r="I35" s="138">
        <f t="shared" si="18"/>
        <v>0</v>
      </c>
      <c r="J35" s="138"/>
      <c r="K35" s="280" t="e">
        <f t="shared" si="19"/>
        <v>#DIV/0!</v>
      </c>
      <c r="L35" s="138"/>
      <c r="M35" s="280" t="e">
        <f t="shared" si="20"/>
        <v>#DIV/0!</v>
      </c>
      <c r="N35" s="138">
        <f t="shared" si="21"/>
        <v>0</v>
      </c>
      <c r="O35" s="280" t="e">
        <f t="shared" si="22"/>
        <v>#DIV/0!</v>
      </c>
      <c r="P35" s="138"/>
      <c r="Q35" s="280" t="e">
        <f t="shared" si="23"/>
        <v>#DIV/0!</v>
      </c>
      <c r="R35" s="138"/>
      <c r="S35" s="404" t="e">
        <f t="shared" si="24"/>
        <v>#DIV/0!</v>
      </c>
      <c r="T35" s="138">
        <f t="shared" si="25"/>
        <v>0</v>
      </c>
      <c r="U35" s="280" t="e">
        <f t="shared" si="26"/>
        <v>#DIV/0!</v>
      </c>
      <c r="V35" s="296">
        <f t="shared" si="27"/>
        <v>0</v>
      </c>
      <c r="W35" s="280" t="e">
        <f t="shared" si="28"/>
        <v>#DIV/0!</v>
      </c>
      <c r="X35" s="296">
        <f t="shared" si="29"/>
        <v>0</v>
      </c>
      <c r="Y35" s="280" t="e">
        <f t="shared" si="30"/>
        <v>#DIV/0!</v>
      </c>
      <c r="Z35" s="296">
        <f t="shared" si="31"/>
        <v>0</v>
      </c>
      <c r="AA35" s="280" t="e">
        <f t="shared" si="32"/>
        <v>#DIV/0!</v>
      </c>
      <c r="AB35" s="343"/>
      <c r="AC35" s="385" t="e">
        <f t="shared" si="33"/>
        <v>#DIV/0!</v>
      </c>
    </row>
    <row r="36" spans="1:29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138"/>
      <c r="E36" s="138"/>
      <c r="F36" s="138">
        <f t="shared" si="17"/>
        <v>0</v>
      </c>
      <c r="G36" s="138"/>
      <c r="H36" s="138"/>
      <c r="I36" s="138">
        <f t="shared" si="18"/>
        <v>0</v>
      </c>
      <c r="J36" s="138"/>
      <c r="K36" s="280" t="e">
        <f t="shared" si="19"/>
        <v>#DIV/0!</v>
      </c>
      <c r="L36" s="138"/>
      <c r="M36" s="280" t="e">
        <f t="shared" si="20"/>
        <v>#DIV/0!</v>
      </c>
      <c r="N36" s="138">
        <f t="shared" si="21"/>
        <v>0</v>
      </c>
      <c r="O36" s="280" t="e">
        <f t="shared" si="22"/>
        <v>#DIV/0!</v>
      </c>
      <c r="P36" s="138"/>
      <c r="Q36" s="280" t="e">
        <f t="shared" si="23"/>
        <v>#DIV/0!</v>
      </c>
      <c r="R36" s="138"/>
      <c r="S36" s="404" t="e">
        <f t="shared" si="24"/>
        <v>#DIV/0!</v>
      </c>
      <c r="T36" s="138">
        <f t="shared" si="25"/>
        <v>0</v>
      </c>
      <c r="U36" s="280" t="e">
        <f t="shared" si="26"/>
        <v>#DIV/0!</v>
      </c>
      <c r="V36" s="296">
        <f t="shared" si="27"/>
        <v>0</v>
      </c>
      <c r="W36" s="280" t="e">
        <f t="shared" si="28"/>
        <v>#DIV/0!</v>
      </c>
      <c r="X36" s="296">
        <f t="shared" si="29"/>
        <v>0</v>
      </c>
      <c r="Y36" s="280" t="e">
        <f t="shared" si="30"/>
        <v>#DIV/0!</v>
      </c>
      <c r="Z36" s="296">
        <f t="shared" si="31"/>
        <v>0</v>
      </c>
      <c r="AA36" s="280" t="e">
        <f t="shared" si="32"/>
        <v>#DIV/0!</v>
      </c>
      <c r="AB36" s="343"/>
      <c r="AC36" s="385" t="e">
        <f t="shared" si="33"/>
        <v>#DIV/0!</v>
      </c>
    </row>
    <row r="37" spans="1:29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138"/>
      <c r="E37" s="138"/>
      <c r="F37" s="138">
        <f t="shared" si="17"/>
        <v>0</v>
      </c>
      <c r="G37" s="138"/>
      <c r="H37" s="138"/>
      <c r="I37" s="138">
        <f t="shared" si="18"/>
        <v>0</v>
      </c>
      <c r="J37" s="138"/>
      <c r="K37" s="280" t="e">
        <f t="shared" si="19"/>
        <v>#DIV/0!</v>
      </c>
      <c r="L37" s="138"/>
      <c r="M37" s="280" t="e">
        <f t="shared" si="20"/>
        <v>#DIV/0!</v>
      </c>
      <c r="N37" s="138">
        <f t="shared" si="21"/>
        <v>0</v>
      </c>
      <c r="O37" s="280" t="e">
        <f t="shared" si="22"/>
        <v>#DIV/0!</v>
      </c>
      <c r="P37" s="138"/>
      <c r="Q37" s="280" t="e">
        <f t="shared" si="23"/>
        <v>#DIV/0!</v>
      </c>
      <c r="R37" s="138"/>
      <c r="S37" s="404" t="e">
        <f t="shared" si="24"/>
        <v>#DIV/0!</v>
      </c>
      <c r="T37" s="138">
        <f t="shared" si="25"/>
        <v>0</v>
      </c>
      <c r="U37" s="280" t="e">
        <f t="shared" si="26"/>
        <v>#DIV/0!</v>
      </c>
      <c r="V37" s="296">
        <f t="shared" si="27"/>
        <v>0</v>
      </c>
      <c r="W37" s="280" t="e">
        <f t="shared" si="28"/>
        <v>#DIV/0!</v>
      </c>
      <c r="X37" s="296">
        <f t="shared" si="29"/>
        <v>0</v>
      </c>
      <c r="Y37" s="280" t="e">
        <f t="shared" si="30"/>
        <v>#DIV/0!</v>
      </c>
      <c r="Z37" s="296">
        <f t="shared" si="31"/>
        <v>0</v>
      </c>
      <c r="AA37" s="280" t="e">
        <f t="shared" si="32"/>
        <v>#DIV/0!</v>
      </c>
      <c r="AB37" s="343"/>
      <c r="AC37" s="385" t="e">
        <f t="shared" si="33"/>
        <v>#DIV/0!</v>
      </c>
    </row>
    <row r="38" spans="1:29" x14ac:dyDescent="0.25">
      <c r="A38" s="557"/>
      <c r="B38" s="128"/>
      <c r="C38" s="128" t="str">
        <f>'9'!C36</f>
        <v>Purwokerto Timur II</v>
      </c>
      <c r="D38" s="138"/>
      <c r="E38" s="138"/>
      <c r="F38" s="138">
        <f t="shared" si="17"/>
        <v>0</v>
      </c>
      <c r="G38" s="138"/>
      <c r="H38" s="138"/>
      <c r="I38" s="138">
        <f t="shared" si="18"/>
        <v>0</v>
      </c>
      <c r="J38" s="138"/>
      <c r="K38" s="280" t="e">
        <f t="shared" si="19"/>
        <v>#DIV/0!</v>
      </c>
      <c r="L38" s="138"/>
      <c r="M38" s="280" t="e">
        <f t="shared" si="20"/>
        <v>#DIV/0!</v>
      </c>
      <c r="N38" s="138">
        <f t="shared" si="21"/>
        <v>0</v>
      </c>
      <c r="O38" s="280" t="e">
        <f t="shared" si="22"/>
        <v>#DIV/0!</v>
      </c>
      <c r="P38" s="138"/>
      <c r="Q38" s="280" t="e">
        <f t="shared" si="23"/>
        <v>#DIV/0!</v>
      </c>
      <c r="R38" s="138"/>
      <c r="S38" s="404" t="e">
        <f t="shared" si="24"/>
        <v>#DIV/0!</v>
      </c>
      <c r="T38" s="138">
        <f t="shared" si="25"/>
        <v>0</v>
      </c>
      <c r="U38" s="280" t="e">
        <f t="shared" si="26"/>
        <v>#DIV/0!</v>
      </c>
      <c r="V38" s="296">
        <f t="shared" si="27"/>
        <v>0</v>
      </c>
      <c r="W38" s="280" t="e">
        <f t="shared" si="28"/>
        <v>#DIV/0!</v>
      </c>
      <c r="X38" s="296">
        <f t="shared" si="29"/>
        <v>0</v>
      </c>
      <c r="Y38" s="280" t="e">
        <f t="shared" si="30"/>
        <v>#DIV/0!</v>
      </c>
      <c r="Z38" s="296">
        <f t="shared" si="31"/>
        <v>0</v>
      </c>
      <c r="AA38" s="280" t="e">
        <f t="shared" si="32"/>
        <v>#DIV/0!</v>
      </c>
      <c r="AB38" s="343"/>
      <c r="AC38" s="385" t="e">
        <f t="shared" si="33"/>
        <v>#DIV/0!</v>
      </c>
    </row>
    <row r="39" spans="1:29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138"/>
      <c r="E39" s="138"/>
      <c r="F39" s="138">
        <f t="shared" si="17"/>
        <v>0</v>
      </c>
      <c r="G39" s="138"/>
      <c r="H39" s="138"/>
      <c r="I39" s="138">
        <f t="shared" si="18"/>
        <v>0</v>
      </c>
      <c r="J39" s="138"/>
      <c r="K39" s="280" t="e">
        <f t="shared" si="19"/>
        <v>#DIV/0!</v>
      </c>
      <c r="L39" s="138"/>
      <c r="M39" s="280" t="e">
        <f t="shared" si="20"/>
        <v>#DIV/0!</v>
      </c>
      <c r="N39" s="138">
        <f t="shared" si="21"/>
        <v>0</v>
      </c>
      <c r="O39" s="280" t="e">
        <f t="shared" si="22"/>
        <v>#DIV/0!</v>
      </c>
      <c r="P39" s="138"/>
      <c r="Q39" s="280" t="e">
        <f t="shared" si="23"/>
        <v>#DIV/0!</v>
      </c>
      <c r="R39" s="138"/>
      <c r="S39" s="404" t="e">
        <f t="shared" si="24"/>
        <v>#DIV/0!</v>
      </c>
      <c r="T39" s="138">
        <f t="shared" si="25"/>
        <v>0</v>
      </c>
      <c r="U39" s="280" t="e">
        <f t="shared" si="26"/>
        <v>#DIV/0!</v>
      </c>
      <c r="V39" s="296">
        <f t="shared" si="27"/>
        <v>0</v>
      </c>
      <c r="W39" s="280" t="e">
        <f t="shared" si="28"/>
        <v>#DIV/0!</v>
      </c>
      <c r="X39" s="296">
        <f t="shared" si="29"/>
        <v>0</v>
      </c>
      <c r="Y39" s="280" t="e">
        <f t="shared" si="30"/>
        <v>#DIV/0!</v>
      </c>
      <c r="Z39" s="296">
        <f t="shared" si="31"/>
        <v>0</v>
      </c>
      <c r="AA39" s="280" t="e">
        <f t="shared" si="32"/>
        <v>#DIV/0!</v>
      </c>
      <c r="AB39" s="343"/>
      <c r="AC39" s="385" t="e">
        <f t="shared" si="33"/>
        <v>#DIV/0!</v>
      </c>
    </row>
    <row r="40" spans="1:29" x14ac:dyDescent="0.25">
      <c r="A40" s="557"/>
      <c r="B40" s="128"/>
      <c r="C40" s="128" t="str">
        <f>'9'!C38</f>
        <v>Purwokerto Utara II</v>
      </c>
      <c r="D40" s="138"/>
      <c r="E40" s="138"/>
      <c r="F40" s="138">
        <f t="shared" si="17"/>
        <v>0</v>
      </c>
      <c r="G40" s="138"/>
      <c r="H40" s="138"/>
      <c r="I40" s="138">
        <f t="shared" si="18"/>
        <v>0</v>
      </c>
      <c r="J40" s="138"/>
      <c r="K40" s="280" t="e">
        <f t="shared" si="19"/>
        <v>#DIV/0!</v>
      </c>
      <c r="L40" s="138"/>
      <c r="M40" s="280" t="e">
        <f t="shared" si="20"/>
        <v>#DIV/0!</v>
      </c>
      <c r="N40" s="138">
        <f t="shared" si="21"/>
        <v>0</v>
      </c>
      <c r="O40" s="280" t="e">
        <f t="shared" si="22"/>
        <v>#DIV/0!</v>
      </c>
      <c r="P40" s="138"/>
      <c r="Q40" s="280" t="e">
        <f t="shared" si="23"/>
        <v>#DIV/0!</v>
      </c>
      <c r="R40" s="138"/>
      <c r="S40" s="404" t="e">
        <f t="shared" si="24"/>
        <v>#DIV/0!</v>
      </c>
      <c r="T40" s="138">
        <f t="shared" si="25"/>
        <v>0</v>
      </c>
      <c r="U40" s="280" t="e">
        <f t="shared" si="26"/>
        <v>#DIV/0!</v>
      </c>
      <c r="V40" s="296">
        <f t="shared" si="27"/>
        <v>0</v>
      </c>
      <c r="W40" s="280" t="e">
        <f t="shared" si="28"/>
        <v>#DIV/0!</v>
      </c>
      <c r="X40" s="296">
        <f t="shared" si="29"/>
        <v>0</v>
      </c>
      <c r="Y40" s="280" t="e">
        <f t="shared" si="30"/>
        <v>#DIV/0!</v>
      </c>
      <c r="Z40" s="296">
        <f t="shared" si="31"/>
        <v>0</v>
      </c>
      <c r="AA40" s="280" t="e">
        <f t="shared" si="32"/>
        <v>#DIV/0!</v>
      </c>
      <c r="AB40" s="343"/>
      <c r="AC40" s="385" t="e">
        <f t="shared" si="33"/>
        <v>#DIV/0!</v>
      </c>
    </row>
    <row r="41" spans="1:29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138"/>
      <c r="E41" s="138"/>
      <c r="F41" s="138">
        <f t="shared" si="17"/>
        <v>0</v>
      </c>
      <c r="G41" s="138"/>
      <c r="H41" s="138"/>
      <c r="I41" s="138">
        <f t="shared" si="18"/>
        <v>0</v>
      </c>
      <c r="J41" s="138"/>
      <c r="K41" s="280" t="e">
        <f t="shared" si="19"/>
        <v>#DIV/0!</v>
      </c>
      <c r="L41" s="138"/>
      <c r="M41" s="280" t="e">
        <f t="shared" si="20"/>
        <v>#DIV/0!</v>
      </c>
      <c r="N41" s="138">
        <f t="shared" si="21"/>
        <v>0</v>
      </c>
      <c r="O41" s="280" t="e">
        <f t="shared" si="22"/>
        <v>#DIV/0!</v>
      </c>
      <c r="P41" s="138"/>
      <c r="Q41" s="280" t="e">
        <f t="shared" si="23"/>
        <v>#DIV/0!</v>
      </c>
      <c r="R41" s="138"/>
      <c r="S41" s="404" t="e">
        <f t="shared" si="24"/>
        <v>#DIV/0!</v>
      </c>
      <c r="T41" s="138">
        <f t="shared" si="25"/>
        <v>0</v>
      </c>
      <c r="U41" s="280" t="e">
        <f t="shared" si="26"/>
        <v>#DIV/0!</v>
      </c>
      <c r="V41" s="296">
        <f t="shared" si="27"/>
        <v>0</v>
      </c>
      <c r="W41" s="280" t="e">
        <f t="shared" si="28"/>
        <v>#DIV/0!</v>
      </c>
      <c r="X41" s="296">
        <f t="shared" si="29"/>
        <v>0</v>
      </c>
      <c r="Y41" s="280" t="e">
        <f t="shared" si="30"/>
        <v>#DIV/0!</v>
      </c>
      <c r="Z41" s="296">
        <f t="shared" si="31"/>
        <v>0</v>
      </c>
      <c r="AA41" s="280" t="e">
        <f t="shared" si="32"/>
        <v>#DIV/0!</v>
      </c>
      <c r="AB41" s="343"/>
      <c r="AC41" s="385" t="e">
        <f t="shared" si="33"/>
        <v>#DIV/0!</v>
      </c>
    </row>
    <row r="42" spans="1:29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138"/>
      <c r="E42" s="138"/>
      <c r="F42" s="138">
        <f t="shared" si="17"/>
        <v>0</v>
      </c>
      <c r="G42" s="138"/>
      <c r="H42" s="138"/>
      <c r="I42" s="138">
        <f t="shared" si="18"/>
        <v>0</v>
      </c>
      <c r="J42" s="138"/>
      <c r="K42" s="280" t="e">
        <f t="shared" si="19"/>
        <v>#DIV/0!</v>
      </c>
      <c r="L42" s="138"/>
      <c r="M42" s="280" t="e">
        <f t="shared" si="20"/>
        <v>#DIV/0!</v>
      </c>
      <c r="N42" s="138">
        <f t="shared" si="21"/>
        <v>0</v>
      </c>
      <c r="O42" s="280" t="e">
        <f t="shared" si="22"/>
        <v>#DIV/0!</v>
      </c>
      <c r="P42" s="138"/>
      <c r="Q42" s="280" t="e">
        <f t="shared" si="23"/>
        <v>#DIV/0!</v>
      </c>
      <c r="R42" s="138"/>
      <c r="S42" s="404" t="e">
        <f t="shared" si="24"/>
        <v>#DIV/0!</v>
      </c>
      <c r="T42" s="138">
        <f t="shared" si="25"/>
        <v>0</v>
      </c>
      <c r="U42" s="280" t="e">
        <f t="shared" si="26"/>
        <v>#DIV/0!</v>
      </c>
      <c r="V42" s="296">
        <f t="shared" si="27"/>
        <v>0</v>
      </c>
      <c r="W42" s="280" t="e">
        <f t="shared" si="28"/>
        <v>#DIV/0!</v>
      </c>
      <c r="X42" s="296">
        <f t="shared" si="29"/>
        <v>0</v>
      </c>
      <c r="Y42" s="280" t="e">
        <f t="shared" si="30"/>
        <v>#DIV/0!</v>
      </c>
      <c r="Z42" s="296">
        <f t="shared" si="31"/>
        <v>0</v>
      </c>
      <c r="AA42" s="280" t="e">
        <f t="shared" si="32"/>
        <v>#DIV/0!</v>
      </c>
      <c r="AB42" s="343"/>
      <c r="AC42" s="385" t="e">
        <f t="shared" si="33"/>
        <v>#DIV/0!</v>
      </c>
    </row>
    <row r="43" spans="1:29" x14ac:dyDescent="0.25">
      <c r="A43" s="557"/>
      <c r="B43" s="128"/>
      <c r="C43" s="128" t="str">
        <f>'9'!C41</f>
        <v>Sokaraja II</v>
      </c>
      <c r="D43" s="138"/>
      <c r="E43" s="138"/>
      <c r="F43" s="138">
        <f t="shared" si="17"/>
        <v>0</v>
      </c>
      <c r="G43" s="138"/>
      <c r="H43" s="138"/>
      <c r="I43" s="138">
        <f t="shared" si="18"/>
        <v>0</v>
      </c>
      <c r="J43" s="138"/>
      <c r="K43" s="280" t="e">
        <f t="shared" si="19"/>
        <v>#DIV/0!</v>
      </c>
      <c r="L43" s="138"/>
      <c r="M43" s="280" t="e">
        <f t="shared" si="20"/>
        <v>#DIV/0!</v>
      </c>
      <c r="N43" s="138">
        <f t="shared" si="21"/>
        <v>0</v>
      </c>
      <c r="O43" s="280" t="e">
        <f t="shared" si="22"/>
        <v>#DIV/0!</v>
      </c>
      <c r="P43" s="138"/>
      <c r="Q43" s="280" t="e">
        <f t="shared" si="23"/>
        <v>#DIV/0!</v>
      </c>
      <c r="R43" s="138"/>
      <c r="S43" s="404" t="e">
        <f t="shared" si="24"/>
        <v>#DIV/0!</v>
      </c>
      <c r="T43" s="138">
        <f t="shared" si="25"/>
        <v>0</v>
      </c>
      <c r="U43" s="280" t="e">
        <f t="shared" si="26"/>
        <v>#DIV/0!</v>
      </c>
      <c r="V43" s="296">
        <f t="shared" si="27"/>
        <v>0</v>
      </c>
      <c r="W43" s="280" t="e">
        <f t="shared" si="28"/>
        <v>#DIV/0!</v>
      </c>
      <c r="X43" s="296">
        <f t="shared" si="29"/>
        <v>0</v>
      </c>
      <c r="Y43" s="280" t="e">
        <f t="shared" si="30"/>
        <v>#DIV/0!</v>
      </c>
      <c r="Z43" s="296">
        <f t="shared" si="31"/>
        <v>0</v>
      </c>
      <c r="AA43" s="280" t="e">
        <f t="shared" si="32"/>
        <v>#DIV/0!</v>
      </c>
      <c r="AB43" s="343"/>
      <c r="AC43" s="385" t="e">
        <f t="shared" si="33"/>
        <v>#DIV/0!</v>
      </c>
    </row>
    <row r="44" spans="1:29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138"/>
      <c r="E44" s="138"/>
      <c r="F44" s="138">
        <f t="shared" si="17"/>
        <v>0</v>
      </c>
      <c r="G44" s="138"/>
      <c r="H44" s="138"/>
      <c r="I44" s="138">
        <f t="shared" si="18"/>
        <v>0</v>
      </c>
      <c r="J44" s="138"/>
      <c r="K44" s="280" t="e">
        <f t="shared" si="19"/>
        <v>#DIV/0!</v>
      </c>
      <c r="L44" s="138"/>
      <c r="M44" s="280" t="e">
        <f t="shared" si="20"/>
        <v>#DIV/0!</v>
      </c>
      <c r="N44" s="138">
        <f t="shared" si="21"/>
        <v>0</v>
      </c>
      <c r="O44" s="280" t="e">
        <f t="shared" si="22"/>
        <v>#DIV/0!</v>
      </c>
      <c r="P44" s="138"/>
      <c r="Q44" s="280" t="e">
        <f t="shared" si="23"/>
        <v>#DIV/0!</v>
      </c>
      <c r="R44" s="138"/>
      <c r="S44" s="404" t="e">
        <f t="shared" si="24"/>
        <v>#DIV/0!</v>
      </c>
      <c r="T44" s="138">
        <f t="shared" si="25"/>
        <v>0</v>
      </c>
      <c r="U44" s="280" t="e">
        <f t="shared" si="26"/>
        <v>#DIV/0!</v>
      </c>
      <c r="V44" s="296">
        <f t="shared" si="27"/>
        <v>0</v>
      </c>
      <c r="W44" s="280" t="e">
        <f t="shared" si="28"/>
        <v>#DIV/0!</v>
      </c>
      <c r="X44" s="296">
        <f t="shared" si="29"/>
        <v>0</v>
      </c>
      <c r="Y44" s="280" t="e">
        <f t="shared" si="30"/>
        <v>#DIV/0!</v>
      </c>
      <c r="Z44" s="296">
        <f t="shared" si="31"/>
        <v>0</v>
      </c>
      <c r="AA44" s="280" t="e">
        <f t="shared" si="32"/>
        <v>#DIV/0!</v>
      </c>
      <c r="AB44" s="343"/>
      <c r="AC44" s="385" t="e">
        <f t="shared" si="33"/>
        <v>#DIV/0!</v>
      </c>
    </row>
    <row r="45" spans="1:29" x14ac:dyDescent="0.25">
      <c r="A45" s="557"/>
      <c r="B45" s="128"/>
      <c r="C45" s="128" t="str">
        <f>'9'!C43</f>
        <v>Kembaran II</v>
      </c>
      <c r="D45" s="138"/>
      <c r="E45" s="138"/>
      <c r="F45" s="138">
        <f t="shared" si="17"/>
        <v>0</v>
      </c>
      <c r="G45" s="138"/>
      <c r="H45" s="138"/>
      <c r="I45" s="138">
        <f t="shared" si="18"/>
        <v>0</v>
      </c>
      <c r="J45" s="138"/>
      <c r="K45" s="280" t="e">
        <f t="shared" si="19"/>
        <v>#DIV/0!</v>
      </c>
      <c r="L45" s="138"/>
      <c r="M45" s="280" t="e">
        <f t="shared" si="20"/>
        <v>#DIV/0!</v>
      </c>
      <c r="N45" s="138">
        <f t="shared" si="21"/>
        <v>0</v>
      </c>
      <c r="O45" s="280" t="e">
        <f t="shared" si="22"/>
        <v>#DIV/0!</v>
      </c>
      <c r="P45" s="138"/>
      <c r="Q45" s="280" t="e">
        <f t="shared" si="23"/>
        <v>#DIV/0!</v>
      </c>
      <c r="R45" s="138"/>
      <c r="S45" s="404" t="e">
        <f t="shared" si="24"/>
        <v>#DIV/0!</v>
      </c>
      <c r="T45" s="138">
        <f t="shared" si="25"/>
        <v>0</v>
      </c>
      <c r="U45" s="280" t="e">
        <f t="shared" si="26"/>
        <v>#DIV/0!</v>
      </c>
      <c r="V45" s="296">
        <f t="shared" si="27"/>
        <v>0</v>
      </c>
      <c r="W45" s="280" t="e">
        <f t="shared" si="28"/>
        <v>#DIV/0!</v>
      </c>
      <c r="X45" s="296">
        <f t="shared" si="29"/>
        <v>0</v>
      </c>
      <c r="Y45" s="280" t="e">
        <f t="shared" si="30"/>
        <v>#DIV/0!</v>
      </c>
      <c r="Z45" s="296">
        <f t="shared" si="31"/>
        <v>0</v>
      </c>
      <c r="AA45" s="280" t="e">
        <f t="shared" si="32"/>
        <v>#DIV/0!</v>
      </c>
      <c r="AB45" s="343"/>
      <c r="AC45" s="385" t="e">
        <f t="shared" si="33"/>
        <v>#DIV/0!</v>
      </c>
    </row>
    <row r="46" spans="1:29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138"/>
      <c r="E46" s="138"/>
      <c r="F46" s="138">
        <f t="shared" si="17"/>
        <v>0</v>
      </c>
      <c r="G46" s="138"/>
      <c r="H46" s="138"/>
      <c r="I46" s="138">
        <f t="shared" si="18"/>
        <v>0</v>
      </c>
      <c r="J46" s="138"/>
      <c r="K46" s="280" t="e">
        <f t="shared" si="19"/>
        <v>#DIV/0!</v>
      </c>
      <c r="L46" s="138"/>
      <c r="M46" s="280" t="e">
        <f t="shared" si="20"/>
        <v>#DIV/0!</v>
      </c>
      <c r="N46" s="138">
        <f t="shared" si="21"/>
        <v>0</v>
      </c>
      <c r="O46" s="280" t="e">
        <f t="shared" si="22"/>
        <v>#DIV/0!</v>
      </c>
      <c r="P46" s="138"/>
      <c r="Q46" s="280" t="e">
        <f t="shared" si="23"/>
        <v>#DIV/0!</v>
      </c>
      <c r="R46" s="138"/>
      <c r="S46" s="404" t="e">
        <f t="shared" si="24"/>
        <v>#DIV/0!</v>
      </c>
      <c r="T46" s="138">
        <f t="shared" si="25"/>
        <v>0</v>
      </c>
      <c r="U46" s="280" t="e">
        <f t="shared" si="26"/>
        <v>#DIV/0!</v>
      </c>
      <c r="V46" s="296">
        <f t="shared" si="27"/>
        <v>0</v>
      </c>
      <c r="W46" s="280" t="e">
        <f t="shared" si="28"/>
        <v>#DIV/0!</v>
      </c>
      <c r="X46" s="296">
        <f t="shared" si="29"/>
        <v>0</v>
      </c>
      <c r="Y46" s="280" t="e">
        <f t="shared" si="30"/>
        <v>#DIV/0!</v>
      </c>
      <c r="Z46" s="296">
        <f t="shared" si="31"/>
        <v>0</v>
      </c>
      <c r="AA46" s="280" t="e">
        <f t="shared" si="32"/>
        <v>#DIV/0!</v>
      </c>
      <c r="AB46" s="343"/>
      <c r="AC46" s="385" t="e">
        <f t="shared" si="33"/>
        <v>#DIV/0!</v>
      </c>
    </row>
    <row r="47" spans="1:29" x14ac:dyDescent="0.25">
      <c r="A47" s="557"/>
      <c r="B47" s="128"/>
      <c r="C47" s="128" t="str">
        <f>'9'!C45</f>
        <v>Sumbang II</v>
      </c>
      <c r="D47" s="138"/>
      <c r="E47" s="138"/>
      <c r="F47" s="138">
        <f t="shared" si="17"/>
        <v>0</v>
      </c>
      <c r="G47" s="138"/>
      <c r="H47" s="138"/>
      <c r="I47" s="138">
        <f t="shared" si="18"/>
        <v>0</v>
      </c>
      <c r="J47" s="138"/>
      <c r="K47" s="280" t="e">
        <f t="shared" si="19"/>
        <v>#DIV/0!</v>
      </c>
      <c r="L47" s="138"/>
      <c r="M47" s="280" t="e">
        <f t="shared" si="20"/>
        <v>#DIV/0!</v>
      </c>
      <c r="N47" s="138">
        <f t="shared" si="21"/>
        <v>0</v>
      </c>
      <c r="O47" s="280" t="e">
        <f t="shared" si="22"/>
        <v>#DIV/0!</v>
      </c>
      <c r="P47" s="138"/>
      <c r="Q47" s="280" t="e">
        <f t="shared" si="23"/>
        <v>#DIV/0!</v>
      </c>
      <c r="R47" s="138"/>
      <c r="S47" s="404" t="e">
        <f t="shared" si="24"/>
        <v>#DIV/0!</v>
      </c>
      <c r="T47" s="138">
        <f t="shared" si="25"/>
        <v>0</v>
      </c>
      <c r="U47" s="280" t="e">
        <f t="shared" si="26"/>
        <v>#DIV/0!</v>
      </c>
      <c r="V47" s="296">
        <f t="shared" si="27"/>
        <v>0</v>
      </c>
      <c r="W47" s="280" t="e">
        <f t="shared" si="28"/>
        <v>#DIV/0!</v>
      </c>
      <c r="X47" s="296">
        <f t="shared" si="29"/>
        <v>0</v>
      </c>
      <c r="Y47" s="280" t="e">
        <f t="shared" si="30"/>
        <v>#DIV/0!</v>
      </c>
      <c r="Z47" s="296">
        <f t="shared" si="31"/>
        <v>0</v>
      </c>
      <c r="AA47" s="280" t="e">
        <f t="shared" si="32"/>
        <v>#DIV/0!</v>
      </c>
      <c r="AB47" s="343"/>
      <c r="AC47" s="385" t="e">
        <f t="shared" si="33"/>
        <v>#DIV/0!</v>
      </c>
    </row>
    <row r="48" spans="1:29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138"/>
      <c r="E48" s="138"/>
      <c r="F48" s="138">
        <f t="shared" si="17"/>
        <v>0</v>
      </c>
      <c r="G48" s="138"/>
      <c r="H48" s="138"/>
      <c r="I48" s="138">
        <f t="shared" si="18"/>
        <v>0</v>
      </c>
      <c r="J48" s="138"/>
      <c r="K48" s="280" t="e">
        <f t="shared" si="19"/>
        <v>#DIV/0!</v>
      </c>
      <c r="L48" s="138"/>
      <c r="M48" s="280" t="e">
        <f t="shared" si="20"/>
        <v>#DIV/0!</v>
      </c>
      <c r="N48" s="138">
        <f t="shared" si="21"/>
        <v>0</v>
      </c>
      <c r="O48" s="280" t="e">
        <f t="shared" si="22"/>
        <v>#DIV/0!</v>
      </c>
      <c r="P48" s="138"/>
      <c r="Q48" s="280" t="e">
        <f t="shared" si="23"/>
        <v>#DIV/0!</v>
      </c>
      <c r="R48" s="138"/>
      <c r="S48" s="404" t="e">
        <f t="shared" si="24"/>
        <v>#DIV/0!</v>
      </c>
      <c r="T48" s="138">
        <f t="shared" si="25"/>
        <v>0</v>
      </c>
      <c r="U48" s="280" t="e">
        <f t="shared" si="26"/>
        <v>#DIV/0!</v>
      </c>
      <c r="V48" s="296">
        <f t="shared" si="27"/>
        <v>0</v>
      </c>
      <c r="W48" s="280" t="e">
        <f t="shared" si="28"/>
        <v>#DIV/0!</v>
      </c>
      <c r="X48" s="296">
        <f t="shared" si="29"/>
        <v>0</v>
      </c>
      <c r="Y48" s="280" t="e">
        <f t="shared" si="30"/>
        <v>#DIV/0!</v>
      </c>
      <c r="Z48" s="296">
        <f t="shared" si="31"/>
        <v>0</v>
      </c>
      <c r="AA48" s="280" t="e">
        <f t="shared" si="32"/>
        <v>#DIV/0!</v>
      </c>
      <c r="AB48" s="343"/>
      <c r="AC48" s="385" t="e">
        <f t="shared" si="33"/>
        <v>#DIV/0!</v>
      </c>
    </row>
    <row r="49" spans="1:29" x14ac:dyDescent="0.25">
      <c r="A49" s="557"/>
      <c r="B49" s="128"/>
      <c r="C49" s="128" t="str">
        <f>'9'!C47</f>
        <v>Baturraden II</v>
      </c>
      <c r="D49" s="138"/>
      <c r="E49" s="138"/>
      <c r="F49" s="138">
        <f t="shared" si="17"/>
        <v>0</v>
      </c>
      <c r="G49" s="138"/>
      <c r="H49" s="138"/>
      <c r="I49" s="138">
        <f t="shared" si="18"/>
        <v>0</v>
      </c>
      <c r="J49" s="138"/>
      <c r="K49" s="280" t="e">
        <f t="shared" si="19"/>
        <v>#DIV/0!</v>
      </c>
      <c r="L49" s="138"/>
      <c r="M49" s="280" t="e">
        <f t="shared" si="20"/>
        <v>#DIV/0!</v>
      </c>
      <c r="N49" s="138">
        <f t="shared" si="21"/>
        <v>0</v>
      </c>
      <c r="O49" s="280" t="e">
        <f t="shared" si="22"/>
        <v>#DIV/0!</v>
      </c>
      <c r="P49" s="138"/>
      <c r="Q49" s="280" t="e">
        <f t="shared" si="23"/>
        <v>#DIV/0!</v>
      </c>
      <c r="R49" s="138"/>
      <c r="S49" s="404" t="e">
        <f t="shared" si="24"/>
        <v>#DIV/0!</v>
      </c>
      <c r="T49" s="138">
        <f t="shared" si="25"/>
        <v>0</v>
      </c>
      <c r="U49" s="280" t="e">
        <f t="shared" si="26"/>
        <v>#DIV/0!</v>
      </c>
      <c r="V49" s="296">
        <f t="shared" si="27"/>
        <v>0</v>
      </c>
      <c r="W49" s="280" t="e">
        <f t="shared" si="28"/>
        <v>#DIV/0!</v>
      </c>
      <c r="X49" s="296">
        <f t="shared" si="29"/>
        <v>0</v>
      </c>
      <c r="Y49" s="280" t="e">
        <f t="shared" si="30"/>
        <v>#DIV/0!</v>
      </c>
      <c r="Z49" s="296">
        <f t="shared" si="31"/>
        <v>0</v>
      </c>
      <c r="AA49" s="280" t="e">
        <f t="shared" si="32"/>
        <v>#DIV/0!</v>
      </c>
      <c r="AB49" s="343"/>
      <c r="AC49" s="385" t="e">
        <f t="shared" si="33"/>
        <v>#DIV/0!</v>
      </c>
    </row>
    <row r="50" spans="1:29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138"/>
      <c r="E50" s="138"/>
      <c r="F50" s="138">
        <f t="shared" si="17"/>
        <v>0</v>
      </c>
      <c r="G50" s="138"/>
      <c r="H50" s="138"/>
      <c r="I50" s="138">
        <f t="shared" si="18"/>
        <v>0</v>
      </c>
      <c r="J50" s="138"/>
      <c r="K50" s="280" t="e">
        <f t="shared" si="19"/>
        <v>#DIV/0!</v>
      </c>
      <c r="L50" s="138"/>
      <c r="M50" s="280" t="e">
        <f t="shared" si="20"/>
        <v>#DIV/0!</v>
      </c>
      <c r="N50" s="138">
        <f t="shared" si="21"/>
        <v>0</v>
      </c>
      <c r="O50" s="280" t="e">
        <f t="shared" si="22"/>
        <v>#DIV/0!</v>
      </c>
      <c r="P50" s="138"/>
      <c r="Q50" s="280" t="e">
        <f t="shared" si="23"/>
        <v>#DIV/0!</v>
      </c>
      <c r="R50" s="138"/>
      <c r="S50" s="404" t="e">
        <f t="shared" si="24"/>
        <v>#DIV/0!</v>
      </c>
      <c r="T50" s="138">
        <f t="shared" si="25"/>
        <v>0</v>
      </c>
      <c r="U50" s="280" t="e">
        <f t="shared" si="26"/>
        <v>#DIV/0!</v>
      </c>
      <c r="V50" s="296">
        <f t="shared" si="27"/>
        <v>0</v>
      </c>
      <c r="W50" s="280" t="e">
        <f t="shared" si="28"/>
        <v>#DIV/0!</v>
      </c>
      <c r="X50" s="296">
        <f t="shared" si="29"/>
        <v>0</v>
      </c>
      <c r="Y50" s="280" t="e">
        <f t="shared" si="30"/>
        <v>#DIV/0!</v>
      </c>
      <c r="Z50" s="296">
        <f t="shared" si="31"/>
        <v>0</v>
      </c>
      <c r="AA50" s="280" t="e">
        <f t="shared" si="32"/>
        <v>#DIV/0!</v>
      </c>
      <c r="AB50" s="343"/>
      <c r="AC50" s="385" t="e">
        <f t="shared" si="33"/>
        <v>#DIV/0!</v>
      </c>
    </row>
    <row r="51" spans="1:29" x14ac:dyDescent="0.25">
      <c r="A51" s="557"/>
      <c r="B51" s="72"/>
      <c r="C51" s="72"/>
      <c r="D51" s="138"/>
      <c r="E51" s="138"/>
      <c r="F51" s="138"/>
      <c r="G51" s="138"/>
      <c r="H51" s="138"/>
      <c r="I51" s="138"/>
      <c r="J51" s="138"/>
      <c r="K51" s="280"/>
      <c r="L51" s="138"/>
      <c r="M51" s="280"/>
      <c r="N51" s="138"/>
      <c r="O51" s="280"/>
      <c r="P51" s="138"/>
      <c r="Q51" s="280"/>
      <c r="R51" s="138"/>
      <c r="S51" s="404"/>
      <c r="T51" s="138"/>
      <c r="U51" s="280"/>
      <c r="V51" s="296"/>
      <c r="W51" s="280"/>
      <c r="X51" s="296"/>
      <c r="Y51" s="280"/>
      <c r="Z51" s="296"/>
      <c r="AA51" s="280"/>
      <c r="AB51" s="343"/>
      <c r="AC51" s="385"/>
    </row>
    <row r="52" spans="1:29" x14ac:dyDescent="0.25">
      <c r="A52" s="557"/>
      <c r="B52" s="72"/>
      <c r="C52" s="72"/>
      <c r="D52" s="138"/>
      <c r="E52" s="138"/>
      <c r="F52" s="138"/>
      <c r="G52" s="138"/>
      <c r="H52" s="138"/>
      <c r="I52" s="138"/>
      <c r="J52" s="138"/>
      <c r="K52" s="280"/>
      <c r="L52" s="138"/>
      <c r="M52" s="280"/>
      <c r="N52" s="138"/>
      <c r="O52" s="280"/>
      <c r="P52" s="138"/>
      <c r="Q52" s="280"/>
      <c r="R52" s="138"/>
      <c r="S52" s="404"/>
      <c r="T52" s="138"/>
      <c r="U52" s="280"/>
      <c r="V52" s="296"/>
      <c r="W52" s="280"/>
      <c r="X52" s="296"/>
      <c r="Y52" s="280"/>
      <c r="Z52" s="296"/>
      <c r="AA52" s="280"/>
      <c r="AB52" s="343"/>
      <c r="AC52" s="385"/>
    </row>
    <row r="53" spans="1:29" x14ac:dyDescent="0.25">
      <c r="A53" s="557"/>
      <c r="B53" s="72"/>
      <c r="C53" s="72"/>
      <c r="D53" s="138"/>
      <c r="E53" s="138"/>
      <c r="F53" s="138"/>
      <c r="G53" s="138"/>
      <c r="H53" s="138"/>
      <c r="I53" s="138"/>
      <c r="J53" s="138"/>
      <c r="K53" s="280"/>
      <c r="L53" s="138"/>
      <c r="M53" s="280"/>
      <c r="N53" s="138"/>
      <c r="O53" s="280"/>
      <c r="P53" s="138"/>
      <c r="Q53" s="280"/>
      <c r="R53" s="138"/>
      <c r="S53" s="404"/>
      <c r="T53" s="138"/>
      <c r="U53" s="280"/>
      <c r="V53" s="296"/>
      <c r="W53" s="280"/>
      <c r="X53" s="296"/>
      <c r="Y53" s="280"/>
      <c r="Z53" s="296"/>
      <c r="AA53" s="280"/>
      <c r="AB53" s="343"/>
      <c r="AC53" s="385"/>
    </row>
    <row r="54" spans="1:29" x14ac:dyDescent="0.25">
      <c r="A54" s="557"/>
      <c r="B54" s="72"/>
      <c r="C54" s="72"/>
      <c r="D54" s="138"/>
      <c r="E54" s="138"/>
      <c r="F54" s="138"/>
      <c r="G54" s="138"/>
      <c r="H54" s="138"/>
      <c r="I54" s="138"/>
      <c r="J54" s="138"/>
      <c r="K54" s="280"/>
      <c r="L54" s="138"/>
      <c r="M54" s="280"/>
      <c r="N54" s="138"/>
      <c r="O54" s="280"/>
      <c r="P54" s="138"/>
      <c r="Q54" s="280"/>
      <c r="R54" s="138"/>
      <c r="S54" s="404"/>
      <c r="T54" s="138"/>
      <c r="U54" s="280"/>
      <c r="V54" s="296"/>
      <c r="W54" s="280"/>
      <c r="X54" s="296"/>
      <c r="Y54" s="280"/>
      <c r="Z54" s="296"/>
      <c r="AA54" s="280"/>
      <c r="AB54" s="78"/>
      <c r="AC54" s="264"/>
    </row>
    <row r="55" spans="1:29" s="217" customFormat="1" ht="16.5" thickBot="1" x14ac:dyDescent="0.3">
      <c r="A55" s="568" t="s">
        <v>488</v>
      </c>
      <c r="B55" s="569"/>
      <c r="C55" s="570"/>
      <c r="D55" s="288">
        <f t="shared" ref="D55:J55" si="34">SUM(D11:D54)</f>
        <v>0</v>
      </c>
      <c r="E55" s="288">
        <f>SUM(E11:E54)</f>
        <v>0</v>
      </c>
      <c r="F55" s="288">
        <f t="shared" si="34"/>
        <v>0</v>
      </c>
      <c r="G55" s="288">
        <f t="shared" si="34"/>
        <v>0</v>
      </c>
      <c r="H55" s="288">
        <f t="shared" si="34"/>
        <v>0</v>
      </c>
      <c r="I55" s="288">
        <f t="shared" si="34"/>
        <v>0</v>
      </c>
      <c r="J55" s="288">
        <f t="shared" si="34"/>
        <v>0</v>
      </c>
      <c r="K55" s="283" t="e">
        <f>J55/D55*100</f>
        <v>#DIV/0!</v>
      </c>
      <c r="L55" s="288">
        <f>SUM(L11:L54)</f>
        <v>0</v>
      </c>
      <c r="M55" s="283" t="e">
        <f>L55/E55*100</f>
        <v>#DIV/0!</v>
      </c>
      <c r="N55" s="288">
        <f>SUM(N11:N54)</f>
        <v>0</v>
      </c>
      <c r="O55" s="283" t="e">
        <f>N55/F55*100</f>
        <v>#DIV/0!</v>
      </c>
      <c r="P55" s="288">
        <f>SUM(P11:P54)</f>
        <v>0</v>
      </c>
      <c r="Q55" s="283" t="e">
        <f>P55/G55*100</f>
        <v>#DIV/0!</v>
      </c>
      <c r="R55" s="288">
        <f>SUM(R11:R54)</f>
        <v>0</v>
      </c>
      <c r="S55" s="375" t="e">
        <f>R55/H55*100</f>
        <v>#DIV/0!</v>
      </c>
      <c r="T55" s="288">
        <f>SUM(T11:T54)</f>
        <v>0</v>
      </c>
      <c r="U55" s="283" t="e">
        <f>T55/I55*100</f>
        <v>#DIV/0!</v>
      </c>
      <c r="V55" s="307">
        <f>J55+P55</f>
        <v>0</v>
      </c>
      <c r="W55" s="283" t="e">
        <f>V55/G55*100</f>
        <v>#DIV/0!</v>
      </c>
      <c r="X55" s="307">
        <f>L55+R55</f>
        <v>0</v>
      </c>
      <c r="Y55" s="283" t="e">
        <f>X55/H55*100</f>
        <v>#DIV/0!</v>
      </c>
      <c r="Z55" s="307">
        <f>V55+X55</f>
        <v>0</v>
      </c>
      <c r="AA55" s="283" t="e">
        <f>Z55/I55*100</f>
        <v>#DIV/0!</v>
      </c>
      <c r="AB55" s="405">
        <f>SUM(AB11:AB54)</f>
        <v>0</v>
      </c>
      <c r="AC55" s="406" t="e">
        <f>AB55/I55*100</f>
        <v>#DIV/0!</v>
      </c>
    </row>
    <row r="56" spans="1:29" x14ac:dyDescent="0.25">
      <c r="B56" s="69"/>
      <c r="C56" s="69"/>
      <c r="V56" s="407"/>
      <c r="W56" s="407"/>
      <c r="X56" s="407"/>
    </row>
    <row r="57" spans="1:29" x14ac:dyDescent="0.25">
      <c r="A57" s="724" t="s">
        <v>793</v>
      </c>
      <c r="B57" s="724"/>
      <c r="C57" s="724"/>
      <c r="D57" s="724"/>
      <c r="E57" s="724"/>
      <c r="F57" s="724"/>
      <c r="G57" s="724"/>
      <c r="H57" s="724"/>
      <c r="I57" s="724"/>
      <c r="J57" s="724"/>
      <c r="K57" s="724"/>
      <c r="L57" s="724"/>
      <c r="M57" s="724"/>
      <c r="N57" s="724"/>
      <c r="O57" s="724"/>
      <c r="P57" s="724"/>
      <c r="Q57" s="724"/>
      <c r="R57" s="724"/>
    </row>
    <row r="58" spans="1:29" ht="18" x14ac:dyDescent="0.25">
      <c r="A58" s="724" t="s">
        <v>794</v>
      </c>
      <c r="B58" s="724"/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  <c r="N58" s="724"/>
      <c r="O58" s="724"/>
      <c r="P58" s="724"/>
      <c r="Q58" s="724"/>
      <c r="R58" s="724"/>
    </row>
    <row r="59" spans="1:29" x14ac:dyDescent="0.25">
      <c r="A59" s="724"/>
      <c r="B59" s="724" t="s">
        <v>799</v>
      </c>
      <c r="C59" s="724"/>
      <c r="D59" s="724"/>
      <c r="E59" s="724"/>
      <c r="F59" s="724"/>
      <c r="G59" s="724"/>
      <c r="H59" s="724"/>
      <c r="I59" s="724"/>
      <c r="J59" s="724"/>
      <c r="K59" s="724"/>
      <c r="L59" s="724"/>
      <c r="M59" s="724"/>
      <c r="N59" s="724"/>
      <c r="O59" s="724"/>
      <c r="P59" s="724"/>
      <c r="Q59" s="724"/>
      <c r="R59" s="724"/>
    </row>
    <row r="60" spans="1:29" x14ac:dyDescent="0.25">
      <c r="A60" s="724"/>
      <c r="B60" s="724" t="s">
        <v>800</v>
      </c>
      <c r="C60" s="724"/>
      <c r="D60" s="724"/>
      <c r="E60" s="724"/>
      <c r="F60" s="724"/>
      <c r="G60" s="724"/>
      <c r="H60" s="724"/>
      <c r="I60" s="724"/>
      <c r="J60" s="724"/>
      <c r="K60" s="724"/>
      <c r="L60" s="724"/>
      <c r="M60" s="724"/>
      <c r="N60" s="724"/>
      <c r="O60" s="724"/>
      <c r="P60" s="724"/>
      <c r="Q60" s="724"/>
      <c r="R60" s="724"/>
    </row>
    <row r="61" spans="1:29" x14ac:dyDescent="0.25">
      <c r="A61" s="724"/>
      <c r="B61" s="724" t="s">
        <v>801</v>
      </c>
      <c r="C61" s="724"/>
      <c r="D61" s="724"/>
      <c r="E61" s="724"/>
      <c r="F61" s="724"/>
      <c r="G61" s="724"/>
      <c r="H61" s="724"/>
      <c r="I61" s="724"/>
      <c r="J61" s="724"/>
      <c r="K61" s="724"/>
      <c r="L61" s="724"/>
      <c r="M61" s="724"/>
      <c r="N61" s="724"/>
      <c r="O61" s="724"/>
      <c r="P61" s="724"/>
      <c r="Q61" s="724"/>
      <c r="R61" s="724"/>
    </row>
    <row r="62" spans="1:29" x14ac:dyDescent="0.25">
      <c r="A62" s="724"/>
      <c r="B62" s="724"/>
      <c r="C62" s="724"/>
      <c r="D62" s="724"/>
      <c r="E62" s="724"/>
      <c r="F62" s="724"/>
      <c r="G62" s="724"/>
      <c r="H62" s="724"/>
      <c r="I62" s="724"/>
      <c r="J62" s="724"/>
      <c r="K62" s="724"/>
      <c r="L62" s="724"/>
      <c r="M62" s="724"/>
      <c r="N62" s="724"/>
      <c r="O62" s="724"/>
      <c r="P62" s="724"/>
      <c r="Q62" s="724"/>
      <c r="R62" s="724"/>
    </row>
  </sheetData>
  <mergeCells count="19">
    <mergeCell ref="AB7:AC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J7:O7"/>
    <mergeCell ref="P7:U7"/>
    <mergeCell ref="V7:AA7"/>
    <mergeCell ref="G7:I8"/>
    <mergeCell ref="A6:C6"/>
    <mergeCell ref="A7:A9"/>
    <mergeCell ref="B7:B9"/>
    <mergeCell ref="C7:C9"/>
    <mergeCell ref="D7:F8"/>
  </mergeCells>
  <printOptions horizontalCentered="1"/>
  <pageMargins left="0.65" right="0.6" top="1.1499999999999999" bottom="0.9" header="0" footer="0"/>
  <pageSetup paperSize="9" scale="39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3E48-5F1F-4DCB-8B7B-F9A2E56AC08E}">
  <sheetPr codeName="Sheet68">
    <tabColor rgb="FF7030A0"/>
    <pageSetUpPr fitToPage="1"/>
  </sheetPr>
  <dimension ref="A1:T69"/>
  <sheetViews>
    <sheetView topLeftCell="A9"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4" width="21.85546875" style="70" customWidth="1"/>
    <col min="5" max="5" width="24.42578125" style="70" customWidth="1"/>
    <col min="6" max="6" width="23.7109375" style="70" customWidth="1"/>
    <col min="7" max="7" width="16.5703125" style="70" customWidth="1"/>
    <col min="8" max="8" width="18.28515625" style="70" customWidth="1"/>
    <col min="9" max="9" width="10.7109375" style="70" customWidth="1"/>
    <col min="10" max="10" width="11.28515625" style="70" customWidth="1"/>
    <col min="11" max="11" width="10.7109375" style="70" customWidth="1"/>
    <col min="12" max="16" width="10" style="70" customWidth="1"/>
    <col min="17" max="19" width="11.5703125" style="70" customWidth="1"/>
    <col min="20" max="256" width="9.140625" style="70"/>
    <col min="257" max="257" width="5.7109375" style="70" customWidth="1"/>
    <col min="258" max="259" width="21.7109375" style="70" customWidth="1"/>
    <col min="260" max="260" width="21.85546875" style="70" customWidth="1"/>
    <col min="261" max="261" width="24.42578125" style="70" customWidth="1"/>
    <col min="262" max="262" width="23.7109375" style="70" customWidth="1"/>
    <col min="263" max="263" width="16.5703125" style="70" customWidth="1"/>
    <col min="264" max="264" width="18.28515625" style="70" customWidth="1"/>
    <col min="265" max="265" width="10.7109375" style="70" customWidth="1"/>
    <col min="266" max="266" width="11.28515625" style="70" customWidth="1"/>
    <col min="267" max="267" width="10.7109375" style="70" customWidth="1"/>
    <col min="268" max="272" width="10" style="70" customWidth="1"/>
    <col min="273" max="275" width="11.5703125" style="70" customWidth="1"/>
    <col min="276" max="512" width="9.140625" style="70"/>
    <col min="513" max="513" width="5.7109375" style="70" customWidth="1"/>
    <col min="514" max="515" width="21.7109375" style="70" customWidth="1"/>
    <col min="516" max="516" width="21.85546875" style="70" customWidth="1"/>
    <col min="517" max="517" width="24.42578125" style="70" customWidth="1"/>
    <col min="518" max="518" width="23.7109375" style="70" customWidth="1"/>
    <col min="519" max="519" width="16.5703125" style="70" customWidth="1"/>
    <col min="520" max="520" width="18.28515625" style="70" customWidth="1"/>
    <col min="521" max="521" width="10.7109375" style="70" customWidth="1"/>
    <col min="522" max="522" width="11.28515625" style="70" customWidth="1"/>
    <col min="523" max="523" width="10.7109375" style="70" customWidth="1"/>
    <col min="524" max="528" width="10" style="70" customWidth="1"/>
    <col min="529" max="531" width="11.5703125" style="70" customWidth="1"/>
    <col min="532" max="768" width="9.140625" style="70"/>
    <col min="769" max="769" width="5.7109375" style="70" customWidth="1"/>
    <col min="770" max="771" width="21.7109375" style="70" customWidth="1"/>
    <col min="772" max="772" width="21.85546875" style="70" customWidth="1"/>
    <col min="773" max="773" width="24.42578125" style="70" customWidth="1"/>
    <col min="774" max="774" width="23.7109375" style="70" customWidth="1"/>
    <col min="775" max="775" width="16.5703125" style="70" customWidth="1"/>
    <col min="776" max="776" width="18.28515625" style="70" customWidth="1"/>
    <col min="777" max="777" width="10.7109375" style="70" customWidth="1"/>
    <col min="778" max="778" width="11.28515625" style="70" customWidth="1"/>
    <col min="779" max="779" width="10.7109375" style="70" customWidth="1"/>
    <col min="780" max="784" width="10" style="70" customWidth="1"/>
    <col min="785" max="787" width="11.5703125" style="70" customWidth="1"/>
    <col min="788" max="1024" width="9.140625" style="70"/>
    <col min="1025" max="1025" width="5.7109375" style="70" customWidth="1"/>
    <col min="1026" max="1027" width="21.7109375" style="70" customWidth="1"/>
    <col min="1028" max="1028" width="21.85546875" style="70" customWidth="1"/>
    <col min="1029" max="1029" width="24.42578125" style="70" customWidth="1"/>
    <col min="1030" max="1030" width="23.7109375" style="70" customWidth="1"/>
    <col min="1031" max="1031" width="16.5703125" style="70" customWidth="1"/>
    <col min="1032" max="1032" width="18.28515625" style="70" customWidth="1"/>
    <col min="1033" max="1033" width="10.7109375" style="70" customWidth="1"/>
    <col min="1034" max="1034" width="11.28515625" style="70" customWidth="1"/>
    <col min="1035" max="1035" width="10.7109375" style="70" customWidth="1"/>
    <col min="1036" max="1040" width="10" style="70" customWidth="1"/>
    <col min="1041" max="1043" width="11.5703125" style="70" customWidth="1"/>
    <col min="1044" max="1280" width="9.140625" style="70"/>
    <col min="1281" max="1281" width="5.7109375" style="70" customWidth="1"/>
    <col min="1282" max="1283" width="21.7109375" style="70" customWidth="1"/>
    <col min="1284" max="1284" width="21.85546875" style="70" customWidth="1"/>
    <col min="1285" max="1285" width="24.42578125" style="70" customWidth="1"/>
    <col min="1286" max="1286" width="23.7109375" style="70" customWidth="1"/>
    <col min="1287" max="1287" width="16.5703125" style="70" customWidth="1"/>
    <col min="1288" max="1288" width="18.28515625" style="70" customWidth="1"/>
    <col min="1289" max="1289" width="10.7109375" style="70" customWidth="1"/>
    <col min="1290" max="1290" width="11.28515625" style="70" customWidth="1"/>
    <col min="1291" max="1291" width="10.7109375" style="70" customWidth="1"/>
    <col min="1292" max="1296" width="10" style="70" customWidth="1"/>
    <col min="1297" max="1299" width="11.5703125" style="70" customWidth="1"/>
    <col min="1300" max="1536" width="9.140625" style="70"/>
    <col min="1537" max="1537" width="5.7109375" style="70" customWidth="1"/>
    <col min="1538" max="1539" width="21.7109375" style="70" customWidth="1"/>
    <col min="1540" max="1540" width="21.85546875" style="70" customWidth="1"/>
    <col min="1541" max="1541" width="24.42578125" style="70" customWidth="1"/>
    <col min="1542" max="1542" width="23.7109375" style="70" customWidth="1"/>
    <col min="1543" max="1543" width="16.5703125" style="70" customWidth="1"/>
    <col min="1544" max="1544" width="18.28515625" style="70" customWidth="1"/>
    <col min="1545" max="1545" width="10.7109375" style="70" customWidth="1"/>
    <col min="1546" max="1546" width="11.28515625" style="70" customWidth="1"/>
    <col min="1547" max="1547" width="10.7109375" style="70" customWidth="1"/>
    <col min="1548" max="1552" width="10" style="70" customWidth="1"/>
    <col min="1553" max="1555" width="11.5703125" style="70" customWidth="1"/>
    <col min="1556" max="1792" width="9.140625" style="70"/>
    <col min="1793" max="1793" width="5.7109375" style="70" customWidth="1"/>
    <col min="1794" max="1795" width="21.7109375" style="70" customWidth="1"/>
    <col min="1796" max="1796" width="21.85546875" style="70" customWidth="1"/>
    <col min="1797" max="1797" width="24.42578125" style="70" customWidth="1"/>
    <col min="1798" max="1798" width="23.7109375" style="70" customWidth="1"/>
    <col min="1799" max="1799" width="16.5703125" style="70" customWidth="1"/>
    <col min="1800" max="1800" width="18.28515625" style="70" customWidth="1"/>
    <col min="1801" max="1801" width="10.7109375" style="70" customWidth="1"/>
    <col min="1802" max="1802" width="11.28515625" style="70" customWidth="1"/>
    <col min="1803" max="1803" width="10.7109375" style="70" customWidth="1"/>
    <col min="1804" max="1808" width="10" style="70" customWidth="1"/>
    <col min="1809" max="1811" width="11.5703125" style="70" customWidth="1"/>
    <col min="1812" max="2048" width="9.140625" style="70"/>
    <col min="2049" max="2049" width="5.7109375" style="70" customWidth="1"/>
    <col min="2050" max="2051" width="21.7109375" style="70" customWidth="1"/>
    <col min="2052" max="2052" width="21.85546875" style="70" customWidth="1"/>
    <col min="2053" max="2053" width="24.42578125" style="70" customWidth="1"/>
    <col min="2054" max="2054" width="23.7109375" style="70" customWidth="1"/>
    <col min="2055" max="2055" width="16.5703125" style="70" customWidth="1"/>
    <col min="2056" max="2056" width="18.28515625" style="70" customWidth="1"/>
    <col min="2057" max="2057" width="10.7109375" style="70" customWidth="1"/>
    <col min="2058" max="2058" width="11.28515625" style="70" customWidth="1"/>
    <col min="2059" max="2059" width="10.7109375" style="70" customWidth="1"/>
    <col min="2060" max="2064" width="10" style="70" customWidth="1"/>
    <col min="2065" max="2067" width="11.5703125" style="70" customWidth="1"/>
    <col min="2068" max="2304" width="9.140625" style="70"/>
    <col min="2305" max="2305" width="5.7109375" style="70" customWidth="1"/>
    <col min="2306" max="2307" width="21.7109375" style="70" customWidth="1"/>
    <col min="2308" max="2308" width="21.85546875" style="70" customWidth="1"/>
    <col min="2309" max="2309" width="24.42578125" style="70" customWidth="1"/>
    <col min="2310" max="2310" width="23.7109375" style="70" customWidth="1"/>
    <col min="2311" max="2311" width="16.5703125" style="70" customWidth="1"/>
    <col min="2312" max="2312" width="18.28515625" style="70" customWidth="1"/>
    <col min="2313" max="2313" width="10.7109375" style="70" customWidth="1"/>
    <col min="2314" max="2314" width="11.28515625" style="70" customWidth="1"/>
    <col min="2315" max="2315" width="10.7109375" style="70" customWidth="1"/>
    <col min="2316" max="2320" width="10" style="70" customWidth="1"/>
    <col min="2321" max="2323" width="11.5703125" style="70" customWidth="1"/>
    <col min="2324" max="2560" width="9.140625" style="70"/>
    <col min="2561" max="2561" width="5.7109375" style="70" customWidth="1"/>
    <col min="2562" max="2563" width="21.7109375" style="70" customWidth="1"/>
    <col min="2564" max="2564" width="21.85546875" style="70" customWidth="1"/>
    <col min="2565" max="2565" width="24.42578125" style="70" customWidth="1"/>
    <col min="2566" max="2566" width="23.7109375" style="70" customWidth="1"/>
    <col min="2567" max="2567" width="16.5703125" style="70" customWidth="1"/>
    <col min="2568" max="2568" width="18.28515625" style="70" customWidth="1"/>
    <col min="2569" max="2569" width="10.7109375" style="70" customWidth="1"/>
    <col min="2570" max="2570" width="11.28515625" style="70" customWidth="1"/>
    <col min="2571" max="2571" width="10.7109375" style="70" customWidth="1"/>
    <col min="2572" max="2576" width="10" style="70" customWidth="1"/>
    <col min="2577" max="2579" width="11.5703125" style="70" customWidth="1"/>
    <col min="2580" max="2816" width="9.140625" style="70"/>
    <col min="2817" max="2817" width="5.7109375" style="70" customWidth="1"/>
    <col min="2818" max="2819" width="21.7109375" style="70" customWidth="1"/>
    <col min="2820" max="2820" width="21.85546875" style="70" customWidth="1"/>
    <col min="2821" max="2821" width="24.42578125" style="70" customWidth="1"/>
    <col min="2822" max="2822" width="23.7109375" style="70" customWidth="1"/>
    <col min="2823" max="2823" width="16.5703125" style="70" customWidth="1"/>
    <col min="2824" max="2824" width="18.28515625" style="70" customWidth="1"/>
    <col min="2825" max="2825" width="10.7109375" style="70" customWidth="1"/>
    <col min="2826" max="2826" width="11.28515625" style="70" customWidth="1"/>
    <col min="2827" max="2827" width="10.7109375" style="70" customWidth="1"/>
    <col min="2828" max="2832" width="10" style="70" customWidth="1"/>
    <col min="2833" max="2835" width="11.5703125" style="70" customWidth="1"/>
    <col min="2836" max="3072" width="9.140625" style="70"/>
    <col min="3073" max="3073" width="5.7109375" style="70" customWidth="1"/>
    <col min="3074" max="3075" width="21.7109375" style="70" customWidth="1"/>
    <col min="3076" max="3076" width="21.85546875" style="70" customWidth="1"/>
    <col min="3077" max="3077" width="24.42578125" style="70" customWidth="1"/>
    <col min="3078" max="3078" width="23.7109375" style="70" customWidth="1"/>
    <col min="3079" max="3079" width="16.5703125" style="70" customWidth="1"/>
    <col min="3080" max="3080" width="18.28515625" style="70" customWidth="1"/>
    <col min="3081" max="3081" width="10.7109375" style="70" customWidth="1"/>
    <col min="3082" max="3082" width="11.28515625" style="70" customWidth="1"/>
    <col min="3083" max="3083" width="10.7109375" style="70" customWidth="1"/>
    <col min="3084" max="3088" width="10" style="70" customWidth="1"/>
    <col min="3089" max="3091" width="11.5703125" style="70" customWidth="1"/>
    <col min="3092" max="3328" width="9.140625" style="70"/>
    <col min="3329" max="3329" width="5.7109375" style="70" customWidth="1"/>
    <col min="3330" max="3331" width="21.7109375" style="70" customWidth="1"/>
    <col min="3332" max="3332" width="21.85546875" style="70" customWidth="1"/>
    <col min="3333" max="3333" width="24.42578125" style="70" customWidth="1"/>
    <col min="3334" max="3334" width="23.7109375" style="70" customWidth="1"/>
    <col min="3335" max="3335" width="16.5703125" style="70" customWidth="1"/>
    <col min="3336" max="3336" width="18.28515625" style="70" customWidth="1"/>
    <col min="3337" max="3337" width="10.7109375" style="70" customWidth="1"/>
    <col min="3338" max="3338" width="11.28515625" style="70" customWidth="1"/>
    <col min="3339" max="3339" width="10.7109375" style="70" customWidth="1"/>
    <col min="3340" max="3344" width="10" style="70" customWidth="1"/>
    <col min="3345" max="3347" width="11.5703125" style="70" customWidth="1"/>
    <col min="3348" max="3584" width="9.140625" style="70"/>
    <col min="3585" max="3585" width="5.7109375" style="70" customWidth="1"/>
    <col min="3586" max="3587" width="21.7109375" style="70" customWidth="1"/>
    <col min="3588" max="3588" width="21.85546875" style="70" customWidth="1"/>
    <col min="3589" max="3589" width="24.42578125" style="70" customWidth="1"/>
    <col min="3590" max="3590" width="23.7109375" style="70" customWidth="1"/>
    <col min="3591" max="3591" width="16.5703125" style="70" customWidth="1"/>
    <col min="3592" max="3592" width="18.28515625" style="70" customWidth="1"/>
    <col min="3593" max="3593" width="10.7109375" style="70" customWidth="1"/>
    <col min="3594" max="3594" width="11.28515625" style="70" customWidth="1"/>
    <col min="3595" max="3595" width="10.7109375" style="70" customWidth="1"/>
    <col min="3596" max="3600" width="10" style="70" customWidth="1"/>
    <col min="3601" max="3603" width="11.5703125" style="70" customWidth="1"/>
    <col min="3604" max="3840" width="9.140625" style="70"/>
    <col min="3841" max="3841" width="5.7109375" style="70" customWidth="1"/>
    <col min="3842" max="3843" width="21.7109375" style="70" customWidth="1"/>
    <col min="3844" max="3844" width="21.85546875" style="70" customWidth="1"/>
    <col min="3845" max="3845" width="24.42578125" style="70" customWidth="1"/>
    <col min="3846" max="3846" width="23.7109375" style="70" customWidth="1"/>
    <col min="3847" max="3847" width="16.5703125" style="70" customWidth="1"/>
    <col min="3848" max="3848" width="18.28515625" style="70" customWidth="1"/>
    <col min="3849" max="3849" width="10.7109375" style="70" customWidth="1"/>
    <col min="3850" max="3850" width="11.28515625" style="70" customWidth="1"/>
    <col min="3851" max="3851" width="10.7109375" style="70" customWidth="1"/>
    <col min="3852" max="3856" width="10" style="70" customWidth="1"/>
    <col min="3857" max="3859" width="11.5703125" style="70" customWidth="1"/>
    <col min="3860" max="4096" width="9.140625" style="70"/>
    <col min="4097" max="4097" width="5.7109375" style="70" customWidth="1"/>
    <col min="4098" max="4099" width="21.7109375" style="70" customWidth="1"/>
    <col min="4100" max="4100" width="21.85546875" style="70" customWidth="1"/>
    <col min="4101" max="4101" width="24.42578125" style="70" customWidth="1"/>
    <col min="4102" max="4102" width="23.7109375" style="70" customWidth="1"/>
    <col min="4103" max="4103" width="16.5703125" style="70" customWidth="1"/>
    <col min="4104" max="4104" width="18.28515625" style="70" customWidth="1"/>
    <col min="4105" max="4105" width="10.7109375" style="70" customWidth="1"/>
    <col min="4106" max="4106" width="11.28515625" style="70" customWidth="1"/>
    <col min="4107" max="4107" width="10.7109375" style="70" customWidth="1"/>
    <col min="4108" max="4112" width="10" style="70" customWidth="1"/>
    <col min="4113" max="4115" width="11.5703125" style="70" customWidth="1"/>
    <col min="4116" max="4352" width="9.140625" style="70"/>
    <col min="4353" max="4353" width="5.7109375" style="70" customWidth="1"/>
    <col min="4354" max="4355" width="21.7109375" style="70" customWidth="1"/>
    <col min="4356" max="4356" width="21.85546875" style="70" customWidth="1"/>
    <col min="4357" max="4357" width="24.42578125" style="70" customWidth="1"/>
    <col min="4358" max="4358" width="23.7109375" style="70" customWidth="1"/>
    <col min="4359" max="4359" width="16.5703125" style="70" customWidth="1"/>
    <col min="4360" max="4360" width="18.28515625" style="70" customWidth="1"/>
    <col min="4361" max="4361" width="10.7109375" style="70" customWidth="1"/>
    <col min="4362" max="4362" width="11.28515625" style="70" customWidth="1"/>
    <col min="4363" max="4363" width="10.7109375" style="70" customWidth="1"/>
    <col min="4364" max="4368" width="10" style="70" customWidth="1"/>
    <col min="4369" max="4371" width="11.5703125" style="70" customWidth="1"/>
    <col min="4372" max="4608" width="9.140625" style="70"/>
    <col min="4609" max="4609" width="5.7109375" style="70" customWidth="1"/>
    <col min="4610" max="4611" width="21.7109375" style="70" customWidth="1"/>
    <col min="4612" max="4612" width="21.85546875" style="70" customWidth="1"/>
    <col min="4613" max="4613" width="24.42578125" style="70" customWidth="1"/>
    <col min="4614" max="4614" width="23.7109375" style="70" customWidth="1"/>
    <col min="4615" max="4615" width="16.5703125" style="70" customWidth="1"/>
    <col min="4616" max="4616" width="18.28515625" style="70" customWidth="1"/>
    <col min="4617" max="4617" width="10.7109375" style="70" customWidth="1"/>
    <col min="4618" max="4618" width="11.28515625" style="70" customWidth="1"/>
    <col min="4619" max="4619" width="10.7109375" style="70" customWidth="1"/>
    <col min="4620" max="4624" width="10" style="70" customWidth="1"/>
    <col min="4625" max="4627" width="11.5703125" style="70" customWidth="1"/>
    <col min="4628" max="4864" width="9.140625" style="70"/>
    <col min="4865" max="4865" width="5.7109375" style="70" customWidth="1"/>
    <col min="4866" max="4867" width="21.7109375" style="70" customWidth="1"/>
    <col min="4868" max="4868" width="21.85546875" style="70" customWidth="1"/>
    <col min="4869" max="4869" width="24.42578125" style="70" customWidth="1"/>
    <col min="4870" max="4870" width="23.7109375" style="70" customWidth="1"/>
    <col min="4871" max="4871" width="16.5703125" style="70" customWidth="1"/>
    <col min="4872" max="4872" width="18.28515625" style="70" customWidth="1"/>
    <col min="4873" max="4873" width="10.7109375" style="70" customWidth="1"/>
    <col min="4874" max="4874" width="11.28515625" style="70" customWidth="1"/>
    <col min="4875" max="4875" width="10.7109375" style="70" customWidth="1"/>
    <col min="4876" max="4880" width="10" style="70" customWidth="1"/>
    <col min="4881" max="4883" width="11.5703125" style="70" customWidth="1"/>
    <col min="4884" max="5120" width="9.140625" style="70"/>
    <col min="5121" max="5121" width="5.7109375" style="70" customWidth="1"/>
    <col min="5122" max="5123" width="21.7109375" style="70" customWidth="1"/>
    <col min="5124" max="5124" width="21.85546875" style="70" customWidth="1"/>
    <col min="5125" max="5125" width="24.42578125" style="70" customWidth="1"/>
    <col min="5126" max="5126" width="23.7109375" style="70" customWidth="1"/>
    <col min="5127" max="5127" width="16.5703125" style="70" customWidth="1"/>
    <col min="5128" max="5128" width="18.28515625" style="70" customWidth="1"/>
    <col min="5129" max="5129" width="10.7109375" style="70" customWidth="1"/>
    <col min="5130" max="5130" width="11.28515625" style="70" customWidth="1"/>
    <col min="5131" max="5131" width="10.7109375" style="70" customWidth="1"/>
    <col min="5132" max="5136" width="10" style="70" customWidth="1"/>
    <col min="5137" max="5139" width="11.5703125" style="70" customWidth="1"/>
    <col min="5140" max="5376" width="9.140625" style="70"/>
    <col min="5377" max="5377" width="5.7109375" style="70" customWidth="1"/>
    <col min="5378" max="5379" width="21.7109375" style="70" customWidth="1"/>
    <col min="5380" max="5380" width="21.85546875" style="70" customWidth="1"/>
    <col min="5381" max="5381" width="24.42578125" style="70" customWidth="1"/>
    <col min="5382" max="5382" width="23.7109375" style="70" customWidth="1"/>
    <col min="5383" max="5383" width="16.5703125" style="70" customWidth="1"/>
    <col min="5384" max="5384" width="18.28515625" style="70" customWidth="1"/>
    <col min="5385" max="5385" width="10.7109375" style="70" customWidth="1"/>
    <col min="5386" max="5386" width="11.28515625" style="70" customWidth="1"/>
    <col min="5387" max="5387" width="10.7109375" style="70" customWidth="1"/>
    <col min="5388" max="5392" width="10" style="70" customWidth="1"/>
    <col min="5393" max="5395" width="11.5703125" style="70" customWidth="1"/>
    <col min="5396" max="5632" width="9.140625" style="70"/>
    <col min="5633" max="5633" width="5.7109375" style="70" customWidth="1"/>
    <col min="5634" max="5635" width="21.7109375" style="70" customWidth="1"/>
    <col min="5636" max="5636" width="21.85546875" style="70" customWidth="1"/>
    <col min="5637" max="5637" width="24.42578125" style="70" customWidth="1"/>
    <col min="5638" max="5638" width="23.7109375" style="70" customWidth="1"/>
    <col min="5639" max="5639" width="16.5703125" style="70" customWidth="1"/>
    <col min="5640" max="5640" width="18.28515625" style="70" customWidth="1"/>
    <col min="5641" max="5641" width="10.7109375" style="70" customWidth="1"/>
    <col min="5642" max="5642" width="11.28515625" style="70" customWidth="1"/>
    <col min="5643" max="5643" width="10.7109375" style="70" customWidth="1"/>
    <col min="5644" max="5648" width="10" style="70" customWidth="1"/>
    <col min="5649" max="5651" width="11.5703125" style="70" customWidth="1"/>
    <col min="5652" max="5888" width="9.140625" style="70"/>
    <col min="5889" max="5889" width="5.7109375" style="70" customWidth="1"/>
    <col min="5890" max="5891" width="21.7109375" style="70" customWidth="1"/>
    <col min="5892" max="5892" width="21.85546875" style="70" customWidth="1"/>
    <col min="5893" max="5893" width="24.42578125" style="70" customWidth="1"/>
    <col min="5894" max="5894" width="23.7109375" style="70" customWidth="1"/>
    <col min="5895" max="5895" width="16.5703125" style="70" customWidth="1"/>
    <col min="5896" max="5896" width="18.28515625" style="70" customWidth="1"/>
    <col min="5897" max="5897" width="10.7109375" style="70" customWidth="1"/>
    <col min="5898" max="5898" width="11.28515625" style="70" customWidth="1"/>
    <col min="5899" max="5899" width="10.7109375" style="70" customWidth="1"/>
    <col min="5900" max="5904" width="10" style="70" customWidth="1"/>
    <col min="5905" max="5907" width="11.5703125" style="70" customWidth="1"/>
    <col min="5908" max="6144" width="9.140625" style="70"/>
    <col min="6145" max="6145" width="5.7109375" style="70" customWidth="1"/>
    <col min="6146" max="6147" width="21.7109375" style="70" customWidth="1"/>
    <col min="6148" max="6148" width="21.85546875" style="70" customWidth="1"/>
    <col min="6149" max="6149" width="24.42578125" style="70" customWidth="1"/>
    <col min="6150" max="6150" width="23.7109375" style="70" customWidth="1"/>
    <col min="6151" max="6151" width="16.5703125" style="70" customWidth="1"/>
    <col min="6152" max="6152" width="18.28515625" style="70" customWidth="1"/>
    <col min="6153" max="6153" width="10.7109375" style="70" customWidth="1"/>
    <col min="6154" max="6154" width="11.28515625" style="70" customWidth="1"/>
    <col min="6155" max="6155" width="10.7109375" style="70" customWidth="1"/>
    <col min="6156" max="6160" width="10" style="70" customWidth="1"/>
    <col min="6161" max="6163" width="11.5703125" style="70" customWidth="1"/>
    <col min="6164" max="6400" width="9.140625" style="70"/>
    <col min="6401" max="6401" width="5.7109375" style="70" customWidth="1"/>
    <col min="6402" max="6403" width="21.7109375" style="70" customWidth="1"/>
    <col min="6404" max="6404" width="21.85546875" style="70" customWidth="1"/>
    <col min="6405" max="6405" width="24.42578125" style="70" customWidth="1"/>
    <col min="6406" max="6406" width="23.7109375" style="70" customWidth="1"/>
    <col min="6407" max="6407" width="16.5703125" style="70" customWidth="1"/>
    <col min="6408" max="6408" width="18.28515625" style="70" customWidth="1"/>
    <col min="6409" max="6409" width="10.7109375" style="70" customWidth="1"/>
    <col min="6410" max="6410" width="11.28515625" style="70" customWidth="1"/>
    <col min="6411" max="6411" width="10.7109375" style="70" customWidth="1"/>
    <col min="6412" max="6416" width="10" style="70" customWidth="1"/>
    <col min="6417" max="6419" width="11.5703125" style="70" customWidth="1"/>
    <col min="6420" max="6656" width="9.140625" style="70"/>
    <col min="6657" max="6657" width="5.7109375" style="70" customWidth="1"/>
    <col min="6658" max="6659" width="21.7109375" style="70" customWidth="1"/>
    <col min="6660" max="6660" width="21.85546875" style="70" customWidth="1"/>
    <col min="6661" max="6661" width="24.42578125" style="70" customWidth="1"/>
    <col min="6662" max="6662" width="23.7109375" style="70" customWidth="1"/>
    <col min="6663" max="6663" width="16.5703125" style="70" customWidth="1"/>
    <col min="6664" max="6664" width="18.28515625" style="70" customWidth="1"/>
    <col min="6665" max="6665" width="10.7109375" style="70" customWidth="1"/>
    <col min="6666" max="6666" width="11.28515625" style="70" customWidth="1"/>
    <col min="6667" max="6667" width="10.7109375" style="70" customWidth="1"/>
    <col min="6668" max="6672" width="10" style="70" customWidth="1"/>
    <col min="6673" max="6675" width="11.5703125" style="70" customWidth="1"/>
    <col min="6676" max="6912" width="9.140625" style="70"/>
    <col min="6913" max="6913" width="5.7109375" style="70" customWidth="1"/>
    <col min="6914" max="6915" width="21.7109375" style="70" customWidth="1"/>
    <col min="6916" max="6916" width="21.85546875" style="70" customWidth="1"/>
    <col min="6917" max="6917" width="24.42578125" style="70" customWidth="1"/>
    <col min="6918" max="6918" width="23.7109375" style="70" customWidth="1"/>
    <col min="6919" max="6919" width="16.5703125" style="70" customWidth="1"/>
    <col min="6920" max="6920" width="18.28515625" style="70" customWidth="1"/>
    <col min="6921" max="6921" width="10.7109375" style="70" customWidth="1"/>
    <col min="6922" max="6922" width="11.28515625" style="70" customWidth="1"/>
    <col min="6923" max="6923" width="10.7109375" style="70" customWidth="1"/>
    <col min="6924" max="6928" width="10" style="70" customWidth="1"/>
    <col min="6929" max="6931" width="11.5703125" style="70" customWidth="1"/>
    <col min="6932" max="7168" width="9.140625" style="70"/>
    <col min="7169" max="7169" width="5.7109375" style="70" customWidth="1"/>
    <col min="7170" max="7171" width="21.7109375" style="70" customWidth="1"/>
    <col min="7172" max="7172" width="21.85546875" style="70" customWidth="1"/>
    <col min="7173" max="7173" width="24.42578125" style="70" customWidth="1"/>
    <col min="7174" max="7174" width="23.7109375" style="70" customWidth="1"/>
    <col min="7175" max="7175" width="16.5703125" style="70" customWidth="1"/>
    <col min="7176" max="7176" width="18.28515625" style="70" customWidth="1"/>
    <col min="7177" max="7177" width="10.7109375" style="70" customWidth="1"/>
    <col min="7178" max="7178" width="11.28515625" style="70" customWidth="1"/>
    <col min="7179" max="7179" width="10.7109375" style="70" customWidth="1"/>
    <col min="7180" max="7184" width="10" style="70" customWidth="1"/>
    <col min="7185" max="7187" width="11.5703125" style="70" customWidth="1"/>
    <col min="7188" max="7424" width="9.140625" style="70"/>
    <col min="7425" max="7425" width="5.7109375" style="70" customWidth="1"/>
    <col min="7426" max="7427" width="21.7109375" style="70" customWidth="1"/>
    <col min="7428" max="7428" width="21.85546875" style="70" customWidth="1"/>
    <col min="7429" max="7429" width="24.42578125" style="70" customWidth="1"/>
    <col min="7430" max="7430" width="23.7109375" style="70" customWidth="1"/>
    <col min="7431" max="7431" width="16.5703125" style="70" customWidth="1"/>
    <col min="7432" max="7432" width="18.28515625" style="70" customWidth="1"/>
    <col min="7433" max="7433" width="10.7109375" style="70" customWidth="1"/>
    <col min="7434" max="7434" width="11.28515625" style="70" customWidth="1"/>
    <col min="7435" max="7435" width="10.7109375" style="70" customWidth="1"/>
    <col min="7436" max="7440" width="10" style="70" customWidth="1"/>
    <col min="7441" max="7443" width="11.5703125" style="70" customWidth="1"/>
    <col min="7444" max="7680" width="9.140625" style="70"/>
    <col min="7681" max="7681" width="5.7109375" style="70" customWidth="1"/>
    <col min="7682" max="7683" width="21.7109375" style="70" customWidth="1"/>
    <col min="7684" max="7684" width="21.85546875" style="70" customWidth="1"/>
    <col min="7685" max="7685" width="24.42578125" style="70" customWidth="1"/>
    <col min="7686" max="7686" width="23.7109375" style="70" customWidth="1"/>
    <col min="7687" max="7687" width="16.5703125" style="70" customWidth="1"/>
    <col min="7688" max="7688" width="18.28515625" style="70" customWidth="1"/>
    <col min="7689" max="7689" width="10.7109375" style="70" customWidth="1"/>
    <col min="7690" max="7690" width="11.28515625" style="70" customWidth="1"/>
    <col min="7691" max="7691" width="10.7109375" style="70" customWidth="1"/>
    <col min="7692" max="7696" width="10" style="70" customWidth="1"/>
    <col min="7697" max="7699" width="11.5703125" style="70" customWidth="1"/>
    <col min="7700" max="7936" width="9.140625" style="70"/>
    <col min="7937" max="7937" width="5.7109375" style="70" customWidth="1"/>
    <col min="7938" max="7939" width="21.7109375" style="70" customWidth="1"/>
    <col min="7940" max="7940" width="21.85546875" style="70" customWidth="1"/>
    <col min="7941" max="7941" width="24.42578125" style="70" customWidth="1"/>
    <col min="7942" max="7942" width="23.7109375" style="70" customWidth="1"/>
    <col min="7943" max="7943" width="16.5703125" style="70" customWidth="1"/>
    <col min="7944" max="7944" width="18.28515625" style="70" customWidth="1"/>
    <col min="7945" max="7945" width="10.7109375" style="70" customWidth="1"/>
    <col min="7946" max="7946" width="11.28515625" style="70" customWidth="1"/>
    <col min="7947" max="7947" width="10.7109375" style="70" customWidth="1"/>
    <col min="7948" max="7952" width="10" style="70" customWidth="1"/>
    <col min="7953" max="7955" width="11.5703125" style="70" customWidth="1"/>
    <col min="7956" max="8192" width="9.140625" style="70"/>
    <col min="8193" max="8193" width="5.7109375" style="70" customWidth="1"/>
    <col min="8194" max="8195" width="21.7109375" style="70" customWidth="1"/>
    <col min="8196" max="8196" width="21.85546875" style="70" customWidth="1"/>
    <col min="8197" max="8197" width="24.42578125" style="70" customWidth="1"/>
    <col min="8198" max="8198" width="23.7109375" style="70" customWidth="1"/>
    <col min="8199" max="8199" width="16.5703125" style="70" customWidth="1"/>
    <col min="8200" max="8200" width="18.28515625" style="70" customWidth="1"/>
    <col min="8201" max="8201" width="10.7109375" style="70" customWidth="1"/>
    <col min="8202" max="8202" width="11.28515625" style="70" customWidth="1"/>
    <col min="8203" max="8203" width="10.7109375" style="70" customWidth="1"/>
    <col min="8204" max="8208" width="10" style="70" customWidth="1"/>
    <col min="8209" max="8211" width="11.5703125" style="70" customWidth="1"/>
    <col min="8212" max="8448" width="9.140625" style="70"/>
    <col min="8449" max="8449" width="5.7109375" style="70" customWidth="1"/>
    <col min="8450" max="8451" width="21.7109375" style="70" customWidth="1"/>
    <col min="8452" max="8452" width="21.85546875" style="70" customWidth="1"/>
    <col min="8453" max="8453" width="24.42578125" style="70" customWidth="1"/>
    <col min="8454" max="8454" width="23.7109375" style="70" customWidth="1"/>
    <col min="8455" max="8455" width="16.5703125" style="70" customWidth="1"/>
    <col min="8456" max="8456" width="18.28515625" style="70" customWidth="1"/>
    <col min="8457" max="8457" width="10.7109375" style="70" customWidth="1"/>
    <col min="8458" max="8458" width="11.28515625" style="70" customWidth="1"/>
    <col min="8459" max="8459" width="10.7109375" style="70" customWidth="1"/>
    <col min="8460" max="8464" width="10" style="70" customWidth="1"/>
    <col min="8465" max="8467" width="11.5703125" style="70" customWidth="1"/>
    <col min="8468" max="8704" width="9.140625" style="70"/>
    <col min="8705" max="8705" width="5.7109375" style="70" customWidth="1"/>
    <col min="8706" max="8707" width="21.7109375" style="70" customWidth="1"/>
    <col min="8708" max="8708" width="21.85546875" style="70" customWidth="1"/>
    <col min="8709" max="8709" width="24.42578125" style="70" customWidth="1"/>
    <col min="8710" max="8710" width="23.7109375" style="70" customWidth="1"/>
    <col min="8711" max="8711" width="16.5703125" style="70" customWidth="1"/>
    <col min="8712" max="8712" width="18.28515625" style="70" customWidth="1"/>
    <col min="8713" max="8713" width="10.7109375" style="70" customWidth="1"/>
    <col min="8714" max="8714" width="11.28515625" style="70" customWidth="1"/>
    <col min="8715" max="8715" width="10.7109375" style="70" customWidth="1"/>
    <col min="8716" max="8720" width="10" style="70" customWidth="1"/>
    <col min="8721" max="8723" width="11.5703125" style="70" customWidth="1"/>
    <col min="8724" max="8960" width="9.140625" style="70"/>
    <col min="8961" max="8961" width="5.7109375" style="70" customWidth="1"/>
    <col min="8962" max="8963" width="21.7109375" style="70" customWidth="1"/>
    <col min="8964" max="8964" width="21.85546875" style="70" customWidth="1"/>
    <col min="8965" max="8965" width="24.42578125" style="70" customWidth="1"/>
    <col min="8966" max="8966" width="23.7109375" style="70" customWidth="1"/>
    <col min="8967" max="8967" width="16.5703125" style="70" customWidth="1"/>
    <col min="8968" max="8968" width="18.28515625" style="70" customWidth="1"/>
    <col min="8969" max="8969" width="10.7109375" style="70" customWidth="1"/>
    <col min="8970" max="8970" width="11.28515625" style="70" customWidth="1"/>
    <col min="8971" max="8971" width="10.7109375" style="70" customWidth="1"/>
    <col min="8972" max="8976" width="10" style="70" customWidth="1"/>
    <col min="8977" max="8979" width="11.5703125" style="70" customWidth="1"/>
    <col min="8980" max="9216" width="9.140625" style="70"/>
    <col min="9217" max="9217" width="5.7109375" style="70" customWidth="1"/>
    <col min="9218" max="9219" width="21.7109375" style="70" customWidth="1"/>
    <col min="9220" max="9220" width="21.85546875" style="70" customWidth="1"/>
    <col min="9221" max="9221" width="24.42578125" style="70" customWidth="1"/>
    <col min="9222" max="9222" width="23.7109375" style="70" customWidth="1"/>
    <col min="9223" max="9223" width="16.5703125" style="70" customWidth="1"/>
    <col min="9224" max="9224" width="18.28515625" style="70" customWidth="1"/>
    <col min="9225" max="9225" width="10.7109375" style="70" customWidth="1"/>
    <col min="9226" max="9226" width="11.28515625" style="70" customWidth="1"/>
    <col min="9227" max="9227" width="10.7109375" style="70" customWidth="1"/>
    <col min="9228" max="9232" width="10" style="70" customWidth="1"/>
    <col min="9233" max="9235" width="11.5703125" style="70" customWidth="1"/>
    <col min="9236" max="9472" width="9.140625" style="70"/>
    <col min="9473" max="9473" width="5.7109375" style="70" customWidth="1"/>
    <col min="9474" max="9475" width="21.7109375" style="70" customWidth="1"/>
    <col min="9476" max="9476" width="21.85546875" style="70" customWidth="1"/>
    <col min="9477" max="9477" width="24.42578125" style="70" customWidth="1"/>
    <col min="9478" max="9478" width="23.7109375" style="70" customWidth="1"/>
    <col min="9479" max="9479" width="16.5703125" style="70" customWidth="1"/>
    <col min="9480" max="9480" width="18.28515625" style="70" customWidth="1"/>
    <col min="9481" max="9481" width="10.7109375" style="70" customWidth="1"/>
    <col min="9482" max="9482" width="11.28515625" style="70" customWidth="1"/>
    <col min="9483" max="9483" width="10.7109375" style="70" customWidth="1"/>
    <col min="9484" max="9488" width="10" style="70" customWidth="1"/>
    <col min="9489" max="9491" width="11.5703125" style="70" customWidth="1"/>
    <col min="9492" max="9728" width="9.140625" style="70"/>
    <col min="9729" max="9729" width="5.7109375" style="70" customWidth="1"/>
    <col min="9730" max="9731" width="21.7109375" style="70" customWidth="1"/>
    <col min="9732" max="9732" width="21.85546875" style="70" customWidth="1"/>
    <col min="9733" max="9733" width="24.42578125" style="70" customWidth="1"/>
    <col min="9734" max="9734" width="23.7109375" style="70" customWidth="1"/>
    <col min="9735" max="9735" width="16.5703125" style="70" customWidth="1"/>
    <col min="9736" max="9736" width="18.28515625" style="70" customWidth="1"/>
    <col min="9737" max="9737" width="10.7109375" style="70" customWidth="1"/>
    <col min="9738" max="9738" width="11.28515625" style="70" customWidth="1"/>
    <col min="9739" max="9739" width="10.7109375" style="70" customWidth="1"/>
    <col min="9740" max="9744" width="10" style="70" customWidth="1"/>
    <col min="9745" max="9747" width="11.5703125" style="70" customWidth="1"/>
    <col min="9748" max="9984" width="9.140625" style="70"/>
    <col min="9985" max="9985" width="5.7109375" style="70" customWidth="1"/>
    <col min="9986" max="9987" width="21.7109375" style="70" customWidth="1"/>
    <col min="9988" max="9988" width="21.85546875" style="70" customWidth="1"/>
    <col min="9989" max="9989" width="24.42578125" style="70" customWidth="1"/>
    <col min="9990" max="9990" width="23.7109375" style="70" customWidth="1"/>
    <col min="9991" max="9991" width="16.5703125" style="70" customWidth="1"/>
    <col min="9992" max="9992" width="18.28515625" style="70" customWidth="1"/>
    <col min="9993" max="9993" width="10.7109375" style="70" customWidth="1"/>
    <col min="9994" max="9994" width="11.28515625" style="70" customWidth="1"/>
    <col min="9995" max="9995" width="10.7109375" style="70" customWidth="1"/>
    <col min="9996" max="10000" width="10" style="70" customWidth="1"/>
    <col min="10001" max="10003" width="11.5703125" style="70" customWidth="1"/>
    <col min="10004" max="10240" width="9.140625" style="70"/>
    <col min="10241" max="10241" width="5.7109375" style="70" customWidth="1"/>
    <col min="10242" max="10243" width="21.7109375" style="70" customWidth="1"/>
    <col min="10244" max="10244" width="21.85546875" style="70" customWidth="1"/>
    <col min="10245" max="10245" width="24.42578125" style="70" customWidth="1"/>
    <col min="10246" max="10246" width="23.7109375" style="70" customWidth="1"/>
    <col min="10247" max="10247" width="16.5703125" style="70" customWidth="1"/>
    <col min="10248" max="10248" width="18.28515625" style="70" customWidth="1"/>
    <col min="10249" max="10249" width="10.7109375" style="70" customWidth="1"/>
    <col min="10250" max="10250" width="11.28515625" style="70" customWidth="1"/>
    <col min="10251" max="10251" width="10.7109375" style="70" customWidth="1"/>
    <col min="10252" max="10256" width="10" style="70" customWidth="1"/>
    <col min="10257" max="10259" width="11.5703125" style="70" customWidth="1"/>
    <col min="10260" max="10496" width="9.140625" style="70"/>
    <col min="10497" max="10497" width="5.7109375" style="70" customWidth="1"/>
    <col min="10498" max="10499" width="21.7109375" style="70" customWidth="1"/>
    <col min="10500" max="10500" width="21.85546875" style="70" customWidth="1"/>
    <col min="10501" max="10501" width="24.42578125" style="70" customWidth="1"/>
    <col min="10502" max="10502" width="23.7109375" style="70" customWidth="1"/>
    <col min="10503" max="10503" width="16.5703125" style="70" customWidth="1"/>
    <col min="10504" max="10504" width="18.28515625" style="70" customWidth="1"/>
    <col min="10505" max="10505" width="10.7109375" style="70" customWidth="1"/>
    <col min="10506" max="10506" width="11.28515625" style="70" customWidth="1"/>
    <col min="10507" max="10507" width="10.7109375" style="70" customWidth="1"/>
    <col min="10508" max="10512" width="10" style="70" customWidth="1"/>
    <col min="10513" max="10515" width="11.5703125" style="70" customWidth="1"/>
    <col min="10516" max="10752" width="9.140625" style="70"/>
    <col min="10753" max="10753" width="5.7109375" style="70" customWidth="1"/>
    <col min="10754" max="10755" width="21.7109375" style="70" customWidth="1"/>
    <col min="10756" max="10756" width="21.85546875" style="70" customWidth="1"/>
    <col min="10757" max="10757" width="24.42578125" style="70" customWidth="1"/>
    <col min="10758" max="10758" width="23.7109375" style="70" customWidth="1"/>
    <col min="10759" max="10759" width="16.5703125" style="70" customWidth="1"/>
    <col min="10760" max="10760" width="18.28515625" style="70" customWidth="1"/>
    <col min="10761" max="10761" width="10.7109375" style="70" customWidth="1"/>
    <col min="10762" max="10762" width="11.28515625" style="70" customWidth="1"/>
    <col min="10763" max="10763" width="10.7109375" style="70" customWidth="1"/>
    <col min="10764" max="10768" width="10" style="70" customWidth="1"/>
    <col min="10769" max="10771" width="11.5703125" style="70" customWidth="1"/>
    <col min="10772" max="11008" width="9.140625" style="70"/>
    <col min="11009" max="11009" width="5.7109375" style="70" customWidth="1"/>
    <col min="11010" max="11011" width="21.7109375" style="70" customWidth="1"/>
    <col min="11012" max="11012" width="21.85546875" style="70" customWidth="1"/>
    <col min="11013" max="11013" width="24.42578125" style="70" customWidth="1"/>
    <col min="11014" max="11014" width="23.7109375" style="70" customWidth="1"/>
    <col min="11015" max="11015" width="16.5703125" style="70" customWidth="1"/>
    <col min="11016" max="11016" width="18.28515625" style="70" customWidth="1"/>
    <col min="11017" max="11017" width="10.7109375" style="70" customWidth="1"/>
    <col min="11018" max="11018" width="11.28515625" style="70" customWidth="1"/>
    <col min="11019" max="11019" width="10.7109375" style="70" customWidth="1"/>
    <col min="11020" max="11024" width="10" style="70" customWidth="1"/>
    <col min="11025" max="11027" width="11.5703125" style="70" customWidth="1"/>
    <col min="11028" max="11264" width="9.140625" style="70"/>
    <col min="11265" max="11265" width="5.7109375" style="70" customWidth="1"/>
    <col min="11266" max="11267" width="21.7109375" style="70" customWidth="1"/>
    <col min="11268" max="11268" width="21.85546875" style="70" customWidth="1"/>
    <col min="11269" max="11269" width="24.42578125" style="70" customWidth="1"/>
    <col min="11270" max="11270" width="23.7109375" style="70" customWidth="1"/>
    <col min="11271" max="11271" width="16.5703125" style="70" customWidth="1"/>
    <col min="11272" max="11272" width="18.28515625" style="70" customWidth="1"/>
    <col min="11273" max="11273" width="10.7109375" style="70" customWidth="1"/>
    <col min="11274" max="11274" width="11.28515625" style="70" customWidth="1"/>
    <col min="11275" max="11275" width="10.7109375" style="70" customWidth="1"/>
    <col min="11276" max="11280" width="10" style="70" customWidth="1"/>
    <col min="11281" max="11283" width="11.5703125" style="70" customWidth="1"/>
    <col min="11284" max="11520" width="9.140625" style="70"/>
    <col min="11521" max="11521" width="5.7109375" style="70" customWidth="1"/>
    <col min="11522" max="11523" width="21.7109375" style="70" customWidth="1"/>
    <col min="11524" max="11524" width="21.85546875" style="70" customWidth="1"/>
    <col min="11525" max="11525" width="24.42578125" style="70" customWidth="1"/>
    <col min="11526" max="11526" width="23.7109375" style="70" customWidth="1"/>
    <col min="11527" max="11527" width="16.5703125" style="70" customWidth="1"/>
    <col min="11528" max="11528" width="18.28515625" style="70" customWidth="1"/>
    <col min="11529" max="11529" width="10.7109375" style="70" customWidth="1"/>
    <col min="11530" max="11530" width="11.28515625" style="70" customWidth="1"/>
    <col min="11531" max="11531" width="10.7109375" style="70" customWidth="1"/>
    <col min="11532" max="11536" width="10" style="70" customWidth="1"/>
    <col min="11537" max="11539" width="11.5703125" style="70" customWidth="1"/>
    <col min="11540" max="11776" width="9.140625" style="70"/>
    <col min="11777" max="11777" width="5.7109375" style="70" customWidth="1"/>
    <col min="11778" max="11779" width="21.7109375" style="70" customWidth="1"/>
    <col min="11780" max="11780" width="21.85546875" style="70" customWidth="1"/>
    <col min="11781" max="11781" width="24.42578125" style="70" customWidth="1"/>
    <col min="11782" max="11782" width="23.7109375" style="70" customWidth="1"/>
    <col min="11783" max="11783" width="16.5703125" style="70" customWidth="1"/>
    <col min="11784" max="11784" width="18.28515625" style="70" customWidth="1"/>
    <col min="11785" max="11785" width="10.7109375" style="70" customWidth="1"/>
    <col min="11786" max="11786" width="11.28515625" style="70" customWidth="1"/>
    <col min="11787" max="11787" width="10.7109375" style="70" customWidth="1"/>
    <col min="11788" max="11792" width="10" style="70" customWidth="1"/>
    <col min="11793" max="11795" width="11.5703125" style="70" customWidth="1"/>
    <col min="11796" max="12032" width="9.140625" style="70"/>
    <col min="12033" max="12033" width="5.7109375" style="70" customWidth="1"/>
    <col min="12034" max="12035" width="21.7109375" style="70" customWidth="1"/>
    <col min="12036" max="12036" width="21.85546875" style="70" customWidth="1"/>
    <col min="12037" max="12037" width="24.42578125" style="70" customWidth="1"/>
    <col min="12038" max="12038" width="23.7109375" style="70" customWidth="1"/>
    <col min="12039" max="12039" width="16.5703125" style="70" customWidth="1"/>
    <col min="12040" max="12040" width="18.28515625" style="70" customWidth="1"/>
    <col min="12041" max="12041" width="10.7109375" style="70" customWidth="1"/>
    <col min="12042" max="12042" width="11.28515625" style="70" customWidth="1"/>
    <col min="12043" max="12043" width="10.7109375" style="70" customWidth="1"/>
    <col min="12044" max="12048" width="10" style="70" customWidth="1"/>
    <col min="12049" max="12051" width="11.5703125" style="70" customWidth="1"/>
    <col min="12052" max="12288" width="9.140625" style="70"/>
    <col min="12289" max="12289" width="5.7109375" style="70" customWidth="1"/>
    <col min="12290" max="12291" width="21.7109375" style="70" customWidth="1"/>
    <col min="12292" max="12292" width="21.85546875" style="70" customWidth="1"/>
    <col min="12293" max="12293" width="24.42578125" style="70" customWidth="1"/>
    <col min="12294" max="12294" width="23.7109375" style="70" customWidth="1"/>
    <col min="12295" max="12295" width="16.5703125" style="70" customWidth="1"/>
    <col min="12296" max="12296" width="18.28515625" style="70" customWidth="1"/>
    <col min="12297" max="12297" width="10.7109375" style="70" customWidth="1"/>
    <col min="12298" max="12298" width="11.28515625" style="70" customWidth="1"/>
    <col min="12299" max="12299" width="10.7109375" style="70" customWidth="1"/>
    <col min="12300" max="12304" width="10" style="70" customWidth="1"/>
    <col min="12305" max="12307" width="11.5703125" style="70" customWidth="1"/>
    <col min="12308" max="12544" width="9.140625" style="70"/>
    <col min="12545" max="12545" width="5.7109375" style="70" customWidth="1"/>
    <col min="12546" max="12547" width="21.7109375" style="70" customWidth="1"/>
    <col min="12548" max="12548" width="21.85546875" style="70" customWidth="1"/>
    <col min="12549" max="12549" width="24.42578125" style="70" customWidth="1"/>
    <col min="12550" max="12550" width="23.7109375" style="70" customWidth="1"/>
    <col min="12551" max="12551" width="16.5703125" style="70" customWidth="1"/>
    <col min="12552" max="12552" width="18.28515625" style="70" customWidth="1"/>
    <col min="12553" max="12553" width="10.7109375" style="70" customWidth="1"/>
    <col min="12554" max="12554" width="11.28515625" style="70" customWidth="1"/>
    <col min="12555" max="12555" width="10.7109375" style="70" customWidth="1"/>
    <col min="12556" max="12560" width="10" style="70" customWidth="1"/>
    <col min="12561" max="12563" width="11.5703125" style="70" customWidth="1"/>
    <col min="12564" max="12800" width="9.140625" style="70"/>
    <col min="12801" max="12801" width="5.7109375" style="70" customWidth="1"/>
    <col min="12802" max="12803" width="21.7109375" style="70" customWidth="1"/>
    <col min="12804" max="12804" width="21.85546875" style="70" customWidth="1"/>
    <col min="12805" max="12805" width="24.42578125" style="70" customWidth="1"/>
    <col min="12806" max="12806" width="23.7109375" style="70" customWidth="1"/>
    <col min="12807" max="12807" width="16.5703125" style="70" customWidth="1"/>
    <col min="12808" max="12808" width="18.28515625" style="70" customWidth="1"/>
    <col min="12809" max="12809" width="10.7109375" style="70" customWidth="1"/>
    <col min="12810" max="12810" width="11.28515625" style="70" customWidth="1"/>
    <col min="12811" max="12811" width="10.7109375" style="70" customWidth="1"/>
    <col min="12812" max="12816" width="10" style="70" customWidth="1"/>
    <col min="12817" max="12819" width="11.5703125" style="70" customWidth="1"/>
    <col min="12820" max="13056" width="9.140625" style="70"/>
    <col min="13057" max="13057" width="5.7109375" style="70" customWidth="1"/>
    <col min="13058" max="13059" width="21.7109375" style="70" customWidth="1"/>
    <col min="13060" max="13060" width="21.85546875" style="70" customWidth="1"/>
    <col min="13061" max="13061" width="24.42578125" style="70" customWidth="1"/>
    <col min="13062" max="13062" width="23.7109375" style="70" customWidth="1"/>
    <col min="13063" max="13063" width="16.5703125" style="70" customWidth="1"/>
    <col min="13064" max="13064" width="18.28515625" style="70" customWidth="1"/>
    <col min="13065" max="13065" width="10.7109375" style="70" customWidth="1"/>
    <col min="13066" max="13066" width="11.28515625" style="70" customWidth="1"/>
    <col min="13067" max="13067" width="10.7109375" style="70" customWidth="1"/>
    <col min="13068" max="13072" width="10" style="70" customWidth="1"/>
    <col min="13073" max="13075" width="11.5703125" style="70" customWidth="1"/>
    <col min="13076" max="13312" width="9.140625" style="70"/>
    <col min="13313" max="13313" width="5.7109375" style="70" customWidth="1"/>
    <col min="13314" max="13315" width="21.7109375" style="70" customWidth="1"/>
    <col min="13316" max="13316" width="21.85546875" style="70" customWidth="1"/>
    <col min="13317" max="13317" width="24.42578125" style="70" customWidth="1"/>
    <col min="13318" max="13318" width="23.7109375" style="70" customWidth="1"/>
    <col min="13319" max="13319" width="16.5703125" style="70" customWidth="1"/>
    <col min="13320" max="13320" width="18.28515625" style="70" customWidth="1"/>
    <col min="13321" max="13321" width="10.7109375" style="70" customWidth="1"/>
    <col min="13322" max="13322" width="11.28515625" style="70" customWidth="1"/>
    <col min="13323" max="13323" width="10.7109375" style="70" customWidth="1"/>
    <col min="13324" max="13328" width="10" style="70" customWidth="1"/>
    <col min="13329" max="13331" width="11.5703125" style="70" customWidth="1"/>
    <col min="13332" max="13568" width="9.140625" style="70"/>
    <col min="13569" max="13569" width="5.7109375" style="70" customWidth="1"/>
    <col min="13570" max="13571" width="21.7109375" style="70" customWidth="1"/>
    <col min="13572" max="13572" width="21.85546875" style="70" customWidth="1"/>
    <col min="13573" max="13573" width="24.42578125" style="70" customWidth="1"/>
    <col min="13574" max="13574" width="23.7109375" style="70" customWidth="1"/>
    <col min="13575" max="13575" width="16.5703125" style="70" customWidth="1"/>
    <col min="13576" max="13576" width="18.28515625" style="70" customWidth="1"/>
    <col min="13577" max="13577" width="10.7109375" style="70" customWidth="1"/>
    <col min="13578" max="13578" width="11.28515625" style="70" customWidth="1"/>
    <col min="13579" max="13579" width="10.7109375" style="70" customWidth="1"/>
    <col min="13580" max="13584" width="10" style="70" customWidth="1"/>
    <col min="13585" max="13587" width="11.5703125" style="70" customWidth="1"/>
    <col min="13588" max="13824" width="9.140625" style="70"/>
    <col min="13825" max="13825" width="5.7109375" style="70" customWidth="1"/>
    <col min="13826" max="13827" width="21.7109375" style="70" customWidth="1"/>
    <col min="13828" max="13828" width="21.85546875" style="70" customWidth="1"/>
    <col min="13829" max="13829" width="24.42578125" style="70" customWidth="1"/>
    <col min="13830" max="13830" width="23.7109375" style="70" customWidth="1"/>
    <col min="13831" max="13831" width="16.5703125" style="70" customWidth="1"/>
    <col min="13832" max="13832" width="18.28515625" style="70" customWidth="1"/>
    <col min="13833" max="13833" width="10.7109375" style="70" customWidth="1"/>
    <col min="13834" max="13834" width="11.28515625" style="70" customWidth="1"/>
    <col min="13835" max="13835" width="10.7109375" style="70" customWidth="1"/>
    <col min="13836" max="13840" width="10" style="70" customWidth="1"/>
    <col min="13841" max="13843" width="11.5703125" style="70" customWidth="1"/>
    <col min="13844" max="14080" width="9.140625" style="70"/>
    <col min="14081" max="14081" width="5.7109375" style="70" customWidth="1"/>
    <col min="14082" max="14083" width="21.7109375" style="70" customWidth="1"/>
    <col min="14084" max="14084" width="21.85546875" style="70" customWidth="1"/>
    <col min="14085" max="14085" width="24.42578125" style="70" customWidth="1"/>
    <col min="14086" max="14086" width="23.7109375" style="70" customWidth="1"/>
    <col min="14087" max="14087" width="16.5703125" style="70" customWidth="1"/>
    <col min="14088" max="14088" width="18.28515625" style="70" customWidth="1"/>
    <col min="14089" max="14089" width="10.7109375" style="70" customWidth="1"/>
    <col min="14090" max="14090" width="11.28515625" style="70" customWidth="1"/>
    <col min="14091" max="14091" width="10.7109375" style="70" customWidth="1"/>
    <col min="14092" max="14096" width="10" style="70" customWidth="1"/>
    <col min="14097" max="14099" width="11.5703125" style="70" customWidth="1"/>
    <col min="14100" max="14336" width="9.140625" style="70"/>
    <col min="14337" max="14337" width="5.7109375" style="70" customWidth="1"/>
    <col min="14338" max="14339" width="21.7109375" style="70" customWidth="1"/>
    <col min="14340" max="14340" width="21.85546875" style="70" customWidth="1"/>
    <col min="14341" max="14341" width="24.42578125" style="70" customWidth="1"/>
    <col min="14342" max="14342" width="23.7109375" style="70" customWidth="1"/>
    <col min="14343" max="14343" width="16.5703125" style="70" customWidth="1"/>
    <col min="14344" max="14344" width="18.28515625" style="70" customWidth="1"/>
    <col min="14345" max="14345" width="10.7109375" style="70" customWidth="1"/>
    <col min="14346" max="14346" width="11.28515625" style="70" customWidth="1"/>
    <col min="14347" max="14347" width="10.7109375" style="70" customWidth="1"/>
    <col min="14348" max="14352" width="10" style="70" customWidth="1"/>
    <col min="14353" max="14355" width="11.5703125" style="70" customWidth="1"/>
    <col min="14356" max="14592" width="9.140625" style="70"/>
    <col min="14593" max="14593" width="5.7109375" style="70" customWidth="1"/>
    <col min="14594" max="14595" width="21.7109375" style="70" customWidth="1"/>
    <col min="14596" max="14596" width="21.85546875" style="70" customWidth="1"/>
    <col min="14597" max="14597" width="24.42578125" style="70" customWidth="1"/>
    <col min="14598" max="14598" width="23.7109375" style="70" customWidth="1"/>
    <col min="14599" max="14599" width="16.5703125" style="70" customWidth="1"/>
    <col min="14600" max="14600" width="18.28515625" style="70" customWidth="1"/>
    <col min="14601" max="14601" width="10.7109375" style="70" customWidth="1"/>
    <col min="14602" max="14602" width="11.28515625" style="70" customWidth="1"/>
    <col min="14603" max="14603" width="10.7109375" style="70" customWidth="1"/>
    <col min="14604" max="14608" width="10" style="70" customWidth="1"/>
    <col min="14609" max="14611" width="11.5703125" style="70" customWidth="1"/>
    <col min="14612" max="14848" width="9.140625" style="70"/>
    <col min="14849" max="14849" width="5.7109375" style="70" customWidth="1"/>
    <col min="14850" max="14851" width="21.7109375" style="70" customWidth="1"/>
    <col min="14852" max="14852" width="21.85546875" style="70" customWidth="1"/>
    <col min="14853" max="14853" width="24.42578125" style="70" customWidth="1"/>
    <col min="14854" max="14854" width="23.7109375" style="70" customWidth="1"/>
    <col min="14855" max="14855" width="16.5703125" style="70" customWidth="1"/>
    <col min="14856" max="14856" width="18.28515625" style="70" customWidth="1"/>
    <col min="14857" max="14857" width="10.7109375" style="70" customWidth="1"/>
    <col min="14858" max="14858" width="11.28515625" style="70" customWidth="1"/>
    <col min="14859" max="14859" width="10.7109375" style="70" customWidth="1"/>
    <col min="14860" max="14864" width="10" style="70" customWidth="1"/>
    <col min="14865" max="14867" width="11.5703125" style="70" customWidth="1"/>
    <col min="14868" max="15104" width="9.140625" style="70"/>
    <col min="15105" max="15105" width="5.7109375" style="70" customWidth="1"/>
    <col min="15106" max="15107" width="21.7109375" style="70" customWidth="1"/>
    <col min="15108" max="15108" width="21.85546875" style="70" customWidth="1"/>
    <col min="15109" max="15109" width="24.42578125" style="70" customWidth="1"/>
    <col min="15110" max="15110" width="23.7109375" style="70" customWidth="1"/>
    <col min="15111" max="15111" width="16.5703125" style="70" customWidth="1"/>
    <col min="15112" max="15112" width="18.28515625" style="70" customWidth="1"/>
    <col min="15113" max="15113" width="10.7109375" style="70" customWidth="1"/>
    <col min="15114" max="15114" width="11.28515625" style="70" customWidth="1"/>
    <col min="15115" max="15115" width="10.7109375" style="70" customWidth="1"/>
    <col min="15116" max="15120" width="10" style="70" customWidth="1"/>
    <col min="15121" max="15123" width="11.5703125" style="70" customWidth="1"/>
    <col min="15124" max="15360" width="9.140625" style="70"/>
    <col min="15361" max="15361" width="5.7109375" style="70" customWidth="1"/>
    <col min="15362" max="15363" width="21.7109375" style="70" customWidth="1"/>
    <col min="15364" max="15364" width="21.85546875" style="70" customWidth="1"/>
    <col min="15365" max="15365" width="24.42578125" style="70" customWidth="1"/>
    <col min="15366" max="15366" width="23.7109375" style="70" customWidth="1"/>
    <col min="15367" max="15367" width="16.5703125" style="70" customWidth="1"/>
    <col min="15368" max="15368" width="18.28515625" style="70" customWidth="1"/>
    <col min="15369" max="15369" width="10.7109375" style="70" customWidth="1"/>
    <col min="15370" max="15370" width="11.28515625" style="70" customWidth="1"/>
    <col min="15371" max="15371" width="10.7109375" style="70" customWidth="1"/>
    <col min="15372" max="15376" width="10" style="70" customWidth="1"/>
    <col min="15377" max="15379" width="11.5703125" style="70" customWidth="1"/>
    <col min="15380" max="15616" width="9.140625" style="70"/>
    <col min="15617" max="15617" width="5.7109375" style="70" customWidth="1"/>
    <col min="15618" max="15619" width="21.7109375" style="70" customWidth="1"/>
    <col min="15620" max="15620" width="21.85546875" style="70" customWidth="1"/>
    <col min="15621" max="15621" width="24.42578125" style="70" customWidth="1"/>
    <col min="15622" max="15622" width="23.7109375" style="70" customWidth="1"/>
    <col min="15623" max="15623" width="16.5703125" style="70" customWidth="1"/>
    <col min="15624" max="15624" width="18.28515625" style="70" customWidth="1"/>
    <col min="15625" max="15625" width="10.7109375" style="70" customWidth="1"/>
    <col min="15626" max="15626" width="11.28515625" style="70" customWidth="1"/>
    <col min="15627" max="15627" width="10.7109375" style="70" customWidth="1"/>
    <col min="15628" max="15632" width="10" style="70" customWidth="1"/>
    <col min="15633" max="15635" width="11.5703125" style="70" customWidth="1"/>
    <col min="15636" max="15872" width="9.140625" style="70"/>
    <col min="15873" max="15873" width="5.7109375" style="70" customWidth="1"/>
    <col min="15874" max="15875" width="21.7109375" style="70" customWidth="1"/>
    <col min="15876" max="15876" width="21.85546875" style="70" customWidth="1"/>
    <col min="15877" max="15877" width="24.42578125" style="70" customWidth="1"/>
    <col min="15878" max="15878" width="23.7109375" style="70" customWidth="1"/>
    <col min="15879" max="15879" width="16.5703125" style="70" customWidth="1"/>
    <col min="15880" max="15880" width="18.28515625" style="70" customWidth="1"/>
    <col min="15881" max="15881" width="10.7109375" style="70" customWidth="1"/>
    <col min="15882" max="15882" width="11.28515625" style="70" customWidth="1"/>
    <col min="15883" max="15883" width="10.7109375" style="70" customWidth="1"/>
    <col min="15884" max="15888" width="10" style="70" customWidth="1"/>
    <col min="15889" max="15891" width="11.5703125" style="70" customWidth="1"/>
    <col min="15892" max="16128" width="9.140625" style="70"/>
    <col min="16129" max="16129" width="5.7109375" style="70" customWidth="1"/>
    <col min="16130" max="16131" width="21.7109375" style="70" customWidth="1"/>
    <col min="16132" max="16132" width="21.85546875" style="70" customWidth="1"/>
    <col min="16133" max="16133" width="24.42578125" style="70" customWidth="1"/>
    <col min="16134" max="16134" width="23.7109375" style="70" customWidth="1"/>
    <col min="16135" max="16135" width="16.5703125" style="70" customWidth="1"/>
    <col min="16136" max="16136" width="18.28515625" style="70" customWidth="1"/>
    <col min="16137" max="16137" width="10.7109375" style="70" customWidth="1"/>
    <col min="16138" max="16138" width="11.28515625" style="70" customWidth="1"/>
    <col min="16139" max="16139" width="10.7109375" style="70" customWidth="1"/>
    <col min="16140" max="16144" width="10" style="70" customWidth="1"/>
    <col min="16145" max="16147" width="11.5703125" style="70" customWidth="1"/>
    <col min="16148" max="16384" width="9.140625" style="70"/>
  </cols>
  <sheetData>
    <row r="1" spans="1:19" ht="15.75" x14ac:dyDescent="0.25">
      <c r="A1" s="290" t="s">
        <v>1127</v>
      </c>
    </row>
    <row r="3" spans="1:19" ht="15.75" x14ac:dyDescent="0.25">
      <c r="A3" s="588" t="s">
        <v>803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</row>
    <row r="4" spans="1:19" ht="15.75" x14ac:dyDescent="0.25">
      <c r="A4" s="217"/>
      <c r="B4" s="217"/>
      <c r="C4" s="217"/>
      <c r="D4" s="217"/>
      <c r="E4" s="589"/>
      <c r="F4" s="589"/>
      <c r="G4" s="589" t="str">
        <f>'1'!$E$5</f>
        <v>KABUPATEN/KOTA</v>
      </c>
      <c r="H4" s="590">
        <f>'1'!$F$5</f>
        <v>2022</v>
      </c>
      <c r="I4" s="217"/>
      <c r="J4" s="217"/>
      <c r="K4" s="217"/>
      <c r="L4" s="589"/>
      <c r="M4" s="589"/>
      <c r="N4" s="589"/>
      <c r="O4" s="589"/>
      <c r="P4" s="589"/>
      <c r="Q4" s="589"/>
      <c r="R4" s="589"/>
      <c r="S4" s="589"/>
    </row>
    <row r="5" spans="1:19" ht="15.75" x14ac:dyDescent="0.25">
      <c r="A5" s="217"/>
      <c r="B5" s="217"/>
      <c r="C5" s="217"/>
      <c r="D5" s="217"/>
      <c r="E5" s="589"/>
      <c r="F5" s="589"/>
      <c r="G5" s="589" t="str">
        <f>'1'!$E$6</f>
        <v>TAHUN</v>
      </c>
      <c r="H5" s="590" t="str">
        <f>'1'!$F$6</f>
        <v>BANYUMAS</v>
      </c>
      <c r="I5" s="217"/>
      <c r="J5" s="217"/>
      <c r="K5" s="217"/>
      <c r="L5" s="589"/>
      <c r="M5" s="589"/>
      <c r="N5" s="589"/>
      <c r="O5" s="589"/>
      <c r="P5" s="589"/>
      <c r="Q5" s="589"/>
      <c r="R5" s="589"/>
      <c r="S5" s="589"/>
    </row>
    <row r="6" spans="1:19" ht="15.75" thickBot="1" x14ac:dyDescent="0.3">
      <c r="A6" s="107"/>
      <c r="B6" s="107"/>
      <c r="C6" s="107"/>
      <c r="D6" s="107"/>
      <c r="E6" s="71"/>
      <c r="F6" s="71"/>
      <c r="G6" s="71"/>
      <c r="H6" s="107"/>
      <c r="I6" s="107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29.25" customHeight="1" x14ac:dyDescent="0.25">
      <c r="A7" s="1040" t="s">
        <v>2</v>
      </c>
      <c r="B7" s="1040" t="s">
        <v>254</v>
      </c>
      <c r="C7" s="1040" t="s">
        <v>409</v>
      </c>
      <c r="D7" s="1055" t="s">
        <v>718</v>
      </c>
      <c r="E7" s="1041" t="s">
        <v>804</v>
      </c>
      <c r="F7" s="1041"/>
      <c r="G7" s="1041"/>
      <c r="H7" s="1055" t="s">
        <v>805</v>
      </c>
      <c r="I7" s="1093" t="s">
        <v>806</v>
      </c>
      <c r="J7" s="1094"/>
      <c r="K7" s="1094"/>
      <c r="L7" s="1094"/>
      <c r="M7" s="1094"/>
      <c r="N7" s="1094"/>
      <c r="O7" s="1094"/>
      <c r="P7" s="1094"/>
      <c r="Q7" s="1049" t="s">
        <v>807</v>
      </c>
      <c r="R7" s="1278"/>
      <c r="S7" s="1279"/>
    </row>
    <row r="8" spans="1:19" ht="17.25" customHeight="1" x14ac:dyDescent="0.25">
      <c r="A8" s="1040"/>
      <c r="B8" s="1040"/>
      <c r="C8" s="1040"/>
      <c r="D8" s="1045"/>
      <c r="E8" s="1045" t="s">
        <v>366</v>
      </c>
      <c r="F8" s="1045" t="s">
        <v>808</v>
      </c>
      <c r="G8" s="1045" t="s">
        <v>809</v>
      </c>
      <c r="H8" s="1045"/>
      <c r="I8" s="1296" t="s">
        <v>810</v>
      </c>
      <c r="J8" s="1297"/>
      <c r="K8" s="1296" t="s">
        <v>811</v>
      </c>
      <c r="L8" s="1297"/>
      <c r="M8" s="1296" t="s">
        <v>256</v>
      </c>
      <c r="N8" s="1298"/>
      <c r="O8" s="1297"/>
      <c r="P8" s="1296" t="s">
        <v>530</v>
      </c>
      <c r="Q8" s="1049"/>
      <c r="R8" s="1278"/>
      <c r="S8" s="1279"/>
    </row>
    <row r="9" spans="1:19" ht="32.25" customHeight="1" x14ac:dyDescent="0.25">
      <c r="A9" s="1040"/>
      <c r="B9" s="1040"/>
      <c r="C9" s="1040"/>
      <c r="D9" s="1045"/>
      <c r="E9" s="1045"/>
      <c r="F9" s="1045"/>
      <c r="G9" s="1045"/>
      <c r="H9" s="1045"/>
      <c r="I9" s="1050"/>
      <c r="J9" s="1092"/>
      <c r="K9" s="1050"/>
      <c r="L9" s="1092"/>
      <c r="M9" s="1050"/>
      <c r="N9" s="1236"/>
      <c r="O9" s="1092"/>
      <c r="P9" s="1049"/>
      <c r="Q9" s="1050"/>
      <c r="R9" s="1236"/>
      <c r="S9" s="1092"/>
    </row>
    <row r="10" spans="1:19" ht="40.15" customHeight="1" x14ac:dyDescent="0.25">
      <c r="A10" s="1041"/>
      <c r="B10" s="1041"/>
      <c r="C10" s="1041"/>
      <c r="D10" s="1046"/>
      <c r="E10" s="1046"/>
      <c r="F10" s="1046"/>
      <c r="G10" s="1046"/>
      <c r="H10" s="1046"/>
      <c r="I10" s="760" t="s">
        <v>6</v>
      </c>
      <c r="J10" s="760" t="s">
        <v>7</v>
      </c>
      <c r="K10" s="760" t="s">
        <v>6</v>
      </c>
      <c r="L10" s="760" t="s">
        <v>7</v>
      </c>
      <c r="M10" s="760" t="s">
        <v>6</v>
      </c>
      <c r="N10" s="760" t="s">
        <v>7</v>
      </c>
      <c r="O10" s="760" t="s">
        <v>8</v>
      </c>
      <c r="P10" s="1046"/>
      <c r="Q10" s="758" t="s">
        <v>6</v>
      </c>
      <c r="R10" s="758" t="s">
        <v>7</v>
      </c>
      <c r="S10" s="758" t="s">
        <v>8</v>
      </c>
    </row>
    <row r="11" spans="1:19" s="911" customFormat="1" ht="12" x14ac:dyDescent="0.25">
      <c r="A11" s="909">
        <v>1</v>
      </c>
      <c r="B11" s="910">
        <v>2</v>
      </c>
      <c r="C11" s="909">
        <v>3</v>
      </c>
      <c r="D11" s="910">
        <v>4</v>
      </c>
      <c r="E11" s="909">
        <v>5</v>
      </c>
      <c r="F11" s="910">
        <v>6</v>
      </c>
      <c r="G11" s="909">
        <v>7</v>
      </c>
      <c r="H11" s="910">
        <v>8</v>
      </c>
      <c r="I11" s="909">
        <v>9</v>
      </c>
      <c r="J11" s="910">
        <v>10</v>
      </c>
      <c r="K11" s="909">
        <v>11</v>
      </c>
      <c r="L11" s="910">
        <v>12</v>
      </c>
      <c r="M11" s="909">
        <v>13</v>
      </c>
      <c r="N11" s="910">
        <v>14</v>
      </c>
      <c r="O11" s="909">
        <v>15</v>
      </c>
      <c r="P11" s="910">
        <v>16</v>
      </c>
      <c r="Q11" s="909">
        <v>17</v>
      </c>
      <c r="R11" s="910">
        <v>18</v>
      </c>
      <c r="S11" s="909">
        <v>19</v>
      </c>
    </row>
    <row r="12" spans="1:19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236"/>
      <c r="E12" s="238"/>
      <c r="F12" s="408"/>
      <c r="G12" s="354" t="e">
        <f>F12/E12*100</f>
        <v>#DIV/0!</v>
      </c>
      <c r="H12" s="236">
        <f t="shared" ref="H12:H31" si="0">D12*$D$61/100</f>
        <v>0</v>
      </c>
      <c r="I12" s="238"/>
      <c r="J12" s="238"/>
      <c r="K12" s="238"/>
      <c r="L12" s="409"/>
      <c r="M12" s="236">
        <f>I12+K12</f>
        <v>0</v>
      </c>
      <c r="N12" s="236">
        <f>J12+L12</f>
        <v>0</v>
      </c>
      <c r="O12" s="410">
        <f>M12+N12</f>
        <v>0</v>
      </c>
      <c r="P12" s="352" t="e">
        <f t="shared" ref="P12:P31" si="1">O12/H12*100</f>
        <v>#DIV/0!</v>
      </c>
      <c r="Q12" s="408"/>
      <c r="R12" s="409"/>
      <c r="S12" s="238">
        <f>Q12+R12</f>
        <v>0</v>
      </c>
    </row>
    <row r="13" spans="1:19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36"/>
      <c r="E13" s="236"/>
      <c r="F13" s="195"/>
      <c r="G13" s="354" t="e">
        <f t="shared" ref="G13:G31" si="2">F13/E13*100</f>
        <v>#DIV/0!</v>
      </c>
      <c r="H13" s="236">
        <f t="shared" si="0"/>
        <v>0</v>
      </c>
      <c r="I13" s="236"/>
      <c r="J13" s="236"/>
      <c r="K13" s="236"/>
      <c r="L13" s="410"/>
      <c r="M13" s="236">
        <f t="shared" ref="M13:M31" si="3">I13+K13</f>
        <v>0</v>
      </c>
      <c r="N13" s="236">
        <f t="shared" ref="N13:N31" si="4">J13+L13</f>
        <v>0</v>
      </c>
      <c r="O13" s="410">
        <f t="shared" ref="O13:O31" si="5">M13+N13</f>
        <v>0</v>
      </c>
      <c r="P13" s="325" t="e">
        <f t="shared" si="1"/>
        <v>#DIV/0!</v>
      </c>
      <c r="Q13" s="195"/>
      <c r="R13" s="410"/>
      <c r="S13" s="236">
        <f t="shared" ref="S13:S31" si="6">Q13+R13</f>
        <v>0</v>
      </c>
    </row>
    <row r="14" spans="1:19" ht="20.100000000000001" customHeight="1" x14ac:dyDescent="0.25">
      <c r="A14" s="557"/>
      <c r="B14" s="128"/>
      <c r="C14" s="128" t="str">
        <f>'9'!C11</f>
        <v>Wangon II</v>
      </c>
      <c r="D14" s="236"/>
      <c r="E14" s="236"/>
      <c r="F14" s="195"/>
      <c r="G14" s="354" t="e">
        <f t="shared" si="2"/>
        <v>#DIV/0!</v>
      </c>
      <c r="H14" s="236">
        <f t="shared" si="0"/>
        <v>0</v>
      </c>
      <c r="I14" s="236"/>
      <c r="J14" s="236"/>
      <c r="K14" s="236"/>
      <c r="L14" s="410"/>
      <c r="M14" s="236">
        <f t="shared" si="3"/>
        <v>0</v>
      </c>
      <c r="N14" s="236">
        <f t="shared" si="4"/>
        <v>0</v>
      </c>
      <c r="O14" s="410">
        <f t="shared" si="5"/>
        <v>0</v>
      </c>
      <c r="P14" s="325" t="e">
        <f t="shared" si="1"/>
        <v>#DIV/0!</v>
      </c>
      <c r="Q14" s="195"/>
      <c r="R14" s="410"/>
      <c r="S14" s="236">
        <f t="shared" si="6"/>
        <v>0</v>
      </c>
    </row>
    <row r="15" spans="1:19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36"/>
      <c r="E15" s="236"/>
      <c r="F15" s="195"/>
      <c r="G15" s="354" t="e">
        <f t="shared" si="2"/>
        <v>#DIV/0!</v>
      </c>
      <c r="H15" s="236">
        <f t="shared" si="0"/>
        <v>0</v>
      </c>
      <c r="I15" s="236"/>
      <c r="J15" s="236"/>
      <c r="K15" s="236"/>
      <c r="L15" s="410"/>
      <c r="M15" s="236">
        <f t="shared" si="3"/>
        <v>0</v>
      </c>
      <c r="N15" s="236">
        <f t="shared" si="4"/>
        <v>0</v>
      </c>
      <c r="O15" s="410">
        <f t="shared" si="5"/>
        <v>0</v>
      </c>
      <c r="P15" s="325" t="e">
        <f t="shared" si="1"/>
        <v>#DIV/0!</v>
      </c>
      <c r="Q15" s="195"/>
      <c r="R15" s="410"/>
      <c r="S15" s="236">
        <f t="shared" si="6"/>
        <v>0</v>
      </c>
    </row>
    <row r="16" spans="1:19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36"/>
      <c r="E16" s="236"/>
      <c r="F16" s="195"/>
      <c r="G16" s="354" t="e">
        <f t="shared" si="2"/>
        <v>#DIV/0!</v>
      </c>
      <c r="H16" s="236">
        <f t="shared" si="0"/>
        <v>0</v>
      </c>
      <c r="I16" s="236"/>
      <c r="J16" s="236"/>
      <c r="K16" s="236"/>
      <c r="L16" s="410"/>
      <c r="M16" s="236">
        <f t="shared" si="3"/>
        <v>0</v>
      </c>
      <c r="N16" s="236">
        <f t="shared" si="4"/>
        <v>0</v>
      </c>
      <c r="O16" s="410">
        <f t="shared" si="5"/>
        <v>0</v>
      </c>
      <c r="P16" s="325" t="e">
        <f t="shared" si="1"/>
        <v>#DIV/0!</v>
      </c>
      <c r="Q16" s="195"/>
      <c r="R16" s="410"/>
      <c r="S16" s="236">
        <f t="shared" si="6"/>
        <v>0</v>
      </c>
    </row>
    <row r="17" spans="1:19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36"/>
      <c r="E17" s="236"/>
      <c r="F17" s="195"/>
      <c r="G17" s="354" t="e">
        <f t="shared" si="2"/>
        <v>#DIV/0!</v>
      </c>
      <c r="H17" s="236">
        <f t="shared" si="0"/>
        <v>0</v>
      </c>
      <c r="I17" s="236"/>
      <c r="J17" s="236"/>
      <c r="K17" s="236"/>
      <c r="L17" s="410"/>
      <c r="M17" s="236">
        <f t="shared" si="3"/>
        <v>0</v>
      </c>
      <c r="N17" s="236">
        <f t="shared" si="4"/>
        <v>0</v>
      </c>
      <c r="O17" s="410">
        <f t="shared" si="5"/>
        <v>0</v>
      </c>
      <c r="P17" s="325" t="e">
        <f t="shared" si="1"/>
        <v>#DIV/0!</v>
      </c>
      <c r="Q17" s="195"/>
      <c r="R17" s="410"/>
      <c r="S17" s="236">
        <f t="shared" si="6"/>
        <v>0</v>
      </c>
    </row>
    <row r="18" spans="1:19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36"/>
      <c r="E18" s="236"/>
      <c r="F18" s="195"/>
      <c r="G18" s="354" t="e">
        <f t="shared" si="2"/>
        <v>#DIV/0!</v>
      </c>
      <c r="H18" s="236">
        <f t="shared" si="0"/>
        <v>0</v>
      </c>
      <c r="I18" s="236"/>
      <c r="J18" s="236"/>
      <c r="K18" s="236"/>
      <c r="L18" s="410"/>
      <c r="M18" s="236">
        <f t="shared" si="3"/>
        <v>0</v>
      </c>
      <c r="N18" s="236">
        <f t="shared" si="4"/>
        <v>0</v>
      </c>
      <c r="O18" s="410">
        <f t="shared" si="5"/>
        <v>0</v>
      </c>
      <c r="P18" s="325" t="e">
        <f t="shared" si="1"/>
        <v>#DIV/0!</v>
      </c>
      <c r="Q18" s="195"/>
      <c r="R18" s="410"/>
      <c r="S18" s="236">
        <f t="shared" si="6"/>
        <v>0</v>
      </c>
    </row>
    <row r="19" spans="1:19" ht="20.100000000000001" customHeight="1" x14ac:dyDescent="0.25">
      <c r="A19" s="557"/>
      <c r="B19" s="128"/>
      <c r="C19" s="128" t="str">
        <f>'9'!C16</f>
        <v>Kemranjen II</v>
      </c>
      <c r="D19" s="236"/>
      <c r="E19" s="236"/>
      <c r="F19" s="195"/>
      <c r="G19" s="354" t="e">
        <f t="shared" si="2"/>
        <v>#DIV/0!</v>
      </c>
      <c r="H19" s="236">
        <f t="shared" si="0"/>
        <v>0</v>
      </c>
      <c r="I19" s="236"/>
      <c r="J19" s="236"/>
      <c r="K19" s="236"/>
      <c r="L19" s="410"/>
      <c r="M19" s="236">
        <f t="shared" si="3"/>
        <v>0</v>
      </c>
      <c r="N19" s="236">
        <f t="shared" si="4"/>
        <v>0</v>
      </c>
      <c r="O19" s="410">
        <f t="shared" si="5"/>
        <v>0</v>
      </c>
      <c r="P19" s="325" t="e">
        <f t="shared" si="1"/>
        <v>#DIV/0!</v>
      </c>
      <c r="Q19" s="195"/>
      <c r="R19" s="410"/>
      <c r="S19" s="236">
        <f t="shared" si="6"/>
        <v>0</v>
      </c>
    </row>
    <row r="20" spans="1:19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36"/>
      <c r="E20" s="236"/>
      <c r="F20" s="195"/>
      <c r="G20" s="354" t="e">
        <f t="shared" si="2"/>
        <v>#DIV/0!</v>
      </c>
      <c r="H20" s="236">
        <f t="shared" si="0"/>
        <v>0</v>
      </c>
      <c r="I20" s="236"/>
      <c r="J20" s="236"/>
      <c r="K20" s="236"/>
      <c r="L20" s="410"/>
      <c r="M20" s="236">
        <f t="shared" si="3"/>
        <v>0</v>
      </c>
      <c r="N20" s="236">
        <f t="shared" si="4"/>
        <v>0</v>
      </c>
      <c r="O20" s="410">
        <f t="shared" si="5"/>
        <v>0</v>
      </c>
      <c r="P20" s="325" t="e">
        <f t="shared" si="1"/>
        <v>#DIV/0!</v>
      </c>
      <c r="Q20" s="195"/>
      <c r="R20" s="410"/>
      <c r="S20" s="236">
        <f t="shared" si="6"/>
        <v>0</v>
      </c>
    </row>
    <row r="21" spans="1:19" ht="20.100000000000001" customHeight="1" x14ac:dyDescent="0.25">
      <c r="A21" s="557"/>
      <c r="B21" s="128"/>
      <c r="C21" s="128" t="str">
        <f>'9'!C18</f>
        <v>Sumpiuh II</v>
      </c>
      <c r="D21" s="236"/>
      <c r="E21" s="236"/>
      <c r="F21" s="195"/>
      <c r="G21" s="354" t="e">
        <f t="shared" si="2"/>
        <v>#DIV/0!</v>
      </c>
      <c r="H21" s="236">
        <f t="shared" si="0"/>
        <v>0</v>
      </c>
      <c r="I21" s="236"/>
      <c r="J21" s="236"/>
      <c r="K21" s="236"/>
      <c r="L21" s="410"/>
      <c r="M21" s="236">
        <f t="shared" si="3"/>
        <v>0</v>
      </c>
      <c r="N21" s="236">
        <f t="shared" si="4"/>
        <v>0</v>
      </c>
      <c r="O21" s="410">
        <f t="shared" si="5"/>
        <v>0</v>
      </c>
      <c r="P21" s="325" t="e">
        <f t="shared" si="1"/>
        <v>#DIV/0!</v>
      </c>
      <c r="Q21" s="195"/>
      <c r="R21" s="410"/>
      <c r="S21" s="236">
        <f t="shared" si="6"/>
        <v>0</v>
      </c>
    </row>
    <row r="22" spans="1:19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36"/>
      <c r="E22" s="236"/>
      <c r="F22" s="195"/>
      <c r="G22" s="354" t="e">
        <f t="shared" si="2"/>
        <v>#DIV/0!</v>
      </c>
      <c r="H22" s="236">
        <f t="shared" si="0"/>
        <v>0</v>
      </c>
      <c r="I22" s="236"/>
      <c r="J22" s="236"/>
      <c r="K22" s="236"/>
      <c r="L22" s="410"/>
      <c r="M22" s="236">
        <f t="shared" si="3"/>
        <v>0</v>
      </c>
      <c r="N22" s="236">
        <f t="shared" si="4"/>
        <v>0</v>
      </c>
      <c r="O22" s="410">
        <f t="shared" si="5"/>
        <v>0</v>
      </c>
      <c r="P22" s="325" t="e">
        <f t="shared" si="1"/>
        <v>#DIV/0!</v>
      </c>
      <c r="Q22" s="195"/>
      <c r="R22" s="410"/>
      <c r="S22" s="236">
        <f t="shared" si="6"/>
        <v>0</v>
      </c>
    </row>
    <row r="23" spans="1:19" ht="20.100000000000001" customHeight="1" x14ac:dyDescent="0.25">
      <c r="A23" s="557"/>
      <c r="B23" s="128"/>
      <c r="C23" s="128" t="str">
        <f>'9'!C20</f>
        <v>Tambak II</v>
      </c>
      <c r="D23" s="236"/>
      <c r="E23" s="236"/>
      <c r="F23" s="195"/>
      <c r="G23" s="354" t="e">
        <f t="shared" si="2"/>
        <v>#DIV/0!</v>
      </c>
      <c r="H23" s="236">
        <f t="shared" si="0"/>
        <v>0</v>
      </c>
      <c r="I23" s="236"/>
      <c r="J23" s="236"/>
      <c r="K23" s="236"/>
      <c r="L23" s="410"/>
      <c r="M23" s="236">
        <f t="shared" si="3"/>
        <v>0</v>
      </c>
      <c r="N23" s="236">
        <f t="shared" si="4"/>
        <v>0</v>
      </c>
      <c r="O23" s="410">
        <f t="shared" si="5"/>
        <v>0</v>
      </c>
      <c r="P23" s="325" t="e">
        <f t="shared" si="1"/>
        <v>#DIV/0!</v>
      </c>
      <c r="Q23" s="195"/>
      <c r="R23" s="410"/>
      <c r="S23" s="236">
        <f t="shared" si="6"/>
        <v>0</v>
      </c>
    </row>
    <row r="24" spans="1:19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36"/>
      <c r="E24" s="236"/>
      <c r="F24" s="195"/>
      <c r="G24" s="354" t="e">
        <f t="shared" si="2"/>
        <v>#DIV/0!</v>
      </c>
      <c r="H24" s="236">
        <f t="shared" si="0"/>
        <v>0</v>
      </c>
      <c r="I24" s="236"/>
      <c r="J24" s="236"/>
      <c r="K24" s="236"/>
      <c r="L24" s="410"/>
      <c r="M24" s="236">
        <f t="shared" si="3"/>
        <v>0</v>
      </c>
      <c r="N24" s="236">
        <f t="shared" si="4"/>
        <v>0</v>
      </c>
      <c r="O24" s="410">
        <f t="shared" si="5"/>
        <v>0</v>
      </c>
      <c r="P24" s="325" t="e">
        <f t="shared" si="1"/>
        <v>#DIV/0!</v>
      </c>
      <c r="Q24" s="195"/>
      <c r="R24" s="410"/>
      <c r="S24" s="236">
        <f t="shared" si="6"/>
        <v>0</v>
      </c>
    </row>
    <row r="25" spans="1:19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36"/>
      <c r="E25" s="236"/>
      <c r="F25" s="195"/>
      <c r="G25" s="354" t="e">
        <f t="shared" si="2"/>
        <v>#DIV/0!</v>
      </c>
      <c r="H25" s="236">
        <f t="shared" si="0"/>
        <v>0</v>
      </c>
      <c r="I25" s="236"/>
      <c r="J25" s="236"/>
      <c r="K25" s="236"/>
      <c r="L25" s="410"/>
      <c r="M25" s="236">
        <f t="shared" si="3"/>
        <v>0</v>
      </c>
      <c r="N25" s="236">
        <f t="shared" si="4"/>
        <v>0</v>
      </c>
      <c r="O25" s="410">
        <f t="shared" si="5"/>
        <v>0</v>
      </c>
      <c r="P25" s="325" t="e">
        <f t="shared" si="1"/>
        <v>#DIV/0!</v>
      </c>
      <c r="Q25" s="195"/>
      <c r="R25" s="410"/>
      <c r="S25" s="236">
        <f t="shared" si="6"/>
        <v>0</v>
      </c>
    </row>
    <row r="26" spans="1:19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36"/>
      <c r="E26" s="236"/>
      <c r="F26" s="195"/>
      <c r="G26" s="354" t="e">
        <f t="shared" si="2"/>
        <v>#DIV/0!</v>
      </c>
      <c r="H26" s="236">
        <f t="shared" si="0"/>
        <v>0</v>
      </c>
      <c r="I26" s="236"/>
      <c r="J26" s="236"/>
      <c r="K26" s="236"/>
      <c r="L26" s="410"/>
      <c r="M26" s="236">
        <f t="shared" si="3"/>
        <v>0</v>
      </c>
      <c r="N26" s="236">
        <f t="shared" si="4"/>
        <v>0</v>
      </c>
      <c r="O26" s="410">
        <f t="shared" si="5"/>
        <v>0</v>
      </c>
      <c r="P26" s="325" t="e">
        <f t="shared" si="1"/>
        <v>#DIV/0!</v>
      </c>
      <c r="Q26" s="195"/>
      <c r="R26" s="410"/>
      <c r="S26" s="236">
        <f t="shared" si="6"/>
        <v>0</v>
      </c>
    </row>
    <row r="27" spans="1:19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36"/>
      <c r="E27" s="236"/>
      <c r="F27" s="195"/>
      <c r="G27" s="354" t="e">
        <f t="shared" si="2"/>
        <v>#DIV/0!</v>
      </c>
      <c r="H27" s="236">
        <f t="shared" si="0"/>
        <v>0</v>
      </c>
      <c r="I27" s="236"/>
      <c r="J27" s="236"/>
      <c r="K27" s="236"/>
      <c r="L27" s="410"/>
      <c r="M27" s="236">
        <f t="shared" si="3"/>
        <v>0</v>
      </c>
      <c r="N27" s="236">
        <f t="shared" si="4"/>
        <v>0</v>
      </c>
      <c r="O27" s="410">
        <f t="shared" si="5"/>
        <v>0</v>
      </c>
      <c r="P27" s="325" t="e">
        <f t="shared" si="1"/>
        <v>#DIV/0!</v>
      </c>
      <c r="Q27" s="195"/>
      <c r="R27" s="410"/>
      <c r="S27" s="236">
        <f t="shared" si="6"/>
        <v>0</v>
      </c>
    </row>
    <row r="28" spans="1:19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36"/>
      <c r="E28" s="236"/>
      <c r="F28" s="195"/>
      <c r="G28" s="354" t="e">
        <f t="shared" si="2"/>
        <v>#DIV/0!</v>
      </c>
      <c r="H28" s="236">
        <f t="shared" si="0"/>
        <v>0</v>
      </c>
      <c r="I28" s="236"/>
      <c r="J28" s="236"/>
      <c r="K28" s="236"/>
      <c r="L28" s="410"/>
      <c r="M28" s="236">
        <f t="shared" si="3"/>
        <v>0</v>
      </c>
      <c r="N28" s="236">
        <f t="shared" si="4"/>
        <v>0</v>
      </c>
      <c r="O28" s="410">
        <f t="shared" si="5"/>
        <v>0</v>
      </c>
      <c r="P28" s="325" t="e">
        <f t="shared" si="1"/>
        <v>#DIV/0!</v>
      </c>
      <c r="Q28" s="195"/>
      <c r="R28" s="410"/>
      <c r="S28" s="236">
        <f t="shared" si="6"/>
        <v>0</v>
      </c>
    </row>
    <row r="29" spans="1:19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36"/>
      <c r="E29" s="236"/>
      <c r="F29" s="195"/>
      <c r="G29" s="354" t="e">
        <f t="shared" si="2"/>
        <v>#DIV/0!</v>
      </c>
      <c r="H29" s="236">
        <f t="shared" si="0"/>
        <v>0</v>
      </c>
      <c r="I29" s="236"/>
      <c r="J29" s="236"/>
      <c r="K29" s="236"/>
      <c r="L29" s="410"/>
      <c r="M29" s="236">
        <f t="shared" si="3"/>
        <v>0</v>
      </c>
      <c r="N29" s="236">
        <f t="shared" si="4"/>
        <v>0</v>
      </c>
      <c r="O29" s="410">
        <f t="shared" si="5"/>
        <v>0</v>
      </c>
      <c r="P29" s="325" t="e">
        <f t="shared" si="1"/>
        <v>#DIV/0!</v>
      </c>
      <c r="Q29" s="195"/>
      <c r="R29" s="410"/>
      <c r="S29" s="236">
        <f t="shared" si="6"/>
        <v>0</v>
      </c>
    </row>
    <row r="30" spans="1:19" ht="20.100000000000001" customHeight="1" x14ac:dyDescent="0.25">
      <c r="A30" s="557"/>
      <c r="B30" s="128"/>
      <c r="C30" s="128" t="str">
        <f>'9'!C27</f>
        <v>Ajibarang II</v>
      </c>
      <c r="D30" s="236"/>
      <c r="E30" s="236"/>
      <c r="F30" s="195"/>
      <c r="G30" s="354" t="e">
        <f t="shared" si="2"/>
        <v>#DIV/0!</v>
      </c>
      <c r="H30" s="236">
        <f t="shared" si="0"/>
        <v>0</v>
      </c>
      <c r="I30" s="236"/>
      <c r="J30" s="236"/>
      <c r="K30" s="236"/>
      <c r="L30" s="410"/>
      <c r="M30" s="236">
        <f t="shared" si="3"/>
        <v>0</v>
      </c>
      <c r="N30" s="236">
        <f t="shared" si="4"/>
        <v>0</v>
      </c>
      <c r="O30" s="410">
        <f t="shared" si="5"/>
        <v>0</v>
      </c>
      <c r="P30" s="325" t="e">
        <f t="shared" si="1"/>
        <v>#DIV/0!</v>
      </c>
      <c r="Q30" s="195"/>
      <c r="R30" s="410"/>
      <c r="S30" s="236">
        <f t="shared" si="6"/>
        <v>0</v>
      </c>
    </row>
    <row r="31" spans="1:19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36"/>
      <c r="E31" s="236"/>
      <c r="F31" s="195"/>
      <c r="G31" s="354" t="e">
        <f t="shared" si="2"/>
        <v>#DIV/0!</v>
      </c>
      <c r="H31" s="236">
        <f t="shared" si="0"/>
        <v>0</v>
      </c>
      <c r="I31" s="236"/>
      <c r="J31" s="236"/>
      <c r="K31" s="236"/>
      <c r="L31" s="410"/>
      <c r="M31" s="236">
        <f t="shared" si="3"/>
        <v>0</v>
      </c>
      <c r="N31" s="236">
        <f t="shared" si="4"/>
        <v>0</v>
      </c>
      <c r="O31" s="410">
        <f t="shared" si="5"/>
        <v>0</v>
      </c>
      <c r="P31" s="325" t="e">
        <f t="shared" si="1"/>
        <v>#DIV/0!</v>
      </c>
      <c r="Q31" s="236"/>
      <c r="R31" s="410"/>
      <c r="S31" s="236">
        <f t="shared" si="6"/>
        <v>0</v>
      </c>
    </row>
    <row r="32" spans="1:19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36"/>
      <c r="E32" s="236"/>
      <c r="F32" s="195"/>
      <c r="G32" s="354" t="e">
        <f t="shared" ref="G32:G51" si="7">F32/E32*100</f>
        <v>#DIV/0!</v>
      </c>
      <c r="H32" s="236">
        <f t="shared" ref="H32:H51" si="8">D32*$D$61/100</f>
        <v>0</v>
      </c>
      <c r="I32" s="236"/>
      <c r="J32" s="236"/>
      <c r="K32" s="236"/>
      <c r="L32" s="410"/>
      <c r="M32" s="236">
        <f t="shared" ref="M32:M51" si="9">I32+K32</f>
        <v>0</v>
      </c>
      <c r="N32" s="236">
        <f t="shared" ref="N32:N51" si="10">J32+L32</f>
        <v>0</v>
      </c>
      <c r="O32" s="410">
        <f t="shared" ref="O32:O51" si="11">M32+N32</f>
        <v>0</v>
      </c>
      <c r="P32" s="325" t="e">
        <f t="shared" ref="P32:P51" si="12">O32/H32*100</f>
        <v>#DIV/0!</v>
      </c>
      <c r="Q32" s="236"/>
      <c r="R32" s="410"/>
      <c r="S32" s="236">
        <f t="shared" ref="S32:S51" si="13">Q32+R32</f>
        <v>0</v>
      </c>
    </row>
    <row r="33" spans="1:19" ht="20.100000000000001" customHeight="1" x14ac:dyDescent="0.25">
      <c r="A33" s="557"/>
      <c r="B33" s="128"/>
      <c r="C33" s="128" t="str">
        <f>'9'!C30</f>
        <v>Pekuncen II</v>
      </c>
      <c r="D33" s="236"/>
      <c r="E33" s="236"/>
      <c r="F33" s="195"/>
      <c r="G33" s="354" t="e">
        <f t="shared" si="7"/>
        <v>#DIV/0!</v>
      </c>
      <c r="H33" s="236">
        <f t="shared" si="8"/>
        <v>0</v>
      </c>
      <c r="I33" s="236"/>
      <c r="J33" s="236"/>
      <c r="K33" s="236"/>
      <c r="L33" s="410"/>
      <c r="M33" s="236">
        <f t="shared" si="9"/>
        <v>0</v>
      </c>
      <c r="N33" s="236">
        <f t="shared" si="10"/>
        <v>0</v>
      </c>
      <c r="O33" s="410">
        <f t="shared" si="11"/>
        <v>0</v>
      </c>
      <c r="P33" s="325" t="e">
        <f t="shared" si="12"/>
        <v>#DIV/0!</v>
      </c>
      <c r="Q33" s="236"/>
      <c r="R33" s="410"/>
      <c r="S33" s="236">
        <f t="shared" si="13"/>
        <v>0</v>
      </c>
    </row>
    <row r="34" spans="1:19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36"/>
      <c r="E34" s="236"/>
      <c r="F34" s="195"/>
      <c r="G34" s="354" t="e">
        <f t="shared" si="7"/>
        <v>#DIV/0!</v>
      </c>
      <c r="H34" s="236">
        <f t="shared" si="8"/>
        <v>0</v>
      </c>
      <c r="I34" s="236"/>
      <c r="J34" s="236"/>
      <c r="K34" s="236"/>
      <c r="L34" s="410"/>
      <c r="M34" s="236">
        <f t="shared" si="9"/>
        <v>0</v>
      </c>
      <c r="N34" s="236">
        <f t="shared" si="10"/>
        <v>0</v>
      </c>
      <c r="O34" s="410">
        <f t="shared" si="11"/>
        <v>0</v>
      </c>
      <c r="P34" s="325" t="e">
        <f t="shared" si="12"/>
        <v>#DIV/0!</v>
      </c>
      <c r="Q34" s="236"/>
      <c r="R34" s="410"/>
      <c r="S34" s="236">
        <f t="shared" si="13"/>
        <v>0</v>
      </c>
    </row>
    <row r="35" spans="1:19" ht="20.100000000000001" customHeight="1" x14ac:dyDescent="0.25">
      <c r="A35" s="557"/>
      <c r="B35" s="128"/>
      <c r="C35" s="128" t="str">
        <f>'9'!C32</f>
        <v>Cilongok II</v>
      </c>
      <c r="D35" s="236"/>
      <c r="E35" s="236"/>
      <c r="F35" s="195"/>
      <c r="G35" s="354" t="e">
        <f t="shared" si="7"/>
        <v>#DIV/0!</v>
      </c>
      <c r="H35" s="236">
        <f t="shared" si="8"/>
        <v>0</v>
      </c>
      <c r="I35" s="236"/>
      <c r="J35" s="236"/>
      <c r="K35" s="236"/>
      <c r="L35" s="410"/>
      <c r="M35" s="236">
        <f t="shared" si="9"/>
        <v>0</v>
      </c>
      <c r="N35" s="236">
        <f t="shared" si="10"/>
        <v>0</v>
      </c>
      <c r="O35" s="410">
        <f t="shared" si="11"/>
        <v>0</v>
      </c>
      <c r="P35" s="325" t="e">
        <f t="shared" si="12"/>
        <v>#DIV/0!</v>
      </c>
      <c r="Q35" s="236"/>
      <c r="R35" s="410"/>
      <c r="S35" s="236">
        <f t="shared" si="13"/>
        <v>0</v>
      </c>
    </row>
    <row r="36" spans="1:19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36"/>
      <c r="E36" s="236"/>
      <c r="F36" s="195"/>
      <c r="G36" s="354" t="e">
        <f t="shared" si="7"/>
        <v>#DIV/0!</v>
      </c>
      <c r="H36" s="236">
        <f t="shared" si="8"/>
        <v>0</v>
      </c>
      <c r="I36" s="236"/>
      <c r="J36" s="236"/>
      <c r="K36" s="236"/>
      <c r="L36" s="410"/>
      <c r="M36" s="236">
        <f t="shared" si="9"/>
        <v>0</v>
      </c>
      <c r="N36" s="236">
        <f t="shared" si="10"/>
        <v>0</v>
      </c>
      <c r="O36" s="410">
        <f t="shared" si="11"/>
        <v>0</v>
      </c>
      <c r="P36" s="325" t="e">
        <f t="shared" si="12"/>
        <v>#DIV/0!</v>
      </c>
      <c r="Q36" s="236"/>
      <c r="R36" s="410"/>
      <c r="S36" s="236">
        <f t="shared" si="13"/>
        <v>0</v>
      </c>
    </row>
    <row r="37" spans="1:19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36"/>
      <c r="E37" s="236"/>
      <c r="F37" s="195"/>
      <c r="G37" s="354" t="e">
        <f t="shared" si="7"/>
        <v>#DIV/0!</v>
      </c>
      <c r="H37" s="236">
        <f t="shared" si="8"/>
        <v>0</v>
      </c>
      <c r="I37" s="236"/>
      <c r="J37" s="236"/>
      <c r="K37" s="236"/>
      <c r="L37" s="410"/>
      <c r="M37" s="236">
        <f t="shared" si="9"/>
        <v>0</v>
      </c>
      <c r="N37" s="236">
        <f t="shared" si="10"/>
        <v>0</v>
      </c>
      <c r="O37" s="410">
        <f t="shared" si="11"/>
        <v>0</v>
      </c>
      <c r="P37" s="325" t="e">
        <f t="shared" si="12"/>
        <v>#DIV/0!</v>
      </c>
      <c r="Q37" s="236"/>
      <c r="R37" s="410"/>
      <c r="S37" s="236">
        <f t="shared" si="13"/>
        <v>0</v>
      </c>
    </row>
    <row r="38" spans="1:19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36"/>
      <c r="E38" s="236"/>
      <c r="F38" s="195"/>
      <c r="G38" s="354" t="e">
        <f t="shared" si="7"/>
        <v>#DIV/0!</v>
      </c>
      <c r="H38" s="236">
        <f t="shared" si="8"/>
        <v>0</v>
      </c>
      <c r="I38" s="236"/>
      <c r="J38" s="236"/>
      <c r="K38" s="236"/>
      <c r="L38" s="410"/>
      <c r="M38" s="236">
        <f t="shared" si="9"/>
        <v>0</v>
      </c>
      <c r="N38" s="236">
        <f t="shared" si="10"/>
        <v>0</v>
      </c>
      <c r="O38" s="410">
        <f t="shared" si="11"/>
        <v>0</v>
      </c>
      <c r="P38" s="325" t="e">
        <f t="shared" si="12"/>
        <v>#DIV/0!</v>
      </c>
      <c r="Q38" s="236"/>
      <c r="R38" s="410"/>
      <c r="S38" s="236">
        <f t="shared" si="13"/>
        <v>0</v>
      </c>
    </row>
    <row r="39" spans="1:19" ht="20.100000000000001" customHeight="1" x14ac:dyDescent="0.25">
      <c r="A39" s="557"/>
      <c r="B39" s="128"/>
      <c r="C39" s="128" t="str">
        <f>'9'!C36</f>
        <v>Purwokerto Timur II</v>
      </c>
      <c r="D39" s="236"/>
      <c r="E39" s="236"/>
      <c r="F39" s="195"/>
      <c r="G39" s="354" t="e">
        <f t="shared" si="7"/>
        <v>#DIV/0!</v>
      </c>
      <c r="H39" s="236">
        <f t="shared" si="8"/>
        <v>0</v>
      </c>
      <c r="I39" s="236"/>
      <c r="J39" s="236"/>
      <c r="K39" s="236"/>
      <c r="L39" s="410"/>
      <c r="M39" s="236">
        <f t="shared" si="9"/>
        <v>0</v>
      </c>
      <c r="N39" s="236">
        <f t="shared" si="10"/>
        <v>0</v>
      </c>
      <c r="O39" s="410">
        <f t="shared" si="11"/>
        <v>0</v>
      </c>
      <c r="P39" s="325" t="e">
        <f t="shared" si="12"/>
        <v>#DIV/0!</v>
      </c>
      <c r="Q39" s="236"/>
      <c r="R39" s="410"/>
      <c r="S39" s="236">
        <f t="shared" si="13"/>
        <v>0</v>
      </c>
    </row>
    <row r="40" spans="1:19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36"/>
      <c r="E40" s="236"/>
      <c r="F40" s="195"/>
      <c r="G40" s="354" t="e">
        <f t="shared" si="7"/>
        <v>#DIV/0!</v>
      </c>
      <c r="H40" s="236">
        <f t="shared" si="8"/>
        <v>0</v>
      </c>
      <c r="I40" s="236"/>
      <c r="J40" s="236"/>
      <c r="K40" s="236"/>
      <c r="L40" s="410"/>
      <c r="M40" s="236">
        <f t="shared" si="9"/>
        <v>0</v>
      </c>
      <c r="N40" s="236">
        <f t="shared" si="10"/>
        <v>0</v>
      </c>
      <c r="O40" s="410">
        <f t="shared" si="11"/>
        <v>0</v>
      </c>
      <c r="P40" s="325" t="e">
        <f t="shared" si="12"/>
        <v>#DIV/0!</v>
      </c>
      <c r="Q40" s="236"/>
      <c r="R40" s="410"/>
      <c r="S40" s="236">
        <f t="shared" si="13"/>
        <v>0</v>
      </c>
    </row>
    <row r="41" spans="1:19" ht="20.100000000000001" customHeight="1" x14ac:dyDescent="0.25">
      <c r="A41" s="557"/>
      <c r="B41" s="128"/>
      <c r="C41" s="128" t="str">
        <f>'9'!C38</f>
        <v>Purwokerto Utara II</v>
      </c>
      <c r="D41" s="236"/>
      <c r="E41" s="236"/>
      <c r="F41" s="195"/>
      <c r="G41" s="354" t="e">
        <f t="shared" si="7"/>
        <v>#DIV/0!</v>
      </c>
      <c r="H41" s="236">
        <f t="shared" si="8"/>
        <v>0</v>
      </c>
      <c r="I41" s="236"/>
      <c r="J41" s="236"/>
      <c r="K41" s="236"/>
      <c r="L41" s="410"/>
      <c r="M41" s="236">
        <f t="shared" si="9"/>
        <v>0</v>
      </c>
      <c r="N41" s="236">
        <f t="shared" si="10"/>
        <v>0</v>
      </c>
      <c r="O41" s="410">
        <f t="shared" si="11"/>
        <v>0</v>
      </c>
      <c r="P41" s="325" t="e">
        <f t="shared" si="12"/>
        <v>#DIV/0!</v>
      </c>
      <c r="Q41" s="236"/>
      <c r="R41" s="410"/>
      <c r="S41" s="236">
        <f t="shared" si="13"/>
        <v>0</v>
      </c>
    </row>
    <row r="42" spans="1:19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36"/>
      <c r="E42" s="236"/>
      <c r="F42" s="195"/>
      <c r="G42" s="354" t="e">
        <f t="shared" si="7"/>
        <v>#DIV/0!</v>
      </c>
      <c r="H42" s="236">
        <f t="shared" si="8"/>
        <v>0</v>
      </c>
      <c r="I42" s="236"/>
      <c r="J42" s="236"/>
      <c r="K42" s="236"/>
      <c r="L42" s="410"/>
      <c r="M42" s="236">
        <f t="shared" si="9"/>
        <v>0</v>
      </c>
      <c r="N42" s="236">
        <f t="shared" si="10"/>
        <v>0</v>
      </c>
      <c r="O42" s="410">
        <f t="shared" si="11"/>
        <v>0</v>
      </c>
      <c r="P42" s="325" t="e">
        <f t="shared" si="12"/>
        <v>#DIV/0!</v>
      </c>
      <c r="Q42" s="236"/>
      <c r="R42" s="410"/>
      <c r="S42" s="236">
        <f t="shared" si="13"/>
        <v>0</v>
      </c>
    </row>
    <row r="43" spans="1:19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36"/>
      <c r="E43" s="236"/>
      <c r="F43" s="195"/>
      <c r="G43" s="354" t="e">
        <f t="shared" si="7"/>
        <v>#DIV/0!</v>
      </c>
      <c r="H43" s="236">
        <f t="shared" si="8"/>
        <v>0</v>
      </c>
      <c r="I43" s="236"/>
      <c r="J43" s="236"/>
      <c r="K43" s="236"/>
      <c r="L43" s="410"/>
      <c r="M43" s="236">
        <f t="shared" si="9"/>
        <v>0</v>
      </c>
      <c r="N43" s="236">
        <f t="shared" si="10"/>
        <v>0</v>
      </c>
      <c r="O43" s="410">
        <f t="shared" si="11"/>
        <v>0</v>
      </c>
      <c r="P43" s="325" t="e">
        <f t="shared" si="12"/>
        <v>#DIV/0!</v>
      </c>
      <c r="Q43" s="236"/>
      <c r="R43" s="410"/>
      <c r="S43" s="236">
        <f t="shared" si="13"/>
        <v>0</v>
      </c>
    </row>
    <row r="44" spans="1:19" ht="20.100000000000001" customHeight="1" x14ac:dyDescent="0.25">
      <c r="A44" s="557"/>
      <c r="B44" s="128"/>
      <c r="C44" s="128" t="str">
        <f>'9'!C41</f>
        <v>Sokaraja II</v>
      </c>
      <c r="D44" s="236"/>
      <c r="E44" s="236"/>
      <c r="F44" s="195"/>
      <c r="G44" s="354" t="e">
        <f t="shared" si="7"/>
        <v>#DIV/0!</v>
      </c>
      <c r="H44" s="236">
        <f t="shared" si="8"/>
        <v>0</v>
      </c>
      <c r="I44" s="236"/>
      <c r="J44" s="236"/>
      <c r="K44" s="236"/>
      <c r="L44" s="410"/>
      <c r="M44" s="236">
        <f t="shared" si="9"/>
        <v>0</v>
      </c>
      <c r="N44" s="236">
        <f t="shared" si="10"/>
        <v>0</v>
      </c>
      <c r="O44" s="410">
        <f t="shared" si="11"/>
        <v>0</v>
      </c>
      <c r="P44" s="325" t="e">
        <f t="shared" si="12"/>
        <v>#DIV/0!</v>
      </c>
      <c r="Q44" s="236"/>
      <c r="R44" s="410"/>
      <c r="S44" s="236">
        <f t="shared" si="13"/>
        <v>0</v>
      </c>
    </row>
    <row r="45" spans="1:19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36"/>
      <c r="E45" s="236"/>
      <c r="F45" s="195"/>
      <c r="G45" s="354" t="e">
        <f t="shared" si="7"/>
        <v>#DIV/0!</v>
      </c>
      <c r="H45" s="236">
        <f t="shared" si="8"/>
        <v>0</v>
      </c>
      <c r="I45" s="236"/>
      <c r="J45" s="236"/>
      <c r="K45" s="236"/>
      <c r="L45" s="410"/>
      <c r="M45" s="236">
        <f t="shared" si="9"/>
        <v>0</v>
      </c>
      <c r="N45" s="236">
        <f t="shared" si="10"/>
        <v>0</v>
      </c>
      <c r="O45" s="410">
        <f t="shared" si="11"/>
        <v>0</v>
      </c>
      <c r="P45" s="325" t="e">
        <f t="shared" si="12"/>
        <v>#DIV/0!</v>
      </c>
      <c r="Q45" s="236"/>
      <c r="R45" s="410"/>
      <c r="S45" s="236">
        <f t="shared" si="13"/>
        <v>0</v>
      </c>
    </row>
    <row r="46" spans="1:19" ht="20.100000000000001" customHeight="1" x14ac:dyDescent="0.25">
      <c r="A46" s="557"/>
      <c r="B46" s="128"/>
      <c r="C46" s="128" t="str">
        <f>'9'!C43</f>
        <v>Kembaran II</v>
      </c>
      <c r="D46" s="236"/>
      <c r="E46" s="236"/>
      <c r="F46" s="195"/>
      <c r="G46" s="354" t="e">
        <f t="shared" si="7"/>
        <v>#DIV/0!</v>
      </c>
      <c r="H46" s="236">
        <f t="shared" si="8"/>
        <v>0</v>
      </c>
      <c r="I46" s="236"/>
      <c r="J46" s="236"/>
      <c r="K46" s="236"/>
      <c r="L46" s="410"/>
      <c r="M46" s="236">
        <f t="shared" si="9"/>
        <v>0</v>
      </c>
      <c r="N46" s="236">
        <f t="shared" si="10"/>
        <v>0</v>
      </c>
      <c r="O46" s="410">
        <f t="shared" si="11"/>
        <v>0</v>
      </c>
      <c r="P46" s="325" t="e">
        <f t="shared" si="12"/>
        <v>#DIV/0!</v>
      </c>
      <c r="Q46" s="236"/>
      <c r="R46" s="410"/>
      <c r="S46" s="236">
        <f t="shared" si="13"/>
        <v>0</v>
      </c>
    </row>
    <row r="47" spans="1:19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36"/>
      <c r="E47" s="236"/>
      <c r="F47" s="195"/>
      <c r="G47" s="354" t="e">
        <f t="shared" si="7"/>
        <v>#DIV/0!</v>
      </c>
      <c r="H47" s="236">
        <f t="shared" si="8"/>
        <v>0</v>
      </c>
      <c r="I47" s="236"/>
      <c r="J47" s="236"/>
      <c r="K47" s="236"/>
      <c r="L47" s="410"/>
      <c r="M47" s="236">
        <f t="shared" si="9"/>
        <v>0</v>
      </c>
      <c r="N47" s="236">
        <f t="shared" si="10"/>
        <v>0</v>
      </c>
      <c r="O47" s="410">
        <f t="shared" si="11"/>
        <v>0</v>
      </c>
      <c r="P47" s="325" t="e">
        <f t="shared" si="12"/>
        <v>#DIV/0!</v>
      </c>
      <c r="Q47" s="236"/>
      <c r="R47" s="410"/>
      <c r="S47" s="236">
        <f t="shared" si="13"/>
        <v>0</v>
      </c>
    </row>
    <row r="48" spans="1:19" ht="20.100000000000001" customHeight="1" x14ac:dyDescent="0.25">
      <c r="A48" s="557"/>
      <c r="B48" s="128"/>
      <c r="C48" s="128" t="str">
        <f>'9'!C45</f>
        <v>Sumbang II</v>
      </c>
      <c r="D48" s="236"/>
      <c r="E48" s="236"/>
      <c r="F48" s="195"/>
      <c r="G48" s="354" t="e">
        <f t="shared" si="7"/>
        <v>#DIV/0!</v>
      </c>
      <c r="H48" s="236">
        <f t="shared" si="8"/>
        <v>0</v>
      </c>
      <c r="I48" s="236"/>
      <c r="J48" s="236"/>
      <c r="K48" s="236"/>
      <c r="L48" s="410"/>
      <c r="M48" s="236">
        <f t="shared" si="9"/>
        <v>0</v>
      </c>
      <c r="N48" s="236">
        <f t="shared" si="10"/>
        <v>0</v>
      </c>
      <c r="O48" s="410">
        <f t="shared" si="11"/>
        <v>0</v>
      </c>
      <c r="P48" s="325" t="e">
        <f t="shared" si="12"/>
        <v>#DIV/0!</v>
      </c>
      <c r="Q48" s="236"/>
      <c r="R48" s="410"/>
      <c r="S48" s="236">
        <f t="shared" si="13"/>
        <v>0</v>
      </c>
    </row>
    <row r="49" spans="1:20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36"/>
      <c r="E49" s="236"/>
      <c r="F49" s="195"/>
      <c r="G49" s="354" t="e">
        <f t="shared" si="7"/>
        <v>#DIV/0!</v>
      </c>
      <c r="H49" s="236">
        <f t="shared" si="8"/>
        <v>0</v>
      </c>
      <c r="I49" s="236"/>
      <c r="J49" s="236"/>
      <c r="K49" s="236"/>
      <c r="L49" s="410"/>
      <c r="M49" s="236">
        <f t="shared" si="9"/>
        <v>0</v>
      </c>
      <c r="N49" s="236">
        <f t="shared" si="10"/>
        <v>0</v>
      </c>
      <c r="O49" s="410">
        <f t="shared" si="11"/>
        <v>0</v>
      </c>
      <c r="P49" s="325" t="e">
        <f t="shared" si="12"/>
        <v>#DIV/0!</v>
      </c>
      <c r="Q49" s="236"/>
      <c r="R49" s="410"/>
      <c r="S49" s="236">
        <f t="shared" si="13"/>
        <v>0</v>
      </c>
    </row>
    <row r="50" spans="1:20" ht="20.100000000000001" customHeight="1" x14ac:dyDescent="0.25">
      <c r="A50" s="557"/>
      <c r="B50" s="128"/>
      <c r="C50" s="128" t="str">
        <f>'9'!C47</f>
        <v>Baturraden II</v>
      </c>
      <c r="D50" s="236"/>
      <c r="E50" s="236"/>
      <c r="F50" s="195"/>
      <c r="G50" s="354" t="e">
        <f t="shared" si="7"/>
        <v>#DIV/0!</v>
      </c>
      <c r="H50" s="236">
        <f t="shared" si="8"/>
        <v>0</v>
      </c>
      <c r="I50" s="236"/>
      <c r="J50" s="236"/>
      <c r="K50" s="236"/>
      <c r="L50" s="410"/>
      <c r="M50" s="236">
        <f t="shared" si="9"/>
        <v>0</v>
      </c>
      <c r="N50" s="236">
        <f t="shared" si="10"/>
        <v>0</v>
      </c>
      <c r="O50" s="410">
        <f t="shared" si="11"/>
        <v>0</v>
      </c>
      <c r="P50" s="325" t="e">
        <f t="shared" si="12"/>
        <v>#DIV/0!</v>
      </c>
      <c r="Q50" s="236"/>
      <c r="R50" s="410"/>
      <c r="S50" s="236">
        <f t="shared" si="13"/>
        <v>0</v>
      </c>
    </row>
    <row r="51" spans="1:20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36"/>
      <c r="E51" s="236"/>
      <c r="F51" s="195"/>
      <c r="G51" s="354" t="e">
        <f t="shared" si="7"/>
        <v>#DIV/0!</v>
      </c>
      <c r="H51" s="236">
        <f t="shared" si="8"/>
        <v>0</v>
      </c>
      <c r="I51" s="236"/>
      <c r="J51" s="236"/>
      <c r="K51" s="236"/>
      <c r="L51" s="410"/>
      <c r="M51" s="236">
        <f t="shared" si="9"/>
        <v>0</v>
      </c>
      <c r="N51" s="236">
        <f t="shared" si="10"/>
        <v>0</v>
      </c>
      <c r="O51" s="410">
        <f t="shared" si="11"/>
        <v>0</v>
      </c>
      <c r="P51" s="325" t="e">
        <f t="shared" si="12"/>
        <v>#DIV/0!</v>
      </c>
      <c r="Q51" s="236"/>
      <c r="R51" s="410"/>
      <c r="S51" s="236">
        <f t="shared" si="13"/>
        <v>0</v>
      </c>
    </row>
    <row r="52" spans="1:20" ht="20.100000000000001" customHeight="1" x14ac:dyDescent="0.25">
      <c r="A52" s="557"/>
      <c r="B52" s="128"/>
      <c r="C52" s="128"/>
      <c r="D52" s="236"/>
      <c r="E52" s="236"/>
      <c r="F52" s="195"/>
      <c r="G52" s="354"/>
      <c r="H52" s="236"/>
      <c r="I52" s="236"/>
      <c r="J52" s="236"/>
      <c r="K52" s="236"/>
      <c r="L52" s="410"/>
      <c r="M52" s="236"/>
      <c r="N52" s="236"/>
      <c r="O52" s="410"/>
      <c r="P52" s="325"/>
      <c r="Q52" s="236"/>
      <c r="R52" s="410"/>
      <c r="S52" s="236"/>
    </row>
    <row r="53" spans="1:20" ht="20.100000000000001" customHeight="1" x14ac:dyDescent="0.25">
      <c r="A53" s="557"/>
      <c r="B53" s="128"/>
      <c r="C53" s="128"/>
      <c r="D53" s="236"/>
      <c r="E53" s="236"/>
      <c r="F53" s="195"/>
      <c r="G53" s="354"/>
      <c r="H53" s="236"/>
      <c r="I53" s="236"/>
      <c r="J53" s="236"/>
      <c r="K53" s="236"/>
      <c r="L53" s="410"/>
      <c r="M53" s="236"/>
      <c r="N53" s="236"/>
      <c r="O53" s="410"/>
      <c r="P53" s="325"/>
      <c r="Q53" s="236"/>
      <c r="R53" s="410"/>
      <c r="S53" s="236"/>
    </row>
    <row r="54" spans="1:20" ht="20.100000000000001" customHeight="1" x14ac:dyDescent="0.25">
      <c r="A54" s="557"/>
      <c r="B54" s="128"/>
      <c r="C54" s="128"/>
      <c r="D54" s="236"/>
      <c r="E54" s="236"/>
      <c r="F54" s="195"/>
      <c r="G54" s="354"/>
      <c r="H54" s="236"/>
      <c r="I54" s="236"/>
      <c r="J54" s="236"/>
      <c r="K54" s="236"/>
      <c r="L54" s="410"/>
      <c r="M54" s="236"/>
      <c r="N54" s="236"/>
      <c r="O54" s="410"/>
      <c r="P54" s="325"/>
      <c r="Q54" s="236"/>
      <c r="R54" s="410"/>
      <c r="S54" s="236"/>
    </row>
    <row r="55" spans="1:20" ht="20.100000000000001" customHeight="1" x14ac:dyDescent="0.25">
      <c r="A55" s="557"/>
      <c r="B55" s="128"/>
      <c r="C55" s="128"/>
      <c r="D55" s="236"/>
      <c r="E55" s="236"/>
      <c r="F55" s="195"/>
      <c r="G55" s="354"/>
      <c r="H55" s="236"/>
      <c r="I55" s="236"/>
      <c r="J55" s="236"/>
      <c r="K55" s="236"/>
      <c r="L55" s="410"/>
      <c r="M55" s="236"/>
      <c r="N55" s="236"/>
      <c r="O55" s="410"/>
      <c r="P55" s="325"/>
      <c r="Q55" s="236"/>
      <c r="R55" s="410"/>
      <c r="S55" s="236"/>
    </row>
    <row r="56" spans="1:20" ht="20.100000000000001" customHeight="1" x14ac:dyDescent="0.25">
      <c r="A56" s="72"/>
      <c r="B56" s="72"/>
      <c r="C56" s="72"/>
      <c r="D56" s="236"/>
      <c r="E56" s="236"/>
      <c r="F56" s="236"/>
      <c r="G56" s="325"/>
      <c r="H56" s="236"/>
      <c r="I56" s="236"/>
      <c r="J56" s="236"/>
      <c r="K56" s="236"/>
      <c r="L56" s="236"/>
      <c r="M56" s="236"/>
      <c r="N56" s="236"/>
      <c r="O56" s="236"/>
      <c r="P56" s="325"/>
      <c r="Q56" s="236"/>
      <c r="R56" s="236"/>
      <c r="S56" s="236"/>
    </row>
    <row r="57" spans="1:20" ht="20.100000000000001" customHeight="1" x14ac:dyDescent="0.25">
      <c r="A57" s="72"/>
      <c r="B57" s="72"/>
      <c r="C57" s="72"/>
      <c r="D57" s="236"/>
      <c r="E57" s="236"/>
      <c r="F57" s="236"/>
      <c r="G57" s="325"/>
      <c r="H57" s="236"/>
      <c r="I57" s="236"/>
      <c r="J57" s="236"/>
      <c r="K57" s="236"/>
      <c r="L57" s="236"/>
      <c r="M57" s="236"/>
      <c r="N57" s="236"/>
      <c r="O57" s="236"/>
      <c r="P57" s="325"/>
      <c r="Q57" s="236"/>
      <c r="R57" s="236"/>
      <c r="S57" s="236"/>
    </row>
    <row r="58" spans="1:20" ht="20.100000000000001" customHeight="1" x14ac:dyDescent="0.25">
      <c r="A58" s="72"/>
      <c r="B58" s="72"/>
      <c r="C58" s="72"/>
      <c r="D58" s="236"/>
      <c r="E58" s="236"/>
      <c r="F58" s="236"/>
      <c r="G58" s="325"/>
      <c r="H58" s="236"/>
      <c r="I58" s="236"/>
      <c r="J58" s="236"/>
      <c r="K58" s="236"/>
      <c r="L58" s="236"/>
      <c r="M58" s="236"/>
      <c r="N58" s="236"/>
      <c r="O58" s="236"/>
      <c r="P58" s="325"/>
      <c r="Q58" s="236"/>
      <c r="R58" s="236"/>
      <c r="S58" s="236"/>
    </row>
    <row r="59" spans="1:20" ht="20.100000000000001" customHeight="1" x14ac:dyDescent="0.25">
      <c r="A59" s="72"/>
      <c r="B59" s="72"/>
      <c r="C59" s="72"/>
      <c r="D59" s="236"/>
      <c r="E59" s="236"/>
      <c r="F59" s="236"/>
      <c r="G59" s="325"/>
      <c r="H59" s="236"/>
      <c r="I59" s="236"/>
      <c r="J59" s="236"/>
      <c r="K59" s="236"/>
      <c r="L59" s="236"/>
      <c r="M59" s="236"/>
      <c r="N59" s="236"/>
      <c r="O59" s="236"/>
      <c r="P59" s="325"/>
      <c r="Q59" s="236"/>
      <c r="R59" s="236"/>
      <c r="S59" s="236"/>
    </row>
    <row r="60" spans="1:20" ht="20.100000000000001" customHeight="1" x14ac:dyDescent="0.25">
      <c r="A60" s="565" t="s">
        <v>488</v>
      </c>
      <c r="B60" s="566"/>
      <c r="C60" s="567"/>
      <c r="D60" s="411">
        <f>SUM(D12:D59)</f>
        <v>0</v>
      </c>
      <c r="E60" s="411">
        <f>SUM(E12:E59)</f>
        <v>0</v>
      </c>
      <c r="F60" s="411">
        <f>SUM(F12:F59)</f>
        <v>0</v>
      </c>
      <c r="G60" s="412" t="e">
        <f>F60/E60*100</f>
        <v>#DIV/0!</v>
      </c>
      <c r="H60" s="411">
        <f>SUM(H12:H59)</f>
        <v>0</v>
      </c>
      <c r="I60" s="411">
        <f t="shared" ref="I60:O60" si="14">SUM(I12:I59)</f>
        <v>0</v>
      </c>
      <c r="J60" s="411">
        <f>SUM(J12:J59)</f>
        <v>0</v>
      </c>
      <c r="K60" s="411">
        <f t="shared" si="14"/>
        <v>0</v>
      </c>
      <c r="L60" s="411">
        <f t="shared" si="14"/>
        <v>0</v>
      </c>
      <c r="M60" s="411">
        <f t="shared" si="14"/>
        <v>0</v>
      </c>
      <c r="N60" s="411">
        <f>SUM(N12:N59)</f>
        <v>0</v>
      </c>
      <c r="O60" s="411">
        <f t="shared" si="14"/>
        <v>0</v>
      </c>
      <c r="P60" s="412" t="e">
        <f>O60/H60*100</f>
        <v>#DIV/0!</v>
      </c>
      <c r="Q60" s="411">
        <f>SUM(Q12:Q59)</f>
        <v>0</v>
      </c>
      <c r="R60" s="411">
        <f>SUM(R12:R59)</f>
        <v>0</v>
      </c>
      <c r="S60" s="413">
        <f>SUM(S12:S59)</f>
        <v>0</v>
      </c>
      <c r="T60" s="80"/>
    </row>
    <row r="61" spans="1:20" ht="20.100000000000001" customHeight="1" x14ac:dyDescent="0.25">
      <c r="A61" s="93" t="s">
        <v>812</v>
      </c>
      <c r="B61" s="414"/>
      <c r="C61" s="414"/>
      <c r="D61" s="411"/>
      <c r="E61" s="415"/>
      <c r="F61" s="415"/>
      <c r="G61" s="416"/>
      <c r="H61" s="415"/>
      <c r="I61" s="415"/>
      <c r="J61" s="415"/>
      <c r="K61" s="415"/>
      <c r="L61" s="415"/>
      <c r="M61" s="415"/>
      <c r="N61" s="415"/>
      <c r="O61" s="415"/>
      <c r="P61" s="417"/>
      <c r="Q61" s="415"/>
      <c r="R61" s="415"/>
      <c r="S61" s="415"/>
      <c r="T61" s="80"/>
    </row>
    <row r="62" spans="1:20" ht="20.100000000000001" customHeight="1" x14ac:dyDescent="0.25">
      <c r="A62" s="93" t="s">
        <v>813</v>
      </c>
      <c r="B62" s="414"/>
      <c r="C62" s="414"/>
      <c r="D62" s="418"/>
      <c r="E62" s="418"/>
      <c r="F62" s="419"/>
      <c r="G62" s="411">
        <f>COUNTIF(G12:G59,"&gt;=60")</f>
        <v>0</v>
      </c>
      <c r="H62" s="420"/>
      <c r="I62" s="420"/>
      <c r="J62" s="420"/>
      <c r="K62" s="420"/>
      <c r="L62" s="420"/>
      <c r="M62" s="420"/>
      <c r="N62" s="420"/>
      <c r="O62" s="420"/>
      <c r="P62" s="421"/>
      <c r="Q62" s="420"/>
      <c r="R62" s="420"/>
      <c r="S62" s="420"/>
      <c r="T62" s="80"/>
    </row>
    <row r="63" spans="1:20" ht="20.100000000000001" customHeight="1" thickBot="1" x14ac:dyDescent="0.3">
      <c r="A63" s="568" t="s">
        <v>814</v>
      </c>
      <c r="B63" s="569"/>
      <c r="C63" s="569"/>
      <c r="D63" s="422"/>
      <c r="E63" s="422"/>
      <c r="F63" s="423"/>
      <c r="G63" s="424" t="e">
        <f>G62/COUNT(G12:G59)</f>
        <v>#DIV/0!</v>
      </c>
      <c r="H63" s="425"/>
      <c r="I63" s="425"/>
      <c r="J63" s="425"/>
      <c r="K63" s="425"/>
      <c r="L63" s="425"/>
      <c r="M63" s="425"/>
      <c r="N63" s="425"/>
      <c r="O63" s="425"/>
      <c r="P63" s="426"/>
      <c r="Q63" s="425"/>
      <c r="R63" s="425"/>
      <c r="S63" s="427"/>
      <c r="T63" s="80"/>
    </row>
    <row r="64" spans="1:20" x14ac:dyDescent="0.25">
      <c r="B64" s="69"/>
      <c r="C64" s="69"/>
      <c r="D64" s="69"/>
      <c r="E64" s="131"/>
      <c r="F64" s="131"/>
      <c r="G64" s="131"/>
      <c r="H64" s="69"/>
      <c r="I64" s="69"/>
      <c r="J64" s="131"/>
      <c r="L64" s="131"/>
      <c r="M64" s="131"/>
      <c r="N64" s="131"/>
      <c r="O64" s="131"/>
      <c r="P64" s="131"/>
      <c r="Q64" s="131"/>
      <c r="R64" s="131"/>
      <c r="S64" s="131"/>
    </row>
    <row r="65" spans="1:7" x14ac:dyDescent="0.25">
      <c r="A65" s="724" t="s">
        <v>413</v>
      </c>
      <c r="B65" s="724"/>
      <c r="C65" s="724"/>
      <c r="D65" s="724"/>
      <c r="E65" s="724"/>
      <c r="F65" s="724"/>
      <c r="G65" s="724"/>
    </row>
    <row r="66" spans="1:7" ht="18" x14ac:dyDescent="0.25">
      <c r="A66" s="724" t="s">
        <v>794</v>
      </c>
      <c r="B66" s="724"/>
      <c r="C66" s="724"/>
      <c r="D66" s="724"/>
      <c r="E66" s="724"/>
      <c r="F66" s="724"/>
      <c r="G66" s="724"/>
    </row>
    <row r="67" spans="1:7" x14ac:dyDescent="0.25">
      <c r="A67" s="724"/>
      <c r="B67" s="724" t="s">
        <v>815</v>
      </c>
      <c r="C67" s="724"/>
      <c r="D67" s="724"/>
      <c r="E67" s="724"/>
      <c r="F67" s="724"/>
      <c r="G67" s="724"/>
    </row>
    <row r="68" spans="1:7" x14ac:dyDescent="0.25">
      <c r="A68" s="724"/>
      <c r="B68" s="724" t="s">
        <v>816</v>
      </c>
      <c r="C68" s="724"/>
      <c r="D68" s="724"/>
      <c r="E68" s="724"/>
      <c r="F68" s="724"/>
      <c r="G68" s="724"/>
    </row>
    <row r="69" spans="1:7" x14ac:dyDescent="0.25">
      <c r="A69" s="724"/>
      <c r="B69" s="724" t="s">
        <v>817</v>
      </c>
      <c r="C69" s="724"/>
      <c r="D69" s="724"/>
      <c r="E69" s="724"/>
      <c r="F69" s="724"/>
      <c r="G69" s="724"/>
    </row>
  </sheetData>
  <mergeCells count="15">
    <mergeCell ref="I7:P7"/>
    <mergeCell ref="Q7:S9"/>
    <mergeCell ref="E8:E10"/>
    <mergeCell ref="F8:F10"/>
    <mergeCell ref="G8:G10"/>
    <mergeCell ref="I8:J9"/>
    <mergeCell ref="K8:L9"/>
    <mergeCell ref="M8:O9"/>
    <mergeCell ref="P8:P10"/>
    <mergeCell ref="H7:H10"/>
    <mergeCell ref="A7:A10"/>
    <mergeCell ref="B7:B10"/>
    <mergeCell ref="C7:C10"/>
    <mergeCell ref="D7:D10"/>
    <mergeCell ref="E7:G7"/>
  </mergeCells>
  <printOptions horizontalCentered="1"/>
  <pageMargins left="1.18" right="0.9" top="1.1499999999999999" bottom="0.78" header="0" footer="0"/>
  <pageSetup paperSize="9" scale="45" orientation="landscape" horizontalDpi="300" verticalDpi="300" r:id="rId1"/>
  <headerFooter alignWithMargins="0"/>
  <drawing r:id="rId2"/>
  <legacy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4D40-2980-4A87-8522-2149005B6242}">
  <sheetPr codeName="Sheet75">
    <tabColor rgb="FF7030A0"/>
    <pageSetUpPr fitToPage="1"/>
  </sheetPr>
  <dimension ref="A1:O27"/>
  <sheetViews>
    <sheetView zoomScale="80" zoomScaleNormal="8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35.5703125" style="70" customWidth="1"/>
    <col min="3" max="5" width="14.7109375" style="70" customWidth="1"/>
    <col min="6" max="6" width="25.7109375" style="70" customWidth="1"/>
    <col min="7" max="7" width="12.42578125" style="70" customWidth="1"/>
    <col min="8" max="13" width="10.7109375" style="70" customWidth="1"/>
    <col min="14" max="14" width="12.42578125" style="70" customWidth="1"/>
    <col min="15" max="15" width="11.85546875" style="70" customWidth="1"/>
    <col min="16" max="256" width="9.140625" style="70"/>
    <col min="257" max="257" width="5.7109375" style="70" customWidth="1"/>
    <col min="258" max="258" width="35.5703125" style="70" customWidth="1"/>
    <col min="259" max="262" width="25.7109375" style="70" customWidth="1"/>
    <col min="263" max="263" width="12.42578125" style="70" customWidth="1"/>
    <col min="264" max="269" width="10.7109375" style="70" customWidth="1"/>
    <col min="270" max="270" width="12.42578125" style="70" customWidth="1"/>
    <col min="271" max="271" width="11.85546875" style="70" customWidth="1"/>
    <col min="272" max="512" width="9.140625" style="70"/>
    <col min="513" max="513" width="5.7109375" style="70" customWidth="1"/>
    <col min="514" max="514" width="35.5703125" style="70" customWidth="1"/>
    <col min="515" max="518" width="25.7109375" style="70" customWidth="1"/>
    <col min="519" max="519" width="12.42578125" style="70" customWidth="1"/>
    <col min="520" max="525" width="10.7109375" style="70" customWidth="1"/>
    <col min="526" max="526" width="12.42578125" style="70" customWidth="1"/>
    <col min="527" max="527" width="11.85546875" style="70" customWidth="1"/>
    <col min="528" max="768" width="9.140625" style="70"/>
    <col min="769" max="769" width="5.7109375" style="70" customWidth="1"/>
    <col min="770" max="770" width="35.5703125" style="70" customWidth="1"/>
    <col min="771" max="774" width="25.7109375" style="70" customWidth="1"/>
    <col min="775" max="775" width="12.42578125" style="70" customWidth="1"/>
    <col min="776" max="781" width="10.7109375" style="70" customWidth="1"/>
    <col min="782" max="782" width="12.42578125" style="70" customWidth="1"/>
    <col min="783" max="783" width="11.85546875" style="70" customWidth="1"/>
    <col min="784" max="1024" width="9.140625" style="70"/>
    <col min="1025" max="1025" width="5.7109375" style="70" customWidth="1"/>
    <col min="1026" max="1026" width="35.5703125" style="70" customWidth="1"/>
    <col min="1027" max="1030" width="25.7109375" style="70" customWidth="1"/>
    <col min="1031" max="1031" width="12.42578125" style="70" customWidth="1"/>
    <col min="1032" max="1037" width="10.7109375" style="70" customWidth="1"/>
    <col min="1038" max="1038" width="12.42578125" style="70" customWidth="1"/>
    <col min="1039" max="1039" width="11.85546875" style="70" customWidth="1"/>
    <col min="1040" max="1280" width="9.140625" style="70"/>
    <col min="1281" max="1281" width="5.7109375" style="70" customWidth="1"/>
    <col min="1282" max="1282" width="35.5703125" style="70" customWidth="1"/>
    <col min="1283" max="1286" width="25.7109375" style="70" customWidth="1"/>
    <col min="1287" max="1287" width="12.42578125" style="70" customWidth="1"/>
    <col min="1288" max="1293" width="10.7109375" style="70" customWidth="1"/>
    <col min="1294" max="1294" width="12.42578125" style="70" customWidth="1"/>
    <col min="1295" max="1295" width="11.85546875" style="70" customWidth="1"/>
    <col min="1296" max="1536" width="9.140625" style="70"/>
    <col min="1537" max="1537" width="5.7109375" style="70" customWidth="1"/>
    <col min="1538" max="1538" width="35.5703125" style="70" customWidth="1"/>
    <col min="1539" max="1542" width="25.7109375" style="70" customWidth="1"/>
    <col min="1543" max="1543" width="12.42578125" style="70" customWidth="1"/>
    <col min="1544" max="1549" width="10.7109375" style="70" customWidth="1"/>
    <col min="1550" max="1550" width="12.42578125" style="70" customWidth="1"/>
    <col min="1551" max="1551" width="11.85546875" style="70" customWidth="1"/>
    <col min="1552" max="1792" width="9.140625" style="70"/>
    <col min="1793" max="1793" width="5.7109375" style="70" customWidth="1"/>
    <col min="1794" max="1794" width="35.5703125" style="70" customWidth="1"/>
    <col min="1795" max="1798" width="25.7109375" style="70" customWidth="1"/>
    <col min="1799" max="1799" width="12.42578125" style="70" customWidth="1"/>
    <col min="1800" max="1805" width="10.7109375" style="70" customWidth="1"/>
    <col min="1806" max="1806" width="12.42578125" style="70" customWidth="1"/>
    <col min="1807" max="1807" width="11.85546875" style="70" customWidth="1"/>
    <col min="1808" max="2048" width="9.140625" style="70"/>
    <col min="2049" max="2049" width="5.7109375" style="70" customWidth="1"/>
    <col min="2050" max="2050" width="35.5703125" style="70" customWidth="1"/>
    <col min="2051" max="2054" width="25.7109375" style="70" customWidth="1"/>
    <col min="2055" max="2055" width="12.42578125" style="70" customWidth="1"/>
    <col min="2056" max="2061" width="10.7109375" style="70" customWidth="1"/>
    <col min="2062" max="2062" width="12.42578125" style="70" customWidth="1"/>
    <col min="2063" max="2063" width="11.85546875" style="70" customWidth="1"/>
    <col min="2064" max="2304" width="9.140625" style="70"/>
    <col min="2305" max="2305" width="5.7109375" style="70" customWidth="1"/>
    <col min="2306" max="2306" width="35.5703125" style="70" customWidth="1"/>
    <col min="2307" max="2310" width="25.7109375" style="70" customWidth="1"/>
    <col min="2311" max="2311" width="12.42578125" style="70" customWidth="1"/>
    <col min="2312" max="2317" width="10.7109375" style="70" customWidth="1"/>
    <col min="2318" max="2318" width="12.42578125" style="70" customWidth="1"/>
    <col min="2319" max="2319" width="11.85546875" style="70" customWidth="1"/>
    <col min="2320" max="2560" width="9.140625" style="70"/>
    <col min="2561" max="2561" width="5.7109375" style="70" customWidth="1"/>
    <col min="2562" max="2562" width="35.5703125" style="70" customWidth="1"/>
    <col min="2563" max="2566" width="25.7109375" style="70" customWidth="1"/>
    <col min="2567" max="2567" width="12.42578125" style="70" customWidth="1"/>
    <col min="2568" max="2573" width="10.7109375" style="70" customWidth="1"/>
    <col min="2574" max="2574" width="12.42578125" style="70" customWidth="1"/>
    <col min="2575" max="2575" width="11.85546875" style="70" customWidth="1"/>
    <col min="2576" max="2816" width="9.140625" style="70"/>
    <col min="2817" max="2817" width="5.7109375" style="70" customWidth="1"/>
    <col min="2818" max="2818" width="35.5703125" style="70" customWidth="1"/>
    <col min="2819" max="2822" width="25.7109375" style="70" customWidth="1"/>
    <col min="2823" max="2823" width="12.42578125" style="70" customWidth="1"/>
    <col min="2824" max="2829" width="10.7109375" style="70" customWidth="1"/>
    <col min="2830" max="2830" width="12.42578125" style="70" customWidth="1"/>
    <col min="2831" max="2831" width="11.85546875" style="70" customWidth="1"/>
    <col min="2832" max="3072" width="9.140625" style="70"/>
    <col min="3073" max="3073" width="5.7109375" style="70" customWidth="1"/>
    <col min="3074" max="3074" width="35.5703125" style="70" customWidth="1"/>
    <col min="3075" max="3078" width="25.7109375" style="70" customWidth="1"/>
    <col min="3079" max="3079" width="12.42578125" style="70" customWidth="1"/>
    <col min="3080" max="3085" width="10.7109375" style="70" customWidth="1"/>
    <col min="3086" max="3086" width="12.42578125" style="70" customWidth="1"/>
    <col min="3087" max="3087" width="11.85546875" style="70" customWidth="1"/>
    <col min="3088" max="3328" width="9.140625" style="70"/>
    <col min="3329" max="3329" width="5.7109375" style="70" customWidth="1"/>
    <col min="3330" max="3330" width="35.5703125" style="70" customWidth="1"/>
    <col min="3331" max="3334" width="25.7109375" style="70" customWidth="1"/>
    <col min="3335" max="3335" width="12.42578125" style="70" customWidth="1"/>
    <col min="3336" max="3341" width="10.7109375" style="70" customWidth="1"/>
    <col min="3342" max="3342" width="12.42578125" style="70" customWidth="1"/>
    <col min="3343" max="3343" width="11.85546875" style="70" customWidth="1"/>
    <col min="3344" max="3584" width="9.140625" style="70"/>
    <col min="3585" max="3585" width="5.7109375" style="70" customWidth="1"/>
    <col min="3586" max="3586" width="35.5703125" style="70" customWidth="1"/>
    <col min="3587" max="3590" width="25.7109375" style="70" customWidth="1"/>
    <col min="3591" max="3591" width="12.42578125" style="70" customWidth="1"/>
    <col min="3592" max="3597" width="10.7109375" style="70" customWidth="1"/>
    <col min="3598" max="3598" width="12.42578125" style="70" customWidth="1"/>
    <col min="3599" max="3599" width="11.85546875" style="70" customWidth="1"/>
    <col min="3600" max="3840" width="9.140625" style="70"/>
    <col min="3841" max="3841" width="5.7109375" style="70" customWidth="1"/>
    <col min="3842" max="3842" width="35.5703125" style="70" customWidth="1"/>
    <col min="3843" max="3846" width="25.7109375" style="70" customWidth="1"/>
    <col min="3847" max="3847" width="12.42578125" style="70" customWidth="1"/>
    <col min="3848" max="3853" width="10.7109375" style="70" customWidth="1"/>
    <col min="3854" max="3854" width="12.42578125" style="70" customWidth="1"/>
    <col min="3855" max="3855" width="11.85546875" style="70" customWidth="1"/>
    <col min="3856" max="4096" width="9.140625" style="70"/>
    <col min="4097" max="4097" width="5.7109375" style="70" customWidth="1"/>
    <col min="4098" max="4098" width="35.5703125" style="70" customWidth="1"/>
    <col min="4099" max="4102" width="25.7109375" style="70" customWidth="1"/>
    <col min="4103" max="4103" width="12.42578125" style="70" customWidth="1"/>
    <col min="4104" max="4109" width="10.7109375" style="70" customWidth="1"/>
    <col min="4110" max="4110" width="12.42578125" style="70" customWidth="1"/>
    <col min="4111" max="4111" width="11.85546875" style="70" customWidth="1"/>
    <col min="4112" max="4352" width="9.140625" style="70"/>
    <col min="4353" max="4353" width="5.7109375" style="70" customWidth="1"/>
    <col min="4354" max="4354" width="35.5703125" style="70" customWidth="1"/>
    <col min="4355" max="4358" width="25.7109375" style="70" customWidth="1"/>
    <col min="4359" max="4359" width="12.42578125" style="70" customWidth="1"/>
    <col min="4360" max="4365" width="10.7109375" style="70" customWidth="1"/>
    <col min="4366" max="4366" width="12.42578125" style="70" customWidth="1"/>
    <col min="4367" max="4367" width="11.85546875" style="70" customWidth="1"/>
    <col min="4368" max="4608" width="9.140625" style="70"/>
    <col min="4609" max="4609" width="5.7109375" style="70" customWidth="1"/>
    <col min="4610" max="4610" width="35.5703125" style="70" customWidth="1"/>
    <col min="4611" max="4614" width="25.7109375" style="70" customWidth="1"/>
    <col min="4615" max="4615" width="12.42578125" style="70" customWidth="1"/>
    <col min="4616" max="4621" width="10.7109375" style="70" customWidth="1"/>
    <col min="4622" max="4622" width="12.42578125" style="70" customWidth="1"/>
    <col min="4623" max="4623" width="11.85546875" style="70" customWidth="1"/>
    <col min="4624" max="4864" width="9.140625" style="70"/>
    <col min="4865" max="4865" width="5.7109375" style="70" customWidth="1"/>
    <col min="4866" max="4866" width="35.5703125" style="70" customWidth="1"/>
    <col min="4867" max="4870" width="25.7109375" style="70" customWidth="1"/>
    <col min="4871" max="4871" width="12.42578125" style="70" customWidth="1"/>
    <col min="4872" max="4877" width="10.7109375" style="70" customWidth="1"/>
    <col min="4878" max="4878" width="12.42578125" style="70" customWidth="1"/>
    <col min="4879" max="4879" width="11.85546875" style="70" customWidth="1"/>
    <col min="4880" max="5120" width="9.140625" style="70"/>
    <col min="5121" max="5121" width="5.7109375" style="70" customWidth="1"/>
    <col min="5122" max="5122" width="35.5703125" style="70" customWidth="1"/>
    <col min="5123" max="5126" width="25.7109375" style="70" customWidth="1"/>
    <col min="5127" max="5127" width="12.42578125" style="70" customWidth="1"/>
    <col min="5128" max="5133" width="10.7109375" style="70" customWidth="1"/>
    <col min="5134" max="5134" width="12.42578125" style="70" customWidth="1"/>
    <col min="5135" max="5135" width="11.85546875" style="70" customWidth="1"/>
    <col min="5136" max="5376" width="9.140625" style="70"/>
    <col min="5377" max="5377" width="5.7109375" style="70" customWidth="1"/>
    <col min="5378" max="5378" width="35.5703125" style="70" customWidth="1"/>
    <col min="5379" max="5382" width="25.7109375" style="70" customWidth="1"/>
    <col min="5383" max="5383" width="12.42578125" style="70" customWidth="1"/>
    <col min="5384" max="5389" width="10.7109375" style="70" customWidth="1"/>
    <col min="5390" max="5390" width="12.42578125" style="70" customWidth="1"/>
    <col min="5391" max="5391" width="11.85546875" style="70" customWidth="1"/>
    <col min="5392" max="5632" width="9.140625" style="70"/>
    <col min="5633" max="5633" width="5.7109375" style="70" customWidth="1"/>
    <col min="5634" max="5634" width="35.5703125" style="70" customWidth="1"/>
    <col min="5635" max="5638" width="25.7109375" style="70" customWidth="1"/>
    <col min="5639" max="5639" width="12.42578125" style="70" customWidth="1"/>
    <col min="5640" max="5645" width="10.7109375" style="70" customWidth="1"/>
    <col min="5646" max="5646" width="12.42578125" style="70" customWidth="1"/>
    <col min="5647" max="5647" width="11.85546875" style="70" customWidth="1"/>
    <col min="5648" max="5888" width="9.140625" style="70"/>
    <col min="5889" max="5889" width="5.7109375" style="70" customWidth="1"/>
    <col min="5890" max="5890" width="35.5703125" style="70" customWidth="1"/>
    <col min="5891" max="5894" width="25.7109375" style="70" customWidth="1"/>
    <col min="5895" max="5895" width="12.42578125" style="70" customWidth="1"/>
    <col min="5896" max="5901" width="10.7109375" style="70" customWidth="1"/>
    <col min="5902" max="5902" width="12.42578125" style="70" customWidth="1"/>
    <col min="5903" max="5903" width="11.85546875" style="70" customWidth="1"/>
    <col min="5904" max="6144" width="9.140625" style="70"/>
    <col min="6145" max="6145" width="5.7109375" style="70" customWidth="1"/>
    <col min="6146" max="6146" width="35.5703125" style="70" customWidth="1"/>
    <col min="6147" max="6150" width="25.7109375" style="70" customWidth="1"/>
    <col min="6151" max="6151" width="12.42578125" style="70" customWidth="1"/>
    <col min="6152" max="6157" width="10.7109375" style="70" customWidth="1"/>
    <col min="6158" max="6158" width="12.42578125" style="70" customWidth="1"/>
    <col min="6159" max="6159" width="11.85546875" style="70" customWidth="1"/>
    <col min="6160" max="6400" width="9.140625" style="70"/>
    <col min="6401" max="6401" width="5.7109375" style="70" customWidth="1"/>
    <col min="6402" max="6402" width="35.5703125" style="70" customWidth="1"/>
    <col min="6403" max="6406" width="25.7109375" style="70" customWidth="1"/>
    <col min="6407" max="6407" width="12.42578125" style="70" customWidth="1"/>
    <col min="6408" max="6413" width="10.7109375" style="70" customWidth="1"/>
    <col min="6414" max="6414" width="12.42578125" style="70" customWidth="1"/>
    <col min="6415" max="6415" width="11.85546875" style="70" customWidth="1"/>
    <col min="6416" max="6656" width="9.140625" style="70"/>
    <col min="6657" max="6657" width="5.7109375" style="70" customWidth="1"/>
    <col min="6658" max="6658" width="35.5703125" style="70" customWidth="1"/>
    <col min="6659" max="6662" width="25.7109375" style="70" customWidth="1"/>
    <col min="6663" max="6663" width="12.42578125" style="70" customWidth="1"/>
    <col min="6664" max="6669" width="10.7109375" style="70" customWidth="1"/>
    <col min="6670" max="6670" width="12.42578125" style="70" customWidth="1"/>
    <col min="6671" max="6671" width="11.85546875" style="70" customWidth="1"/>
    <col min="6672" max="6912" width="9.140625" style="70"/>
    <col min="6913" max="6913" width="5.7109375" style="70" customWidth="1"/>
    <col min="6914" max="6914" width="35.5703125" style="70" customWidth="1"/>
    <col min="6915" max="6918" width="25.7109375" style="70" customWidth="1"/>
    <col min="6919" max="6919" width="12.42578125" style="70" customWidth="1"/>
    <col min="6920" max="6925" width="10.7109375" style="70" customWidth="1"/>
    <col min="6926" max="6926" width="12.42578125" style="70" customWidth="1"/>
    <col min="6927" max="6927" width="11.85546875" style="70" customWidth="1"/>
    <col min="6928" max="7168" width="9.140625" style="70"/>
    <col min="7169" max="7169" width="5.7109375" style="70" customWidth="1"/>
    <col min="7170" max="7170" width="35.5703125" style="70" customWidth="1"/>
    <col min="7171" max="7174" width="25.7109375" style="70" customWidth="1"/>
    <col min="7175" max="7175" width="12.42578125" style="70" customWidth="1"/>
    <col min="7176" max="7181" width="10.7109375" style="70" customWidth="1"/>
    <col min="7182" max="7182" width="12.42578125" style="70" customWidth="1"/>
    <col min="7183" max="7183" width="11.85546875" style="70" customWidth="1"/>
    <col min="7184" max="7424" width="9.140625" style="70"/>
    <col min="7425" max="7425" width="5.7109375" style="70" customWidth="1"/>
    <col min="7426" max="7426" width="35.5703125" style="70" customWidth="1"/>
    <col min="7427" max="7430" width="25.7109375" style="70" customWidth="1"/>
    <col min="7431" max="7431" width="12.42578125" style="70" customWidth="1"/>
    <col min="7432" max="7437" width="10.7109375" style="70" customWidth="1"/>
    <col min="7438" max="7438" width="12.42578125" style="70" customWidth="1"/>
    <col min="7439" max="7439" width="11.85546875" style="70" customWidth="1"/>
    <col min="7440" max="7680" width="9.140625" style="70"/>
    <col min="7681" max="7681" width="5.7109375" style="70" customWidth="1"/>
    <col min="7682" max="7682" width="35.5703125" style="70" customWidth="1"/>
    <col min="7683" max="7686" width="25.7109375" style="70" customWidth="1"/>
    <col min="7687" max="7687" width="12.42578125" style="70" customWidth="1"/>
    <col min="7688" max="7693" width="10.7109375" style="70" customWidth="1"/>
    <col min="7694" max="7694" width="12.42578125" style="70" customWidth="1"/>
    <col min="7695" max="7695" width="11.85546875" style="70" customWidth="1"/>
    <col min="7696" max="7936" width="9.140625" style="70"/>
    <col min="7937" max="7937" width="5.7109375" style="70" customWidth="1"/>
    <col min="7938" max="7938" width="35.5703125" style="70" customWidth="1"/>
    <col min="7939" max="7942" width="25.7109375" style="70" customWidth="1"/>
    <col min="7943" max="7943" width="12.42578125" style="70" customWidth="1"/>
    <col min="7944" max="7949" width="10.7109375" style="70" customWidth="1"/>
    <col min="7950" max="7950" width="12.42578125" style="70" customWidth="1"/>
    <col min="7951" max="7951" width="11.85546875" style="70" customWidth="1"/>
    <col min="7952" max="8192" width="9.140625" style="70"/>
    <col min="8193" max="8193" width="5.7109375" style="70" customWidth="1"/>
    <col min="8194" max="8194" width="35.5703125" style="70" customWidth="1"/>
    <col min="8195" max="8198" width="25.7109375" style="70" customWidth="1"/>
    <col min="8199" max="8199" width="12.42578125" style="70" customWidth="1"/>
    <col min="8200" max="8205" width="10.7109375" style="70" customWidth="1"/>
    <col min="8206" max="8206" width="12.42578125" style="70" customWidth="1"/>
    <col min="8207" max="8207" width="11.85546875" style="70" customWidth="1"/>
    <col min="8208" max="8448" width="9.140625" style="70"/>
    <col min="8449" max="8449" width="5.7109375" style="70" customWidth="1"/>
    <col min="8450" max="8450" width="35.5703125" style="70" customWidth="1"/>
    <col min="8451" max="8454" width="25.7109375" style="70" customWidth="1"/>
    <col min="8455" max="8455" width="12.42578125" style="70" customWidth="1"/>
    <col min="8456" max="8461" width="10.7109375" style="70" customWidth="1"/>
    <col min="8462" max="8462" width="12.42578125" style="70" customWidth="1"/>
    <col min="8463" max="8463" width="11.85546875" style="70" customWidth="1"/>
    <col min="8464" max="8704" width="9.140625" style="70"/>
    <col min="8705" max="8705" width="5.7109375" style="70" customWidth="1"/>
    <col min="8706" max="8706" width="35.5703125" style="70" customWidth="1"/>
    <col min="8707" max="8710" width="25.7109375" style="70" customWidth="1"/>
    <col min="8711" max="8711" width="12.42578125" style="70" customWidth="1"/>
    <col min="8712" max="8717" width="10.7109375" style="70" customWidth="1"/>
    <col min="8718" max="8718" width="12.42578125" style="70" customWidth="1"/>
    <col min="8719" max="8719" width="11.85546875" style="70" customWidth="1"/>
    <col min="8720" max="8960" width="9.140625" style="70"/>
    <col min="8961" max="8961" width="5.7109375" style="70" customWidth="1"/>
    <col min="8962" max="8962" width="35.5703125" style="70" customWidth="1"/>
    <col min="8963" max="8966" width="25.7109375" style="70" customWidth="1"/>
    <col min="8967" max="8967" width="12.42578125" style="70" customWidth="1"/>
    <col min="8968" max="8973" width="10.7109375" style="70" customWidth="1"/>
    <col min="8974" max="8974" width="12.42578125" style="70" customWidth="1"/>
    <col min="8975" max="8975" width="11.85546875" style="70" customWidth="1"/>
    <col min="8976" max="9216" width="9.140625" style="70"/>
    <col min="9217" max="9217" width="5.7109375" style="70" customWidth="1"/>
    <col min="9218" max="9218" width="35.5703125" style="70" customWidth="1"/>
    <col min="9219" max="9222" width="25.7109375" style="70" customWidth="1"/>
    <col min="9223" max="9223" width="12.42578125" style="70" customWidth="1"/>
    <col min="9224" max="9229" width="10.7109375" style="70" customWidth="1"/>
    <col min="9230" max="9230" width="12.42578125" style="70" customWidth="1"/>
    <col min="9231" max="9231" width="11.85546875" style="70" customWidth="1"/>
    <col min="9232" max="9472" width="9.140625" style="70"/>
    <col min="9473" max="9473" width="5.7109375" style="70" customWidth="1"/>
    <col min="9474" max="9474" width="35.5703125" style="70" customWidth="1"/>
    <col min="9475" max="9478" width="25.7109375" style="70" customWidth="1"/>
    <col min="9479" max="9479" width="12.42578125" style="70" customWidth="1"/>
    <col min="9480" max="9485" width="10.7109375" style="70" customWidth="1"/>
    <col min="9486" max="9486" width="12.42578125" style="70" customWidth="1"/>
    <col min="9487" max="9487" width="11.85546875" style="70" customWidth="1"/>
    <col min="9488" max="9728" width="9.140625" style="70"/>
    <col min="9729" max="9729" width="5.7109375" style="70" customWidth="1"/>
    <col min="9730" max="9730" width="35.5703125" style="70" customWidth="1"/>
    <col min="9731" max="9734" width="25.7109375" style="70" customWidth="1"/>
    <col min="9735" max="9735" width="12.42578125" style="70" customWidth="1"/>
    <col min="9736" max="9741" width="10.7109375" style="70" customWidth="1"/>
    <col min="9742" max="9742" width="12.42578125" style="70" customWidth="1"/>
    <col min="9743" max="9743" width="11.85546875" style="70" customWidth="1"/>
    <col min="9744" max="9984" width="9.140625" style="70"/>
    <col min="9985" max="9985" width="5.7109375" style="70" customWidth="1"/>
    <col min="9986" max="9986" width="35.5703125" style="70" customWidth="1"/>
    <col min="9987" max="9990" width="25.7109375" style="70" customWidth="1"/>
    <col min="9991" max="9991" width="12.42578125" style="70" customWidth="1"/>
    <col min="9992" max="9997" width="10.7109375" style="70" customWidth="1"/>
    <col min="9998" max="9998" width="12.42578125" style="70" customWidth="1"/>
    <col min="9999" max="9999" width="11.85546875" style="70" customWidth="1"/>
    <col min="10000" max="10240" width="9.140625" style="70"/>
    <col min="10241" max="10241" width="5.7109375" style="70" customWidth="1"/>
    <col min="10242" max="10242" width="35.5703125" style="70" customWidth="1"/>
    <col min="10243" max="10246" width="25.7109375" style="70" customWidth="1"/>
    <col min="10247" max="10247" width="12.42578125" style="70" customWidth="1"/>
    <col min="10248" max="10253" width="10.7109375" style="70" customWidth="1"/>
    <col min="10254" max="10254" width="12.42578125" style="70" customWidth="1"/>
    <col min="10255" max="10255" width="11.85546875" style="70" customWidth="1"/>
    <col min="10256" max="10496" width="9.140625" style="70"/>
    <col min="10497" max="10497" width="5.7109375" style="70" customWidth="1"/>
    <col min="10498" max="10498" width="35.5703125" style="70" customWidth="1"/>
    <col min="10499" max="10502" width="25.7109375" style="70" customWidth="1"/>
    <col min="10503" max="10503" width="12.42578125" style="70" customWidth="1"/>
    <col min="10504" max="10509" width="10.7109375" style="70" customWidth="1"/>
    <col min="10510" max="10510" width="12.42578125" style="70" customWidth="1"/>
    <col min="10511" max="10511" width="11.85546875" style="70" customWidth="1"/>
    <col min="10512" max="10752" width="9.140625" style="70"/>
    <col min="10753" max="10753" width="5.7109375" style="70" customWidth="1"/>
    <col min="10754" max="10754" width="35.5703125" style="70" customWidth="1"/>
    <col min="10755" max="10758" width="25.7109375" style="70" customWidth="1"/>
    <col min="10759" max="10759" width="12.42578125" style="70" customWidth="1"/>
    <col min="10760" max="10765" width="10.7109375" style="70" customWidth="1"/>
    <col min="10766" max="10766" width="12.42578125" style="70" customWidth="1"/>
    <col min="10767" max="10767" width="11.85546875" style="70" customWidth="1"/>
    <col min="10768" max="11008" width="9.140625" style="70"/>
    <col min="11009" max="11009" width="5.7109375" style="70" customWidth="1"/>
    <col min="11010" max="11010" width="35.5703125" style="70" customWidth="1"/>
    <col min="11011" max="11014" width="25.7109375" style="70" customWidth="1"/>
    <col min="11015" max="11015" width="12.42578125" style="70" customWidth="1"/>
    <col min="11016" max="11021" width="10.7109375" style="70" customWidth="1"/>
    <col min="11022" max="11022" width="12.42578125" style="70" customWidth="1"/>
    <col min="11023" max="11023" width="11.85546875" style="70" customWidth="1"/>
    <col min="11024" max="11264" width="9.140625" style="70"/>
    <col min="11265" max="11265" width="5.7109375" style="70" customWidth="1"/>
    <col min="11266" max="11266" width="35.5703125" style="70" customWidth="1"/>
    <col min="11267" max="11270" width="25.7109375" style="70" customWidth="1"/>
    <col min="11271" max="11271" width="12.42578125" style="70" customWidth="1"/>
    <col min="11272" max="11277" width="10.7109375" style="70" customWidth="1"/>
    <col min="11278" max="11278" width="12.42578125" style="70" customWidth="1"/>
    <col min="11279" max="11279" width="11.85546875" style="70" customWidth="1"/>
    <col min="11280" max="11520" width="9.140625" style="70"/>
    <col min="11521" max="11521" width="5.7109375" style="70" customWidth="1"/>
    <col min="11522" max="11522" width="35.5703125" style="70" customWidth="1"/>
    <col min="11523" max="11526" width="25.7109375" style="70" customWidth="1"/>
    <col min="11527" max="11527" width="12.42578125" style="70" customWidth="1"/>
    <col min="11528" max="11533" width="10.7109375" style="70" customWidth="1"/>
    <col min="11534" max="11534" width="12.42578125" style="70" customWidth="1"/>
    <col min="11535" max="11535" width="11.85546875" style="70" customWidth="1"/>
    <col min="11536" max="11776" width="9.140625" style="70"/>
    <col min="11777" max="11777" width="5.7109375" style="70" customWidth="1"/>
    <col min="11778" max="11778" width="35.5703125" style="70" customWidth="1"/>
    <col min="11779" max="11782" width="25.7109375" style="70" customWidth="1"/>
    <col min="11783" max="11783" width="12.42578125" style="70" customWidth="1"/>
    <col min="11784" max="11789" width="10.7109375" style="70" customWidth="1"/>
    <col min="11790" max="11790" width="12.42578125" style="70" customWidth="1"/>
    <col min="11791" max="11791" width="11.85546875" style="70" customWidth="1"/>
    <col min="11792" max="12032" width="9.140625" style="70"/>
    <col min="12033" max="12033" width="5.7109375" style="70" customWidth="1"/>
    <col min="12034" max="12034" width="35.5703125" style="70" customWidth="1"/>
    <col min="12035" max="12038" width="25.7109375" style="70" customWidth="1"/>
    <col min="12039" max="12039" width="12.42578125" style="70" customWidth="1"/>
    <col min="12040" max="12045" width="10.7109375" style="70" customWidth="1"/>
    <col min="12046" max="12046" width="12.42578125" style="70" customWidth="1"/>
    <col min="12047" max="12047" width="11.85546875" style="70" customWidth="1"/>
    <col min="12048" max="12288" width="9.140625" style="70"/>
    <col min="12289" max="12289" width="5.7109375" style="70" customWidth="1"/>
    <col min="12290" max="12290" width="35.5703125" style="70" customWidth="1"/>
    <col min="12291" max="12294" width="25.7109375" style="70" customWidth="1"/>
    <col min="12295" max="12295" width="12.42578125" style="70" customWidth="1"/>
    <col min="12296" max="12301" width="10.7109375" style="70" customWidth="1"/>
    <col min="12302" max="12302" width="12.42578125" style="70" customWidth="1"/>
    <col min="12303" max="12303" width="11.85546875" style="70" customWidth="1"/>
    <col min="12304" max="12544" width="9.140625" style="70"/>
    <col min="12545" max="12545" width="5.7109375" style="70" customWidth="1"/>
    <col min="12546" max="12546" width="35.5703125" style="70" customWidth="1"/>
    <col min="12547" max="12550" width="25.7109375" style="70" customWidth="1"/>
    <col min="12551" max="12551" width="12.42578125" style="70" customWidth="1"/>
    <col min="12552" max="12557" width="10.7109375" style="70" customWidth="1"/>
    <col min="12558" max="12558" width="12.42578125" style="70" customWidth="1"/>
    <col min="12559" max="12559" width="11.85546875" style="70" customWidth="1"/>
    <col min="12560" max="12800" width="9.140625" style="70"/>
    <col min="12801" max="12801" width="5.7109375" style="70" customWidth="1"/>
    <col min="12802" max="12802" width="35.5703125" style="70" customWidth="1"/>
    <col min="12803" max="12806" width="25.7109375" style="70" customWidth="1"/>
    <col min="12807" max="12807" width="12.42578125" style="70" customWidth="1"/>
    <col min="12808" max="12813" width="10.7109375" style="70" customWidth="1"/>
    <col min="12814" max="12814" width="12.42578125" style="70" customWidth="1"/>
    <col min="12815" max="12815" width="11.85546875" style="70" customWidth="1"/>
    <col min="12816" max="13056" width="9.140625" style="70"/>
    <col min="13057" max="13057" width="5.7109375" style="70" customWidth="1"/>
    <col min="13058" max="13058" width="35.5703125" style="70" customWidth="1"/>
    <col min="13059" max="13062" width="25.7109375" style="70" customWidth="1"/>
    <col min="13063" max="13063" width="12.42578125" style="70" customWidth="1"/>
    <col min="13064" max="13069" width="10.7109375" style="70" customWidth="1"/>
    <col min="13070" max="13070" width="12.42578125" style="70" customWidth="1"/>
    <col min="13071" max="13071" width="11.85546875" style="70" customWidth="1"/>
    <col min="13072" max="13312" width="9.140625" style="70"/>
    <col min="13313" max="13313" width="5.7109375" style="70" customWidth="1"/>
    <col min="13314" max="13314" width="35.5703125" style="70" customWidth="1"/>
    <col min="13315" max="13318" width="25.7109375" style="70" customWidth="1"/>
    <col min="13319" max="13319" width="12.42578125" style="70" customWidth="1"/>
    <col min="13320" max="13325" width="10.7109375" style="70" customWidth="1"/>
    <col min="13326" max="13326" width="12.42578125" style="70" customWidth="1"/>
    <col min="13327" max="13327" width="11.85546875" style="70" customWidth="1"/>
    <col min="13328" max="13568" width="9.140625" style="70"/>
    <col min="13569" max="13569" width="5.7109375" style="70" customWidth="1"/>
    <col min="13570" max="13570" width="35.5703125" style="70" customWidth="1"/>
    <col min="13571" max="13574" width="25.7109375" style="70" customWidth="1"/>
    <col min="13575" max="13575" width="12.42578125" style="70" customWidth="1"/>
    <col min="13576" max="13581" width="10.7109375" style="70" customWidth="1"/>
    <col min="13582" max="13582" width="12.42578125" style="70" customWidth="1"/>
    <col min="13583" max="13583" width="11.85546875" style="70" customWidth="1"/>
    <col min="13584" max="13824" width="9.140625" style="70"/>
    <col min="13825" max="13825" width="5.7109375" style="70" customWidth="1"/>
    <col min="13826" max="13826" width="35.5703125" style="70" customWidth="1"/>
    <col min="13827" max="13830" width="25.7109375" style="70" customWidth="1"/>
    <col min="13831" max="13831" width="12.42578125" style="70" customWidth="1"/>
    <col min="13832" max="13837" width="10.7109375" style="70" customWidth="1"/>
    <col min="13838" max="13838" width="12.42578125" style="70" customWidth="1"/>
    <col min="13839" max="13839" width="11.85546875" style="70" customWidth="1"/>
    <col min="13840" max="14080" width="9.140625" style="70"/>
    <col min="14081" max="14081" width="5.7109375" style="70" customWidth="1"/>
    <col min="14082" max="14082" width="35.5703125" style="70" customWidth="1"/>
    <col min="14083" max="14086" width="25.7109375" style="70" customWidth="1"/>
    <col min="14087" max="14087" width="12.42578125" style="70" customWidth="1"/>
    <col min="14088" max="14093" width="10.7109375" style="70" customWidth="1"/>
    <col min="14094" max="14094" width="12.42578125" style="70" customWidth="1"/>
    <col min="14095" max="14095" width="11.85546875" style="70" customWidth="1"/>
    <col min="14096" max="14336" width="9.140625" style="70"/>
    <col min="14337" max="14337" width="5.7109375" style="70" customWidth="1"/>
    <col min="14338" max="14338" width="35.5703125" style="70" customWidth="1"/>
    <col min="14339" max="14342" width="25.7109375" style="70" customWidth="1"/>
    <col min="14343" max="14343" width="12.42578125" style="70" customWidth="1"/>
    <col min="14344" max="14349" width="10.7109375" style="70" customWidth="1"/>
    <col min="14350" max="14350" width="12.42578125" style="70" customWidth="1"/>
    <col min="14351" max="14351" width="11.85546875" style="70" customWidth="1"/>
    <col min="14352" max="14592" width="9.140625" style="70"/>
    <col min="14593" max="14593" width="5.7109375" style="70" customWidth="1"/>
    <col min="14594" max="14594" width="35.5703125" style="70" customWidth="1"/>
    <col min="14595" max="14598" width="25.7109375" style="70" customWidth="1"/>
    <col min="14599" max="14599" width="12.42578125" style="70" customWidth="1"/>
    <col min="14600" max="14605" width="10.7109375" style="70" customWidth="1"/>
    <col min="14606" max="14606" width="12.42578125" style="70" customWidth="1"/>
    <col min="14607" max="14607" width="11.85546875" style="70" customWidth="1"/>
    <col min="14608" max="14848" width="9.140625" style="70"/>
    <col min="14849" max="14849" width="5.7109375" style="70" customWidth="1"/>
    <col min="14850" max="14850" width="35.5703125" style="70" customWidth="1"/>
    <col min="14851" max="14854" width="25.7109375" style="70" customWidth="1"/>
    <col min="14855" max="14855" width="12.42578125" style="70" customWidth="1"/>
    <col min="14856" max="14861" width="10.7109375" style="70" customWidth="1"/>
    <col min="14862" max="14862" width="12.42578125" style="70" customWidth="1"/>
    <col min="14863" max="14863" width="11.85546875" style="70" customWidth="1"/>
    <col min="14864" max="15104" width="9.140625" style="70"/>
    <col min="15105" max="15105" width="5.7109375" style="70" customWidth="1"/>
    <col min="15106" max="15106" width="35.5703125" style="70" customWidth="1"/>
    <col min="15107" max="15110" width="25.7109375" style="70" customWidth="1"/>
    <col min="15111" max="15111" width="12.42578125" style="70" customWidth="1"/>
    <col min="15112" max="15117" width="10.7109375" style="70" customWidth="1"/>
    <col min="15118" max="15118" width="12.42578125" style="70" customWidth="1"/>
    <col min="15119" max="15119" width="11.85546875" style="70" customWidth="1"/>
    <col min="15120" max="15360" width="9.140625" style="70"/>
    <col min="15361" max="15361" width="5.7109375" style="70" customWidth="1"/>
    <col min="15362" max="15362" width="35.5703125" style="70" customWidth="1"/>
    <col min="15363" max="15366" width="25.7109375" style="70" customWidth="1"/>
    <col min="15367" max="15367" width="12.42578125" style="70" customWidth="1"/>
    <col min="15368" max="15373" width="10.7109375" style="70" customWidth="1"/>
    <col min="15374" max="15374" width="12.42578125" style="70" customWidth="1"/>
    <col min="15375" max="15375" width="11.85546875" style="70" customWidth="1"/>
    <col min="15376" max="15616" width="9.140625" style="70"/>
    <col min="15617" max="15617" width="5.7109375" style="70" customWidth="1"/>
    <col min="15618" max="15618" width="35.5703125" style="70" customWidth="1"/>
    <col min="15619" max="15622" width="25.7109375" style="70" customWidth="1"/>
    <col min="15623" max="15623" width="12.42578125" style="70" customWidth="1"/>
    <col min="15624" max="15629" width="10.7109375" style="70" customWidth="1"/>
    <col min="15630" max="15630" width="12.42578125" style="70" customWidth="1"/>
    <col min="15631" max="15631" width="11.85546875" style="70" customWidth="1"/>
    <col min="15632" max="15872" width="9.140625" style="70"/>
    <col min="15873" max="15873" width="5.7109375" style="70" customWidth="1"/>
    <col min="15874" max="15874" width="35.5703125" style="70" customWidth="1"/>
    <col min="15875" max="15878" width="25.7109375" style="70" customWidth="1"/>
    <col min="15879" max="15879" width="12.42578125" style="70" customWidth="1"/>
    <col min="15880" max="15885" width="10.7109375" style="70" customWidth="1"/>
    <col min="15886" max="15886" width="12.42578125" style="70" customWidth="1"/>
    <col min="15887" max="15887" width="11.85546875" style="70" customWidth="1"/>
    <col min="15888" max="16128" width="9.140625" style="70"/>
    <col min="16129" max="16129" width="5.7109375" style="70" customWidth="1"/>
    <col min="16130" max="16130" width="35.5703125" style="70" customWidth="1"/>
    <col min="16131" max="16134" width="25.7109375" style="70" customWidth="1"/>
    <col min="16135" max="16135" width="12.42578125" style="70" customWidth="1"/>
    <col min="16136" max="16141" width="10.7109375" style="70" customWidth="1"/>
    <col min="16142" max="16142" width="12.42578125" style="70" customWidth="1"/>
    <col min="16143" max="16143" width="11.85546875" style="70" customWidth="1"/>
    <col min="16144" max="16384" width="9.140625" style="70"/>
  </cols>
  <sheetData>
    <row r="1" spans="1:15" ht="15.75" x14ac:dyDescent="0.25">
      <c r="A1" s="290" t="s">
        <v>865</v>
      </c>
    </row>
    <row r="2" spans="1:15" x14ac:dyDescent="0.25">
      <c r="A2" s="125" t="s">
        <v>316</v>
      </c>
      <c r="B2" s="125"/>
    </row>
    <row r="3" spans="1:15" ht="15.75" x14ac:dyDescent="0.25">
      <c r="A3" s="1064" t="s">
        <v>818</v>
      </c>
      <c r="B3" s="1064"/>
      <c r="C3" s="1064"/>
      <c r="D3" s="1064"/>
      <c r="E3" s="1064"/>
      <c r="F3" s="1064"/>
    </row>
    <row r="4" spans="1:15" ht="15.75" x14ac:dyDescent="0.25">
      <c r="A4" s="217"/>
      <c r="B4" s="217"/>
      <c r="C4" s="589" t="str">
        <f>'1'!$E$5</f>
        <v>KABUPATEN/KOTA</v>
      </c>
      <c r="D4" s="590">
        <f>'1'!$F$5</f>
        <v>2022</v>
      </c>
      <c r="E4" s="217"/>
      <c r="F4" s="217"/>
    </row>
    <row r="5" spans="1:15" ht="15.75" x14ac:dyDescent="0.25">
      <c r="A5" s="217"/>
      <c r="B5" s="217"/>
      <c r="C5" s="589" t="str">
        <f>'1'!$E$6</f>
        <v>TAHUN</v>
      </c>
      <c r="D5" s="590" t="str">
        <f>'1'!$F$6</f>
        <v>BANYUMAS</v>
      </c>
      <c r="E5" s="217"/>
      <c r="F5" s="217"/>
    </row>
    <row r="6" spans="1:15" ht="15.75" thickBot="1" x14ac:dyDescent="0.3">
      <c r="A6" s="71"/>
      <c r="B6" s="71"/>
      <c r="C6" s="71"/>
      <c r="D6" s="71"/>
      <c r="E6" s="71"/>
      <c r="F6" s="71"/>
    </row>
    <row r="7" spans="1:15" ht="39" customHeight="1" x14ac:dyDescent="0.25">
      <c r="A7" s="1066" t="s">
        <v>2</v>
      </c>
      <c r="B7" s="1102" t="s">
        <v>819</v>
      </c>
      <c r="C7" s="1116" t="s">
        <v>1260</v>
      </c>
      <c r="D7" s="1116"/>
      <c r="E7" s="1116"/>
      <c r="F7" s="1116"/>
      <c r="G7" s="579"/>
      <c r="H7" s="1300"/>
      <c r="I7" s="1300"/>
      <c r="J7" s="1300"/>
      <c r="K7" s="1299"/>
      <c r="L7" s="1299"/>
      <c r="M7" s="1299"/>
      <c r="N7" s="579"/>
      <c r="O7" s="581"/>
    </row>
    <row r="8" spans="1:15" ht="45" customHeight="1" x14ac:dyDescent="0.25">
      <c r="A8" s="1041"/>
      <c r="B8" s="1104"/>
      <c r="C8" s="760" t="s">
        <v>6</v>
      </c>
      <c r="D8" s="760" t="s">
        <v>7</v>
      </c>
      <c r="E8" s="760" t="s">
        <v>370</v>
      </c>
      <c r="F8" s="760" t="s">
        <v>820</v>
      </c>
      <c r="G8" s="579"/>
      <c r="H8" s="579"/>
      <c r="I8" s="579"/>
      <c r="J8" s="579"/>
      <c r="K8" s="579"/>
      <c r="L8" s="579"/>
      <c r="M8" s="579"/>
      <c r="N8" s="579"/>
      <c r="O8" s="581"/>
    </row>
    <row r="9" spans="1:15" s="911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18"/>
      <c r="H9" s="918"/>
      <c r="I9" s="918"/>
      <c r="J9" s="918"/>
      <c r="K9" s="918"/>
      <c r="L9" s="918"/>
      <c r="M9" s="918"/>
      <c r="N9" s="918"/>
      <c r="O9" s="918"/>
    </row>
    <row r="10" spans="1:15" ht="24.95" customHeight="1" x14ac:dyDescent="0.25">
      <c r="A10" s="557">
        <v>1</v>
      </c>
      <c r="B10" s="557" t="s">
        <v>821</v>
      </c>
      <c r="C10" s="316"/>
      <c r="D10" s="316"/>
      <c r="E10" s="316">
        <f t="shared" ref="E10:E15" si="0">SUM(C10:D10)</f>
        <v>0</v>
      </c>
      <c r="F10" s="277" t="e">
        <f t="shared" ref="F10:F15" si="1">E10/$E$20*100</f>
        <v>#DIV/0!</v>
      </c>
      <c r="H10" s="103"/>
      <c r="I10" s="103"/>
      <c r="J10" s="103"/>
      <c r="K10" s="103"/>
      <c r="L10" s="103"/>
      <c r="M10" s="103"/>
      <c r="N10" s="103"/>
    </row>
    <row r="11" spans="1:15" ht="24.95" customHeight="1" x14ac:dyDescent="0.25">
      <c r="A11" s="557">
        <v>2</v>
      </c>
      <c r="B11" s="557" t="s">
        <v>822</v>
      </c>
      <c r="C11" s="316"/>
      <c r="D11" s="316"/>
      <c r="E11" s="316">
        <f t="shared" si="0"/>
        <v>0</v>
      </c>
      <c r="F11" s="277" t="e">
        <f t="shared" si="1"/>
        <v>#DIV/0!</v>
      </c>
      <c r="H11" s="103"/>
      <c r="I11" s="103"/>
      <c r="J11" s="103"/>
      <c r="K11" s="103"/>
      <c r="L11" s="103"/>
      <c r="M11" s="103"/>
      <c r="N11" s="103"/>
    </row>
    <row r="12" spans="1:15" ht="24.95" customHeight="1" x14ac:dyDescent="0.25">
      <c r="A12" s="557">
        <v>3</v>
      </c>
      <c r="B12" s="557" t="s">
        <v>823</v>
      </c>
      <c r="C12" s="316"/>
      <c r="D12" s="316"/>
      <c r="E12" s="316">
        <f>SUM(C12:D12)</f>
        <v>0</v>
      </c>
      <c r="F12" s="277" t="e">
        <f t="shared" si="1"/>
        <v>#DIV/0!</v>
      </c>
      <c r="H12" s="103"/>
      <c r="I12" s="103"/>
      <c r="J12" s="103"/>
      <c r="K12" s="103"/>
      <c r="L12" s="103"/>
      <c r="M12" s="103"/>
      <c r="N12" s="103"/>
    </row>
    <row r="13" spans="1:15" ht="24.95" customHeight="1" x14ac:dyDescent="0.25">
      <c r="A13" s="557">
        <v>4</v>
      </c>
      <c r="B13" s="557" t="s">
        <v>824</v>
      </c>
      <c r="C13" s="316"/>
      <c r="D13" s="316"/>
      <c r="E13" s="316">
        <f t="shared" si="0"/>
        <v>0</v>
      </c>
      <c r="F13" s="277" t="e">
        <f t="shared" si="1"/>
        <v>#DIV/0!</v>
      </c>
      <c r="H13" s="103"/>
      <c r="I13" s="103"/>
      <c r="J13" s="103"/>
      <c r="K13" s="103"/>
      <c r="L13" s="103"/>
      <c r="M13" s="103"/>
      <c r="N13" s="103"/>
    </row>
    <row r="14" spans="1:15" ht="24.95" customHeight="1" x14ac:dyDescent="0.25">
      <c r="A14" s="557">
        <v>5</v>
      </c>
      <c r="B14" s="557" t="s">
        <v>825</v>
      </c>
      <c r="C14" s="316"/>
      <c r="D14" s="316"/>
      <c r="E14" s="316">
        <f>SUM(C14:D14)</f>
        <v>0</v>
      </c>
      <c r="F14" s="277" t="e">
        <f t="shared" si="1"/>
        <v>#DIV/0!</v>
      </c>
      <c r="H14" s="103"/>
      <c r="I14" s="103"/>
      <c r="J14" s="103"/>
      <c r="K14" s="103"/>
      <c r="L14" s="103"/>
      <c r="M14" s="103"/>
      <c r="N14" s="103"/>
    </row>
    <row r="15" spans="1:15" ht="24.95" customHeight="1" x14ac:dyDescent="0.25">
      <c r="A15" s="557">
        <v>6</v>
      </c>
      <c r="B15" s="557" t="s">
        <v>826</v>
      </c>
      <c r="C15" s="316"/>
      <c r="D15" s="316"/>
      <c r="E15" s="316">
        <f t="shared" si="0"/>
        <v>0</v>
      </c>
      <c r="F15" s="277" t="e">
        <f t="shared" si="1"/>
        <v>#DIV/0!</v>
      </c>
      <c r="H15" s="103"/>
      <c r="I15" s="103"/>
      <c r="J15" s="103"/>
      <c r="K15" s="103"/>
      <c r="L15" s="103"/>
      <c r="M15" s="103"/>
      <c r="N15" s="103"/>
    </row>
    <row r="16" spans="1:15" ht="24.95" customHeight="1" x14ac:dyDescent="0.25">
      <c r="A16" s="72"/>
      <c r="B16" s="72"/>
      <c r="C16" s="316"/>
      <c r="D16" s="316"/>
      <c r="E16" s="316"/>
      <c r="F16" s="277"/>
      <c r="H16" s="103"/>
      <c r="I16" s="103"/>
      <c r="J16" s="103"/>
      <c r="K16" s="103"/>
      <c r="L16" s="103"/>
      <c r="M16" s="103"/>
      <c r="N16" s="103"/>
    </row>
    <row r="17" spans="1:14" ht="24.95" customHeight="1" x14ac:dyDescent="0.25">
      <c r="A17" s="72"/>
      <c r="B17" s="72"/>
      <c r="C17" s="316"/>
      <c r="D17" s="316"/>
      <c r="E17" s="316"/>
      <c r="F17" s="277"/>
      <c r="H17" s="103"/>
      <c r="I17" s="103"/>
      <c r="J17" s="103"/>
      <c r="K17" s="103"/>
      <c r="L17" s="103"/>
      <c r="M17" s="103"/>
      <c r="N17" s="103"/>
    </row>
    <row r="18" spans="1:14" ht="24.95" customHeight="1" x14ac:dyDescent="0.25">
      <c r="A18" s="72"/>
      <c r="B18" s="72"/>
      <c r="C18" s="316"/>
      <c r="D18" s="316"/>
      <c r="E18" s="316"/>
      <c r="F18" s="277"/>
      <c r="H18" s="103"/>
      <c r="I18" s="103"/>
      <c r="J18" s="103"/>
      <c r="K18" s="103"/>
      <c r="L18" s="103"/>
      <c r="M18" s="103"/>
      <c r="N18" s="103"/>
    </row>
    <row r="19" spans="1:14" ht="24.95" customHeight="1" x14ac:dyDescent="0.25">
      <c r="A19" s="72"/>
      <c r="B19" s="72"/>
      <c r="C19" s="316"/>
      <c r="D19" s="316"/>
      <c r="E19" s="316"/>
      <c r="F19" s="277"/>
      <c r="H19" s="103"/>
      <c r="I19" s="103"/>
      <c r="J19" s="103"/>
      <c r="K19" s="103"/>
      <c r="L19" s="103"/>
      <c r="M19" s="103"/>
      <c r="N19" s="103"/>
    </row>
    <row r="20" spans="1:14" ht="24.95" customHeight="1" x14ac:dyDescent="0.25">
      <c r="A20" s="565" t="s">
        <v>488</v>
      </c>
      <c r="B20" s="566"/>
      <c r="C20" s="428">
        <f>SUM(C10:C19)</f>
        <v>0</v>
      </c>
      <c r="D20" s="429">
        <f>SUM(D10:D19)</f>
        <v>0</v>
      </c>
      <c r="E20" s="429">
        <f>SUM(E10:E19)</f>
        <v>0</v>
      </c>
      <c r="F20" s="430"/>
      <c r="H20" s="103"/>
      <c r="I20" s="103"/>
      <c r="J20" s="103"/>
      <c r="K20" s="103"/>
      <c r="L20" s="103"/>
      <c r="M20" s="103"/>
      <c r="N20" s="103"/>
    </row>
    <row r="21" spans="1:14" ht="24.95" customHeight="1" x14ac:dyDescent="0.25">
      <c r="A21" s="431" t="s">
        <v>827</v>
      </c>
      <c r="B21" s="217"/>
      <c r="C21" s="432" t="e">
        <f>C20/$E$20*100</f>
        <v>#DIV/0!</v>
      </c>
      <c r="D21" s="432" t="e">
        <f>D20/$E$20*100</f>
        <v>#DIV/0!</v>
      </c>
      <c r="E21" s="433"/>
      <c r="F21" s="433"/>
      <c r="H21" s="103"/>
      <c r="I21" s="103"/>
      <c r="J21" s="103"/>
      <c r="K21" s="103"/>
      <c r="L21" s="103"/>
      <c r="M21" s="103"/>
      <c r="N21" s="103"/>
    </row>
    <row r="22" spans="1:14" ht="24.95" customHeight="1" x14ac:dyDescent="0.25">
      <c r="A22" s="565" t="s">
        <v>828</v>
      </c>
      <c r="B22" s="566"/>
      <c r="C22" s="434"/>
      <c r="D22" s="434"/>
      <c r="E22" s="434"/>
      <c r="F22" s="199"/>
      <c r="H22" s="103"/>
      <c r="I22" s="103"/>
      <c r="J22" s="103"/>
      <c r="K22" s="103"/>
      <c r="L22" s="103"/>
      <c r="M22" s="103"/>
      <c r="N22" s="103"/>
    </row>
    <row r="23" spans="1:14" ht="24.95" customHeight="1" x14ac:dyDescent="0.25">
      <c r="A23" s="565" t="s">
        <v>829</v>
      </c>
      <c r="B23" s="566"/>
      <c r="C23" s="434"/>
      <c r="D23" s="434"/>
      <c r="E23" s="434"/>
      <c r="F23" s="199"/>
      <c r="H23" s="103"/>
      <c r="I23" s="103"/>
      <c r="J23" s="103"/>
      <c r="K23" s="103"/>
      <c r="L23" s="103"/>
      <c r="M23" s="103"/>
      <c r="N23" s="103"/>
    </row>
    <row r="24" spans="1:14" ht="24.95" customHeight="1" thickBot="1" x14ac:dyDescent="0.3">
      <c r="A24" s="568" t="s">
        <v>830</v>
      </c>
      <c r="B24" s="569"/>
      <c r="C24" s="435"/>
      <c r="D24" s="435"/>
      <c r="E24" s="435"/>
      <c r="F24" s="282" t="e">
        <f>F23/F22*100</f>
        <v>#DIV/0!</v>
      </c>
      <c r="H24" s="103"/>
      <c r="I24" s="103"/>
      <c r="J24" s="103"/>
      <c r="K24" s="103"/>
      <c r="L24" s="103"/>
      <c r="M24" s="103"/>
      <c r="N24" s="103"/>
    </row>
    <row r="25" spans="1:14" ht="17.25" customHeight="1" x14ac:dyDescent="0.25">
      <c r="C25" s="275"/>
      <c r="D25" s="275"/>
      <c r="E25" s="275"/>
      <c r="F25" s="275"/>
      <c r="H25" s="103"/>
      <c r="I25" s="103"/>
      <c r="J25" s="103"/>
      <c r="K25" s="103"/>
      <c r="L25" s="103"/>
      <c r="M25" s="103"/>
      <c r="N25" s="103"/>
    </row>
    <row r="26" spans="1:14" x14ac:dyDescent="0.25">
      <c r="A26" s="724" t="s">
        <v>413</v>
      </c>
    </row>
    <row r="27" spans="1:14" x14ac:dyDescent="0.25">
      <c r="A27" s="724" t="s">
        <v>831</v>
      </c>
    </row>
  </sheetData>
  <mergeCells count="6">
    <mergeCell ref="K7:M7"/>
    <mergeCell ref="A3:F3"/>
    <mergeCell ref="A7:A8"/>
    <mergeCell ref="B7:B8"/>
    <mergeCell ref="C7:F7"/>
    <mergeCell ref="H7:J7"/>
  </mergeCells>
  <printOptions horizontalCentered="1"/>
  <pageMargins left="1.41" right="0.9" top="1.1499999999999999" bottom="0.9" header="0" footer="0"/>
  <pageSetup paperSize="9" scale="74" orientation="landscape" horizontalDpi="300" verticalDpi="3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9FA4-450B-4ED5-8690-959FB7F27464}">
  <sheetPr codeName="Sheet57">
    <tabColor rgb="FF7030A0"/>
    <pageSetUpPr fitToPage="1"/>
  </sheetPr>
  <dimension ref="A1:G58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9.42578125" style="70" customWidth="1"/>
    <col min="4" max="4" width="26.5703125" style="70" customWidth="1"/>
    <col min="5" max="5" width="29.7109375" style="70" customWidth="1"/>
    <col min="6" max="6" width="27" style="70" customWidth="1"/>
    <col min="7" max="243" width="9.140625" style="70"/>
    <col min="244" max="244" width="5.7109375" style="70" customWidth="1"/>
    <col min="245" max="246" width="21.7109375" style="70" customWidth="1"/>
    <col min="247" max="247" width="21.85546875" style="70" customWidth="1"/>
    <col min="248" max="248" width="24.42578125" style="70" customWidth="1"/>
    <col min="249" max="249" width="23.7109375" style="70" customWidth="1"/>
    <col min="250" max="250" width="16.5703125" style="70" customWidth="1"/>
    <col min="251" max="251" width="18.28515625" style="70" customWidth="1"/>
    <col min="252" max="252" width="10.7109375" style="70" customWidth="1"/>
    <col min="253" max="253" width="11.28515625" style="70" customWidth="1"/>
    <col min="254" max="254" width="10.7109375" style="70" customWidth="1"/>
    <col min="255" max="259" width="10" style="70" customWidth="1"/>
    <col min="260" max="262" width="11.5703125" style="70" customWidth="1"/>
    <col min="263" max="499" width="9.140625" style="70"/>
    <col min="500" max="500" width="5.7109375" style="70" customWidth="1"/>
    <col min="501" max="502" width="21.7109375" style="70" customWidth="1"/>
    <col min="503" max="503" width="21.85546875" style="70" customWidth="1"/>
    <col min="504" max="504" width="24.42578125" style="70" customWidth="1"/>
    <col min="505" max="505" width="23.7109375" style="70" customWidth="1"/>
    <col min="506" max="506" width="16.5703125" style="70" customWidth="1"/>
    <col min="507" max="507" width="18.28515625" style="70" customWidth="1"/>
    <col min="508" max="508" width="10.7109375" style="70" customWidth="1"/>
    <col min="509" max="509" width="11.28515625" style="70" customWidth="1"/>
    <col min="510" max="510" width="10.7109375" style="70" customWidth="1"/>
    <col min="511" max="515" width="10" style="70" customWidth="1"/>
    <col min="516" max="518" width="11.5703125" style="70" customWidth="1"/>
    <col min="519" max="755" width="9.140625" style="70"/>
    <col min="756" max="756" width="5.7109375" style="70" customWidth="1"/>
    <col min="757" max="758" width="21.7109375" style="70" customWidth="1"/>
    <col min="759" max="759" width="21.85546875" style="70" customWidth="1"/>
    <col min="760" max="760" width="24.42578125" style="70" customWidth="1"/>
    <col min="761" max="761" width="23.7109375" style="70" customWidth="1"/>
    <col min="762" max="762" width="16.5703125" style="70" customWidth="1"/>
    <col min="763" max="763" width="18.28515625" style="70" customWidth="1"/>
    <col min="764" max="764" width="10.7109375" style="70" customWidth="1"/>
    <col min="765" max="765" width="11.28515625" style="70" customWidth="1"/>
    <col min="766" max="766" width="10.7109375" style="70" customWidth="1"/>
    <col min="767" max="771" width="10" style="70" customWidth="1"/>
    <col min="772" max="774" width="11.5703125" style="70" customWidth="1"/>
    <col min="775" max="1011" width="9.140625" style="70"/>
    <col min="1012" max="1012" width="5.7109375" style="70" customWidth="1"/>
    <col min="1013" max="1014" width="21.7109375" style="70" customWidth="1"/>
    <col min="1015" max="1015" width="21.85546875" style="70" customWidth="1"/>
    <col min="1016" max="1016" width="24.42578125" style="70" customWidth="1"/>
    <col min="1017" max="1017" width="23.7109375" style="70" customWidth="1"/>
    <col min="1018" max="1018" width="16.5703125" style="70" customWidth="1"/>
    <col min="1019" max="1019" width="18.28515625" style="70" customWidth="1"/>
    <col min="1020" max="1020" width="10.7109375" style="70" customWidth="1"/>
    <col min="1021" max="1021" width="11.28515625" style="70" customWidth="1"/>
    <col min="1022" max="1022" width="10.7109375" style="70" customWidth="1"/>
    <col min="1023" max="1027" width="10" style="70" customWidth="1"/>
    <col min="1028" max="1030" width="11.5703125" style="70" customWidth="1"/>
    <col min="1031" max="1267" width="9.140625" style="70"/>
    <col min="1268" max="1268" width="5.7109375" style="70" customWidth="1"/>
    <col min="1269" max="1270" width="21.7109375" style="70" customWidth="1"/>
    <col min="1271" max="1271" width="21.85546875" style="70" customWidth="1"/>
    <col min="1272" max="1272" width="24.42578125" style="70" customWidth="1"/>
    <col min="1273" max="1273" width="23.7109375" style="70" customWidth="1"/>
    <col min="1274" max="1274" width="16.5703125" style="70" customWidth="1"/>
    <col min="1275" max="1275" width="18.28515625" style="70" customWidth="1"/>
    <col min="1276" max="1276" width="10.7109375" style="70" customWidth="1"/>
    <col min="1277" max="1277" width="11.28515625" style="70" customWidth="1"/>
    <col min="1278" max="1278" width="10.7109375" style="70" customWidth="1"/>
    <col min="1279" max="1283" width="10" style="70" customWidth="1"/>
    <col min="1284" max="1286" width="11.5703125" style="70" customWidth="1"/>
    <col min="1287" max="1523" width="9.140625" style="70"/>
    <col min="1524" max="1524" width="5.7109375" style="70" customWidth="1"/>
    <col min="1525" max="1526" width="21.7109375" style="70" customWidth="1"/>
    <col min="1527" max="1527" width="21.85546875" style="70" customWidth="1"/>
    <col min="1528" max="1528" width="24.42578125" style="70" customWidth="1"/>
    <col min="1529" max="1529" width="23.7109375" style="70" customWidth="1"/>
    <col min="1530" max="1530" width="16.5703125" style="70" customWidth="1"/>
    <col min="1531" max="1531" width="18.28515625" style="70" customWidth="1"/>
    <col min="1532" max="1532" width="10.7109375" style="70" customWidth="1"/>
    <col min="1533" max="1533" width="11.28515625" style="70" customWidth="1"/>
    <col min="1534" max="1534" width="10.7109375" style="70" customWidth="1"/>
    <col min="1535" max="1539" width="10" style="70" customWidth="1"/>
    <col min="1540" max="1542" width="11.5703125" style="70" customWidth="1"/>
    <col min="1543" max="1779" width="9.140625" style="70"/>
    <col min="1780" max="1780" width="5.7109375" style="70" customWidth="1"/>
    <col min="1781" max="1782" width="21.7109375" style="70" customWidth="1"/>
    <col min="1783" max="1783" width="21.85546875" style="70" customWidth="1"/>
    <col min="1784" max="1784" width="24.42578125" style="70" customWidth="1"/>
    <col min="1785" max="1785" width="23.7109375" style="70" customWidth="1"/>
    <col min="1786" max="1786" width="16.5703125" style="70" customWidth="1"/>
    <col min="1787" max="1787" width="18.28515625" style="70" customWidth="1"/>
    <col min="1788" max="1788" width="10.7109375" style="70" customWidth="1"/>
    <col min="1789" max="1789" width="11.28515625" style="70" customWidth="1"/>
    <col min="1790" max="1790" width="10.7109375" style="70" customWidth="1"/>
    <col min="1791" max="1795" width="10" style="70" customWidth="1"/>
    <col min="1796" max="1798" width="11.5703125" style="70" customWidth="1"/>
    <col min="1799" max="2035" width="9.140625" style="70"/>
    <col min="2036" max="2036" width="5.7109375" style="70" customWidth="1"/>
    <col min="2037" max="2038" width="21.7109375" style="70" customWidth="1"/>
    <col min="2039" max="2039" width="21.85546875" style="70" customWidth="1"/>
    <col min="2040" max="2040" width="24.42578125" style="70" customWidth="1"/>
    <col min="2041" max="2041" width="23.7109375" style="70" customWidth="1"/>
    <col min="2042" max="2042" width="16.5703125" style="70" customWidth="1"/>
    <col min="2043" max="2043" width="18.28515625" style="70" customWidth="1"/>
    <col min="2044" max="2044" width="10.7109375" style="70" customWidth="1"/>
    <col min="2045" max="2045" width="11.28515625" style="70" customWidth="1"/>
    <col min="2046" max="2046" width="10.7109375" style="70" customWidth="1"/>
    <col min="2047" max="2051" width="10" style="70" customWidth="1"/>
    <col min="2052" max="2054" width="11.5703125" style="70" customWidth="1"/>
    <col min="2055" max="2291" width="9.140625" style="70"/>
    <col min="2292" max="2292" width="5.7109375" style="70" customWidth="1"/>
    <col min="2293" max="2294" width="21.7109375" style="70" customWidth="1"/>
    <col min="2295" max="2295" width="21.85546875" style="70" customWidth="1"/>
    <col min="2296" max="2296" width="24.42578125" style="70" customWidth="1"/>
    <col min="2297" max="2297" width="23.7109375" style="70" customWidth="1"/>
    <col min="2298" max="2298" width="16.5703125" style="70" customWidth="1"/>
    <col min="2299" max="2299" width="18.28515625" style="70" customWidth="1"/>
    <col min="2300" max="2300" width="10.7109375" style="70" customWidth="1"/>
    <col min="2301" max="2301" width="11.28515625" style="70" customWidth="1"/>
    <col min="2302" max="2302" width="10.7109375" style="70" customWidth="1"/>
    <col min="2303" max="2307" width="10" style="70" customWidth="1"/>
    <col min="2308" max="2310" width="11.5703125" style="70" customWidth="1"/>
    <col min="2311" max="2547" width="9.140625" style="70"/>
    <col min="2548" max="2548" width="5.7109375" style="70" customWidth="1"/>
    <col min="2549" max="2550" width="21.7109375" style="70" customWidth="1"/>
    <col min="2551" max="2551" width="21.85546875" style="70" customWidth="1"/>
    <col min="2552" max="2552" width="24.42578125" style="70" customWidth="1"/>
    <col min="2553" max="2553" width="23.7109375" style="70" customWidth="1"/>
    <col min="2554" max="2554" width="16.5703125" style="70" customWidth="1"/>
    <col min="2555" max="2555" width="18.28515625" style="70" customWidth="1"/>
    <col min="2556" max="2556" width="10.7109375" style="70" customWidth="1"/>
    <col min="2557" max="2557" width="11.28515625" style="70" customWidth="1"/>
    <col min="2558" max="2558" width="10.7109375" style="70" customWidth="1"/>
    <col min="2559" max="2563" width="10" style="70" customWidth="1"/>
    <col min="2564" max="2566" width="11.5703125" style="70" customWidth="1"/>
    <col min="2567" max="2803" width="9.140625" style="70"/>
    <col min="2804" max="2804" width="5.7109375" style="70" customWidth="1"/>
    <col min="2805" max="2806" width="21.7109375" style="70" customWidth="1"/>
    <col min="2807" max="2807" width="21.85546875" style="70" customWidth="1"/>
    <col min="2808" max="2808" width="24.42578125" style="70" customWidth="1"/>
    <col min="2809" max="2809" width="23.7109375" style="70" customWidth="1"/>
    <col min="2810" max="2810" width="16.5703125" style="70" customWidth="1"/>
    <col min="2811" max="2811" width="18.28515625" style="70" customWidth="1"/>
    <col min="2812" max="2812" width="10.7109375" style="70" customWidth="1"/>
    <col min="2813" max="2813" width="11.28515625" style="70" customWidth="1"/>
    <col min="2814" max="2814" width="10.7109375" style="70" customWidth="1"/>
    <col min="2815" max="2819" width="10" style="70" customWidth="1"/>
    <col min="2820" max="2822" width="11.5703125" style="70" customWidth="1"/>
    <col min="2823" max="3059" width="9.140625" style="70"/>
    <col min="3060" max="3060" width="5.7109375" style="70" customWidth="1"/>
    <col min="3061" max="3062" width="21.7109375" style="70" customWidth="1"/>
    <col min="3063" max="3063" width="21.85546875" style="70" customWidth="1"/>
    <col min="3064" max="3064" width="24.42578125" style="70" customWidth="1"/>
    <col min="3065" max="3065" width="23.7109375" style="70" customWidth="1"/>
    <col min="3066" max="3066" width="16.5703125" style="70" customWidth="1"/>
    <col min="3067" max="3067" width="18.28515625" style="70" customWidth="1"/>
    <col min="3068" max="3068" width="10.7109375" style="70" customWidth="1"/>
    <col min="3069" max="3069" width="11.28515625" style="70" customWidth="1"/>
    <col min="3070" max="3070" width="10.7109375" style="70" customWidth="1"/>
    <col min="3071" max="3075" width="10" style="70" customWidth="1"/>
    <col min="3076" max="3078" width="11.5703125" style="70" customWidth="1"/>
    <col min="3079" max="3315" width="9.140625" style="70"/>
    <col min="3316" max="3316" width="5.7109375" style="70" customWidth="1"/>
    <col min="3317" max="3318" width="21.7109375" style="70" customWidth="1"/>
    <col min="3319" max="3319" width="21.85546875" style="70" customWidth="1"/>
    <col min="3320" max="3320" width="24.42578125" style="70" customWidth="1"/>
    <col min="3321" max="3321" width="23.7109375" style="70" customWidth="1"/>
    <col min="3322" max="3322" width="16.5703125" style="70" customWidth="1"/>
    <col min="3323" max="3323" width="18.28515625" style="70" customWidth="1"/>
    <col min="3324" max="3324" width="10.7109375" style="70" customWidth="1"/>
    <col min="3325" max="3325" width="11.28515625" style="70" customWidth="1"/>
    <col min="3326" max="3326" width="10.7109375" style="70" customWidth="1"/>
    <col min="3327" max="3331" width="10" style="70" customWidth="1"/>
    <col min="3332" max="3334" width="11.5703125" style="70" customWidth="1"/>
    <col min="3335" max="3571" width="9.140625" style="70"/>
    <col min="3572" max="3572" width="5.7109375" style="70" customWidth="1"/>
    <col min="3573" max="3574" width="21.7109375" style="70" customWidth="1"/>
    <col min="3575" max="3575" width="21.85546875" style="70" customWidth="1"/>
    <col min="3576" max="3576" width="24.42578125" style="70" customWidth="1"/>
    <col min="3577" max="3577" width="23.7109375" style="70" customWidth="1"/>
    <col min="3578" max="3578" width="16.5703125" style="70" customWidth="1"/>
    <col min="3579" max="3579" width="18.28515625" style="70" customWidth="1"/>
    <col min="3580" max="3580" width="10.7109375" style="70" customWidth="1"/>
    <col min="3581" max="3581" width="11.28515625" style="70" customWidth="1"/>
    <col min="3582" max="3582" width="10.7109375" style="70" customWidth="1"/>
    <col min="3583" max="3587" width="10" style="70" customWidth="1"/>
    <col min="3588" max="3590" width="11.5703125" style="70" customWidth="1"/>
    <col min="3591" max="3827" width="9.140625" style="70"/>
    <col min="3828" max="3828" width="5.7109375" style="70" customWidth="1"/>
    <col min="3829" max="3830" width="21.7109375" style="70" customWidth="1"/>
    <col min="3831" max="3831" width="21.85546875" style="70" customWidth="1"/>
    <col min="3832" max="3832" width="24.42578125" style="70" customWidth="1"/>
    <col min="3833" max="3833" width="23.7109375" style="70" customWidth="1"/>
    <col min="3834" max="3834" width="16.5703125" style="70" customWidth="1"/>
    <col min="3835" max="3835" width="18.28515625" style="70" customWidth="1"/>
    <col min="3836" max="3836" width="10.7109375" style="70" customWidth="1"/>
    <col min="3837" max="3837" width="11.28515625" style="70" customWidth="1"/>
    <col min="3838" max="3838" width="10.7109375" style="70" customWidth="1"/>
    <col min="3839" max="3843" width="10" style="70" customWidth="1"/>
    <col min="3844" max="3846" width="11.5703125" style="70" customWidth="1"/>
    <col min="3847" max="4083" width="9.140625" style="70"/>
    <col min="4084" max="4084" width="5.7109375" style="70" customWidth="1"/>
    <col min="4085" max="4086" width="21.7109375" style="70" customWidth="1"/>
    <col min="4087" max="4087" width="21.85546875" style="70" customWidth="1"/>
    <col min="4088" max="4088" width="24.42578125" style="70" customWidth="1"/>
    <col min="4089" max="4089" width="23.7109375" style="70" customWidth="1"/>
    <col min="4090" max="4090" width="16.5703125" style="70" customWidth="1"/>
    <col min="4091" max="4091" width="18.28515625" style="70" customWidth="1"/>
    <col min="4092" max="4092" width="10.7109375" style="70" customWidth="1"/>
    <col min="4093" max="4093" width="11.28515625" style="70" customWidth="1"/>
    <col min="4094" max="4094" width="10.7109375" style="70" customWidth="1"/>
    <col min="4095" max="4099" width="10" style="70" customWidth="1"/>
    <col min="4100" max="4102" width="11.5703125" style="70" customWidth="1"/>
    <col min="4103" max="4339" width="9.140625" style="70"/>
    <col min="4340" max="4340" width="5.7109375" style="70" customWidth="1"/>
    <col min="4341" max="4342" width="21.7109375" style="70" customWidth="1"/>
    <col min="4343" max="4343" width="21.85546875" style="70" customWidth="1"/>
    <col min="4344" max="4344" width="24.42578125" style="70" customWidth="1"/>
    <col min="4345" max="4345" width="23.7109375" style="70" customWidth="1"/>
    <col min="4346" max="4346" width="16.5703125" style="70" customWidth="1"/>
    <col min="4347" max="4347" width="18.28515625" style="70" customWidth="1"/>
    <col min="4348" max="4348" width="10.7109375" style="70" customWidth="1"/>
    <col min="4349" max="4349" width="11.28515625" style="70" customWidth="1"/>
    <col min="4350" max="4350" width="10.7109375" style="70" customWidth="1"/>
    <col min="4351" max="4355" width="10" style="70" customWidth="1"/>
    <col min="4356" max="4358" width="11.5703125" style="70" customWidth="1"/>
    <col min="4359" max="4595" width="9.140625" style="70"/>
    <col min="4596" max="4596" width="5.7109375" style="70" customWidth="1"/>
    <col min="4597" max="4598" width="21.7109375" style="70" customWidth="1"/>
    <col min="4599" max="4599" width="21.85546875" style="70" customWidth="1"/>
    <col min="4600" max="4600" width="24.42578125" style="70" customWidth="1"/>
    <col min="4601" max="4601" width="23.7109375" style="70" customWidth="1"/>
    <col min="4602" max="4602" width="16.5703125" style="70" customWidth="1"/>
    <col min="4603" max="4603" width="18.28515625" style="70" customWidth="1"/>
    <col min="4604" max="4604" width="10.7109375" style="70" customWidth="1"/>
    <col min="4605" max="4605" width="11.28515625" style="70" customWidth="1"/>
    <col min="4606" max="4606" width="10.7109375" style="70" customWidth="1"/>
    <col min="4607" max="4611" width="10" style="70" customWidth="1"/>
    <col min="4612" max="4614" width="11.5703125" style="70" customWidth="1"/>
    <col min="4615" max="4851" width="9.140625" style="70"/>
    <col min="4852" max="4852" width="5.7109375" style="70" customWidth="1"/>
    <col min="4853" max="4854" width="21.7109375" style="70" customWidth="1"/>
    <col min="4855" max="4855" width="21.85546875" style="70" customWidth="1"/>
    <col min="4856" max="4856" width="24.42578125" style="70" customWidth="1"/>
    <col min="4857" max="4857" width="23.7109375" style="70" customWidth="1"/>
    <col min="4858" max="4858" width="16.5703125" style="70" customWidth="1"/>
    <col min="4859" max="4859" width="18.28515625" style="70" customWidth="1"/>
    <col min="4860" max="4860" width="10.7109375" style="70" customWidth="1"/>
    <col min="4861" max="4861" width="11.28515625" style="70" customWidth="1"/>
    <col min="4862" max="4862" width="10.7109375" style="70" customWidth="1"/>
    <col min="4863" max="4867" width="10" style="70" customWidth="1"/>
    <col min="4868" max="4870" width="11.5703125" style="70" customWidth="1"/>
    <col min="4871" max="5107" width="9.140625" style="70"/>
    <col min="5108" max="5108" width="5.7109375" style="70" customWidth="1"/>
    <col min="5109" max="5110" width="21.7109375" style="70" customWidth="1"/>
    <col min="5111" max="5111" width="21.85546875" style="70" customWidth="1"/>
    <col min="5112" max="5112" width="24.42578125" style="70" customWidth="1"/>
    <col min="5113" max="5113" width="23.7109375" style="70" customWidth="1"/>
    <col min="5114" max="5114" width="16.5703125" style="70" customWidth="1"/>
    <col min="5115" max="5115" width="18.28515625" style="70" customWidth="1"/>
    <col min="5116" max="5116" width="10.7109375" style="70" customWidth="1"/>
    <col min="5117" max="5117" width="11.28515625" style="70" customWidth="1"/>
    <col min="5118" max="5118" width="10.7109375" style="70" customWidth="1"/>
    <col min="5119" max="5123" width="10" style="70" customWidth="1"/>
    <col min="5124" max="5126" width="11.5703125" style="70" customWidth="1"/>
    <col min="5127" max="5363" width="9.140625" style="70"/>
    <col min="5364" max="5364" width="5.7109375" style="70" customWidth="1"/>
    <col min="5365" max="5366" width="21.7109375" style="70" customWidth="1"/>
    <col min="5367" max="5367" width="21.85546875" style="70" customWidth="1"/>
    <col min="5368" max="5368" width="24.42578125" style="70" customWidth="1"/>
    <col min="5369" max="5369" width="23.7109375" style="70" customWidth="1"/>
    <col min="5370" max="5370" width="16.5703125" style="70" customWidth="1"/>
    <col min="5371" max="5371" width="18.28515625" style="70" customWidth="1"/>
    <col min="5372" max="5372" width="10.7109375" style="70" customWidth="1"/>
    <col min="5373" max="5373" width="11.28515625" style="70" customWidth="1"/>
    <col min="5374" max="5374" width="10.7109375" style="70" customWidth="1"/>
    <col min="5375" max="5379" width="10" style="70" customWidth="1"/>
    <col min="5380" max="5382" width="11.5703125" style="70" customWidth="1"/>
    <col min="5383" max="5619" width="9.140625" style="70"/>
    <col min="5620" max="5620" width="5.7109375" style="70" customWidth="1"/>
    <col min="5621" max="5622" width="21.7109375" style="70" customWidth="1"/>
    <col min="5623" max="5623" width="21.85546875" style="70" customWidth="1"/>
    <col min="5624" max="5624" width="24.42578125" style="70" customWidth="1"/>
    <col min="5625" max="5625" width="23.7109375" style="70" customWidth="1"/>
    <col min="5626" max="5626" width="16.5703125" style="70" customWidth="1"/>
    <col min="5627" max="5627" width="18.28515625" style="70" customWidth="1"/>
    <col min="5628" max="5628" width="10.7109375" style="70" customWidth="1"/>
    <col min="5629" max="5629" width="11.28515625" style="70" customWidth="1"/>
    <col min="5630" max="5630" width="10.7109375" style="70" customWidth="1"/>
    <col min="5631" max="5635" width="10" style="70" customWidth="1"/>
    <col min="5636" max="5638" width="11.5703125" style="70" customWidth="1"/>
    <col min="5639" max="5875" width="9.140625" style="70"/>
    <col min="5876" max="5876" width="5.7109375" style="70" customWidth="1"/>
    <col min="5877" max="5878" width="21.7109375" style="70" customWidth="1"/>
    <col min="5879" max="5879" width="21.85546875" style="70" customWidth="1"/>
    <col min="5880" max="5880" width="24.42578125" style="70" customWidth="1"/>
    <col min="5881" max="5881" width="23.7109375" style="70" customWidth="1"/>
    <col min="5882" max="5882" width="16.5703125" style="70" customWidth="1"/>
    <col min="5883" max="5883" width="18.28515625" style="70" customWidth="1"/>
    <col min="5884" max="5884" width="10.7109375" style="70" customWidth="1"/>
    <col min="5885" max="5885" width="11.28515625" style="70" customWidth="1"/>
    <col min="5886" max="5886" width="10.7109375" style="70" customWidth="1"/>
    <col min="5887" max="5891" width="10" style="70" customWidth="1"/>
    <col min="5892" max="5894" width="11.5703125" style="70" customWidth="1"/>
    <col min="5895" max="6131" width="9.140625" style="70"/>
    <col min="6132" max="6132" width="5.7109375" style="70" customWidth="1"/>
    <col min="6133" max="6134" width="21.7109375" style="70" customWidth="1"/>
    <col min="6135" max="6135" width="21.85546875" style="70" customWidth="1"/>
    <col min="6136" max="6136" width="24.42578125" style="70" customWidth="1"/>
    <col min="6137" max="6137" width="23.7109375" style="70" customWidth="1"/>
    <col min="6138" max="6138" width="16.5703125" style="70" customWidth="1"/>
    <col min="6139" max="6139" width="18.28515625" style="70" customWidth="1"/>
    <col min="6140" max="6140" width="10.7109375" style="70" customWidth="1"/>
    <col min="6141" max="6141" width="11.28515625" style="70" customWidth="1"/>
    <col min="6142" max="6142" width="10.7109375" style="70" customWidth="1"/>
    <col min="6143" max="6147" width="10" style="70" customWidth="1"/>
    <col min="6148" max="6150" width="11.5703125" style="70" customWidth="1"/>
    <col min="6151" max="6387" width="9.140625" style="70"/>
    <col min="6388" max="6388" width="5.7109375" style="70" customWidth="1"/>
    <col min="6389" max="6390" width="21.7109375" style="70" customWidth="1"/>
    <col min="6391" max="6391" width="21.85546875" style="70" customWidth="1"/>
    <col min="6392" max="6392" width="24.42578125" style="70" customWidth="1"/>
    <col min="6393" max="6393" width="23.7109375" style="70" customWidth="1"/>
    <col min="6394" max="6394" width="16.5703125" style="70" customWidth="1"/>
    <col min="6395" max="6395" width="18.28515625" style="70" customWidth="1"/>
    <col min="6396" max="6396" width="10.7109375" style="70" customWidth="1"/>
    <col min="6397" max="6397" width="11.28515625" style="70" customWidth="1"/>
    <col min="6398" max="6398" width="10.7109375" style="70" customWidth="1"/>
    <col min="6399" max="6403" width="10" style="70" customWidth="1"/>
    <col min="6404" max="6406" width="11.5703125" style="70" customWidth="1"/>
    <col min="6407" max="6643" width="9.140625" style="70"/>
    <col min="6644" max="6644" width="5.7109375" style="70" customWidth="1"/>
    <col min="6645" max="6646" width="21.7109375" style="70" customWidth="1"/>
    <col min="6647" max="6647" width="21.85546875" style="70" customWidth="1"/>
    <col min="6648" max="6648" width="24.42578125" style="70" customWidth="1"/>
    <col min="6649" max="6649" width="23.7109375" style="70" customWidth="1"/>
    <col min="6650" max="6650" width="16.5703125" style="70" customWidth="1"/>
    <col min="6651" max="6651" width="18.28515625" style="70" customWidth="1"/>
    <col min="6652" max="6652" width="10.7109375" style="70" customWidth="1"/>
    <col min="6653" max="6653" width="11.28515625" style="70" customWidth="1"/>
    <col min="6654" max="6654" width="10.7109375" style="70" customWidth="1"/>
    <col min="6655" max="6659" width="10" style="70" customWidth="1"/>
    <col min="6660" max="6662" width="11.5703125" style="70" customWidth="1"/>
    <col min="6663" max="6899" width="9.140625" style="70"/>
    <col min="6900" max="6900" width="5.7109375" style="70" customWidth="1"/>
    <col min="6901" max="6902" width="21.7109375" style="70" customWidth="1"/>
    <col min="6903" max="6903" width="21.85546875" style="70" customWidth="1"/>
    <col min="6904" max="6904" width="24.42578125" style="70" customWidth="1"/>
    <col min="6905" max="6905" width="23.7109375" style="70" customWidth="1"/>
    <col min="6906" max="6906" width="16.5703125" style="70" customWidth="1"/>
    <col min="6907" max="6907" width="18.28515625" style="70" customWidth="1"/>
    <col min="6908" max="6908" width="10.7109375" style="70" customWidth="1"/>
    <col min="6909" max="6909" width="11.28515625" style="70" customWidth="1"/>
    <col min="6910" max="6910" width="10.7109375" style="70" customWidth="1"/>
    <col min="6911" max="6915" width="10" style="70" customWidth="1"/>
    <col min="6916" max="6918" width="11.5703125" style="70" customWidth="1"/>
    <col min="6919" max="7155" width="9.140625" style="70"/>
    <col min="7156" max="7156" width="5.7109375" style="70" customWidth="1"/>
    <col min="7157" max="7158" width="21.7109375" style="70" customWidth="1"/>
    <col min="7159" max="7159" width="21.85546875" style="70" customWidth="1"/>
    <col min="7160" max="7160" width="24.42578125" style="70" customWidth="1"/>
    <col min="7161" max="7161" width="23.7109375" style="70" customWidth="1"/>
    <col min="7162" max="7162" width="16.5703125" style="70" customWidth="1"/>
    <col min="7163" max="7163" width="18.28515625" style="70" customWidth="1"/>
    <col min="7164" max="7164" width="10.7109375" style="70" customWidth="1"/>
    <col min="7165" max="7165" width="11.28515625" style="70" customWidth="1"/>
    <col min="7166" max="7166" width="10.7109375" style="70" customWidth="1"/>
    <col min="7167" max="7171" width="10" style="70" customWidth="1"/>
    <col min="7172" max="7174" width="11.5703125" style="70" customWidth="1"/>
    <col min="7175" max="7411" width="9.140625" style="70"/>
    <col min="7412" max="7412" width="5.7109375" style="70" customWidth="1"/>
    <col min="7413" max="7414" width="21.7109375" style="70" customWidth="1"/>
    <col min="7415" max="7415" width="21.85546875" style="70" customWidth="1"/>
    <col min="7416" max="7416" width="24.42578125" style="70" customWidth="1"/>
    <col min="7417" max="7417" width="23.7109375" style="70" customWidth="1"/>
    <col min="7418" max="7418" width="16.5703125" style="70" customWidth="1"/>
    <col min="7419" max="7419" width="18.28515625" style="70" customWidth="1"/>
    <col min="7420" max="7420" width="10.7109375" style="70" customWidth="1"/>
    <col min="7421" max="7421" width="11.28515625" style="70" customWidth="1"/>
    <col min="7422" max="7422" width="10.7109375" style="70" customWidth="1"/>
    <col min="7423" max="7427" width="10" style="70" customWidth="1"/>
    <col min="7428" max="7430" width="11.5703125" style="70" customWidth="1"/>
    <col min="7431" max="7667" width="9.140625" style="70"/>
    <col min="7668" max="7668" width="5.7109375" style="70" customWidth="1"/>
    <col min="7669" max="7670" width="21.7109375" style="70" customWidth="1"/>
    <col min="7671" max="7671" width="21.85546875" style="70" customWidth="1"/>
    <col min="7672" max="7672" width="24.42578125" style="70" customWidth="1"/>
    <col min="7673" max="7673" width="23.7109375" style="70" customWidth="1"/>
    <col min="7674" max="7674" width="16.5703125" style="70" customWidth="1"/>
    <col min="7675" max="7675" width="18.28515625" style="70" customWidth="1"/>
    <col min="7676" max="7676" width="10.7109375" style="70" customWidth="1"/>
    <col min="7677" max="7677" width="11.28515625" style="70" customWidth="1"/>
    <col min="7678" max="7678" width="10.7109375" style="70" customWidth="1"/>
    <col min="7679" max="7683" width="10" style="70" customWidth="1"/>
    <col min="7684" max="7686" width="11.5703125" style="70" customWidth="1"/>
    <col min="7687" max="7923" width="9.140625" style="70"/>
    <col min="7924" max="7924" width="5.7109375" style="70" customWidth="1"/>
    <col min="7925" max="7926" width="21.7109375" style="70" customWidth="1"/>
    <col min="7927" max="7927" width="21.85546875" style="70" customWidth="1"/>
    <col min="7928" max="7928" width="24.42578125" style="70" customWidth="1"/>
    <col min="7929" max="7929" width="23.7109375" style="70" customWidth="1"/>
    <col min="7930" max="7930" width="16.5703125" style="70" customWidth="1"/>
    <col min="7931" max="7931" width="18.28515625" style="70" customWidth="1"/>
    <col min="7932" max="7932" width="10.7109375" style="70" customWidth="1"/>
    <col min="7933" max="7933" width="11.28515625" style="70" customWidth="1"/>
    <col min="7934" max="7934" width="10.7109375" style="70" customWidth="1"/>
    <col min="7935" max="7939" width="10" style="70" customWidth="1"/>
    <col min="7940" max="7942" width="11.5703125" style="70" customWidth="1"/>
    <col min="7943" max="8179" width="9.140625" style="70"/>
    <col min="8180" max="8180" width="5.7109375" style="70" customWidth="1"/>
    <col min="8181" max="8182" width="21.7109375" style="70" customWidth="1"/>
    <col min="8183" max="8183" width="21.85546875" style="70" customWidth="1"/>
    <col min="8184" max="8184" width="24.42578125" style="70" customWidth="1"/>
    <col min="8185" max="8185" width="23.7109375" style="70" customWidth="1"/>
    <col min="8186" max="8186" width="16.5703125" style="70" customWidth="1"/>
    <col min="8187" max="8187" width="18.28515625" style="70" customWidth="1"/>
    <col min="8188" max="8188" width="10.7109375" style="70" customWidth="1"/>
    <col min="8189" max="8189" width="11.28515625" style="70" customWidth="1"/>
    <col min="8190" max="8190" width="10.7109375" style="70" customWidth="1"/>
    <col min="8191" max="8195" width="10" style="70" customWidth="1"/>
    <col min="8196" max="8198" width="11.5703125" style="70" customWidth="1"/>
    <col min="8199" max="8435" width="9.140625" style="70"/>
    <col min="8436" max="8436" width="5.7109375" style="70" customWidth="1"/>
    <col min="8437" max="8438" width="21.7109375" style="70" customWidth="1"/>
    <col min="8439" max="8439" width="21.85546875" style="70" customWidth="1"/>
    <col min="8440" max="8440" width="24.42578125" style="70" customWidth="1"/>
    <col min="8441" max="8441" width="23.7109375" style="70" customWidth="1"/>
    <col min="8442" max="8442" width="16.5703125" style="70" customWidth="1"/>
    <col min="8443" max="8443" width="18.28515625" style="70" customWidth="1"/>
    <col min="8444" max="8444" width="10.7109375" style="70" customWidth="1"/>
    <col min="8445" max="8445" width="11.28515625" style="70" customWidth="1"/>
    <col min="8446" max="8446" width="10.7109375" style="70" customWidth="1"/>
    <col min="8447" max="8451" width="10" style="70" customWidth="1"/>
    <col min="8452" max="8454" width="11.5703125" style="70" customWidth="1"/>
    <col min="8455" max="8691" width="9.140625" style="70"/>
    <col min="8692" max="8692" width="5.7109375" style="70" customWidth="1"/>
    <col min="8693" max="8694" width="21.7109375" style="70" customWidth="1"/>
    <col min="8695" max="8695" width="21.85546875" style="70" customWidth="1"/>
    <col min="8696" max="8696" width="24.42578125" style="70" customWidth="1"/>
    <col min="8697" max="8697" width="23.7109375" style="70" customWidth="1"/>
    <col min="8698" max="8698" width="16.5703125" style="70" customWidth="1"/>
    <col min="8699" max="8699" width="18.28515625" style="70" customWidth="1"/>
    <col min="8700" max="8700" width="10.7109375" style="70" customWidth="1"/>
    <col min="8701" max="8701" width="11.28515625" style="70" customWidth="1"/>
    <col min="8702" max="8702" width="10.7109375" style="70" customWidth="1"/>
    <col min="8703" max="8707" width="10" style="70" customWidth="1"/>
    <col min="8708" max="8710" width="11.5703125" style="70" customWidth="1"/>
    <col min="8711" max="8947" width="9.140625" style="70"/>
    <col min="8948" max="8948" width="5.7109375" style="70" customWidth="1"/>
    <col min="8949" max="8950" width="21.7109375" style="70" customWidth="1"/>
    <col min="8951" max="8951" width="21.85546875" style="70" customWidth="1"/>
    <col min="8952" max="8952" width="24.42578125" style="70" customWidth="1"/>
    <col min="8953" max="8953" width="23.7109375" style="70" customWidth="1"/>
    <col min="8954" max="8954" width="16.5703125" style="70" customWidth="1"/>
    <col min="8955" max="8955" width="18.28515625" style="70" customWidth="1"/>
    <col min="8956" max="8956" width="10.7109375" style="70" customWidth="1"/>
    <col min="8957" max="8957" width="11.28515625" style="70" customWidth="1"/>
    <col min="8958" max="8958" width="10.7109375" style="70" customWidth="1"/>
    <col min="8959" max="8963" width="10" style="70" customWidth="1"/>
    <col min="8964" max="8966" width="11.5703125" style="70" customWidth="1"/>
    <col min="8967" max="9203" width="9.140625" style="70"/>
    <col min="9204" max="9204" width="5.7109375" style="70" customWidth="1"/>
    <col min="9205" max="9206" width="21.7109375" style="70" customWidth="1"/>
    <col min="9207" max="9207" width="21.85546875" style="70" customWidth="1"/>
    <col min="9208" max="9208" width="24.42578125" style="70" customWidth="1"/>
    <col min="9209" max="9209" width="23.7109375" style="70" customWidth="1"/>
    <col min="9210" max="9210" width="16.5703125" style="70" customWidth="1"/>
    <col min="9211" max="9211" width="18.28515625" style="70" customWidth="1"/>
    <col min="9212" max="9212" width="10.7109375" style="70" customWidth="1"/>
    <col min="9213" max="9213" width="11.28515625" style="70" customWidth="1"/>
    <col min="9214" max="9214" width="10.7109375" style="70" customWidth="1"/>
    <col min="9215" max="9219" width="10" style="70" customWidth="1"/>
    <col min="9220" max="9222" width="11.5703125" style="70" customWidth="1"/>
    <col min="9223" max="9459" width="9.140625" style="70"/>
    <col min="9460" max="9460" width="5.7109375" style="70" customWidth="1"/>
    <col min="9461" max="9462" width="21.7109375" style="70" customWidth="1"/>
    <col min="9463" max="9463" width="21.85546875" style="70" customWidth="1"/>
    <col min="9464" max="9464" width="24.42578125" style="70" customWidth="1"/>
    <col min="9465" max="9465" width="23.7109375" style="70" customWidth="1"/>
    <col min="9466" max="9466" width="16.5703125" style="70" customWidth="1"/>
    <col min="9467" max="9467" width="18.28515625" style="70" customWidth="1"/>
    <col min="9468" max="9468" width="10.7109375" style="70" customWidth="1"/>
    <col min="9469" max="9469" width="11.28515625" style="70" customWidth="1"/>
    <col min="9470" max="9470" width="10.7109375" style="70" customWidth="1"/>
    <col min="9471" max="9475" width="10" style="70" customWidth="1"/>
    <col min="9476" max="9478" width="11.5703125" style="70" customWidth="1"/>
    <col min="9479" max="9715" width="9.140625" style="70"/>
    <col min="9716" max="9716" width="5.7109375" style="70" customWidth="1"/>
    <col min="9717" max="9718" width="21.7109375" style="70" customWidth="1"/>
    <col min="9719" max="9719" width="21.85546875" style="70" customWidth="1"/>
    <col min="9720" max="9720" width="24.42578125" style="70" customWidth="1"/>
    <col min="9721" max="9721" width="23.7109375" style="70" customWidth="1"/>
    <col min="9722" max="9722" width="16.5703125" style="70" customWidth="1"/>
    <col min="9723" max="9723" width="18.28515625" style="70" customWidth="1"/>
    <col min="9724" max="9724" width="10.7109375" style="70" customWidth="1"/>
    <col min="9725" max="9725" width="11.28515625" style="70" customWidth="1"/>
    <col min="9726" max="9726" width="10.7109375" style="70" customWidth="1"/>
    <col min="9727" max="9731" width="10" style="70" customWidth="1"/>
    <col min="9732" max="9734" width="11.5703125" style="70" customWidth="1"/>
    <col min="9735" max="9971" width="9.140625" style="70"/>
    <col min="9972" max="9972" width="5.7109375" style="70" customWidth="1"/>
    <col min="9973" max="9974" width="21.7109375" style="70" customWidth="1"/>
    <col min="9975" max="9975" width="21.85546875" style="70" customWidth="1"/>
    <col min="9976" max="9976" width="24.42578125" style="70" customWidth="1"/>
    <col min="9977" max="9977" width="23.7109375" style="70" customWidth="1"/>
    <col min="9978" max="9978" width="16.5703125" style="70" customWidth="1"/>
    <col min="9979" max="9979" width="18.28515625" style="70" customWidth="1"/>
    <col min="9980" max="9980" width="10.7109375" style="70" customWidth="1"/>
    <col min="9981" max="9981" width="11.28515625" style="70" customWidth="1"/>
    <col min="9982" max="9982" width="10.7109375" style="70" customWidth="1"/>
    <col min="9983" max="9987" width="10" style="70" customWidth="1"/>
    <col min="9988" max="9990" width="11.5703125" style="70" customWidth="1"/>
    <col min="9991" max="10227" width="9.140625" style="70"/>
    <col min="10228" max="10228" width="5.7109375" style="70" customWidth="1"/>
    <col min="10229" max="10230" width="21.7109375" style="70" customWidth="1"/>
    <col min="10231" max="10231" width="21.85546875" style="70" customWidth="1"/>
    <col min="10232" max="10232" width="24.42578125" style="70" customWidth="1"/>
    <col min="10233" max="10233" width="23.7109375" style="70" customWidth="1"/>
    <col min="10234" max="10234" width="16.5703125" style="70" customWidth="1"/>
    <col min="10235" max="10235" width="18.28515625" style="70" customWidth="1"/>
    <col min="10236" max="10236" width="10.7109375" style="70" customWidth="1"/>
    <col min="10237" max="10237" width="11.28515625" style="70" customWidth="1"/>
    <col min="10238" max="10238" width="10.7109375" style="70" customWidth="1"/>
    <col min="10239" max="10243" width="10" style="70" customWidth="1"/>
    <col min="10244" max="10246" width="11.5703125" style="70" customWidth="1"/>
    <col min="10247" max="10483" width="9.140625" style="70"/>
    <col min="10484" max="10484" width="5.7109375" style="70" customWidth="1"/>
    <col min="10485" max="10486" width="21.7109375" style="70" customWidth="1"/>
    <col min="10487" max="10487" width="21.85546875" style="70" customWidth="1"/>
    <col min="10488" max="10488" width="24.42578125" style="70" customWidth="1"/>
    <col min="10489" max="10489" width="23.7109375" style="70" customWidth="1"/>
    <col min="10490" max="10490" width="16.5703125" style="70" customWidth="1"/>
    <col min="10491" max="10491" width="18.28515625" style="70" customWidth="1"/>
    <col min="10492" max="10492" width="10.7109375" style="70" customWidth="1"/>
    <col min="10493" max="10493" width="11.28515625" style="70" customWidth="1"/>
    <col min="10494" max="10494" width="10.7109375" style="70" customWidth="1"/>
    <col min="10495" max="10499" width="10" style="70" customWidth="1"/>
    <col min="10500" max="10502" width="11.5703125" style="70" customWidth="1"/>
    <col min="10503" max="10739" width="9.140625" style="70"/>
    <col min="10740" max="10740" width="5.7109375" style="70" customWidth="1"/>
    <col min="10741" max="10742" width="21.7109375" style="70" customWidth="1"/>
    <col min="10743" max="10743" width="21.85546875" style="70" customWidth="1"/>
    <col min="10744" max="10744" width="24.42578125" style="70" customWidth="1"/>
    <col min="10745" max="10745" width="23.7109375" style="70" customWidth="1"/>
    <col min="10746" max="10746" width="16.5703125" style="70" customWidth="1"/>
    <col min="10747" max="10747" width="18.28515625" style="70" customWidth="1"/>
    <col min="10748" max="10748" width="10.7109375" style="70" customWidth="1"/>
    <col min="10749" max="10749" width="11.28515625" style="70" customWidth="1"/>
    <col min="10750" max="10750" width="10.7109375" style="70" customWidth="1"/>
    <col min="10751" max="10755" width="10" style="70" customWidth="1"/>
    <col min="10756" max="10758" width="11.5703125" style="70" customWidth="1"/>
    <col min="10759" max="10995" width="9.140625" style="70"/>
    <col min="10996" max="10996" width="5.7109375" style="70" customWidth="1"/>
    <col min="10997" max="10998" width="21.7109375" style="70" customWidth="1"/>
    <col min="10999" max="10999" width="21.85546875" style="70" customWidth="1"/>
    <col min="11000" max="11000" width="24.42578125" style="70" customWidth="1"/>
    <col min="11001" max="11001" width="23.7109375" style="70" customWidth="1"/>
    <col min="11002" max="11002" width="16.5703125" style="70" customWidth="1"/>
    <col min="11003" max="11003" width="18.28515625" style="70" customWidth="1"/>
    <col min="11004" max="11004" width="10.7109375" style="70" customWidth="1"/>
    <col min="11005" max="11005" width="11.28515625" style="70" customWidth="1"/>
    <col min="11006" max="11006" width="10.7109375" style="70" customWidth="1"/>
    <col min="11007" max="11011" width="10" style="70" customWidth="1"/>
    <col min="11012" max="11014" width="11.5703125" style="70" customWidth="1"/>
    <col min="11015" max="11251" width="9.140625" style="70"/>
    <col min="11252" max="11252" width="5.7109375" style="70" customWidth="1"/>
    <col min="11253" max="11254" width="21.7109375" style="70" customWidth="1"/>
    <col min="11255" max="11255" width="21.85546875" style="70" customWidth="1"/>
    <col min="11256" max="11256" width="24.42578125" style="70" customWidth="1"/>
    <col min="11257" max="11257" width="23.7109375" style="70" customWidth="1"/>
    <col min="11258" max="11258" width="16.5703125" style="70" customWidth="1"/>
    <col min="11259" max="11259" width="18.28515625" style="70" customWidth="1"/>
    <col min="11260" max="11260" width="10.7109375" style="70" customWidth="1"/>
    <col min="11261" max="11261" width="11.28515625" style="70" customWidth="1"/>
    <col min="11262" max="11262" width="10.7109375" style="70" customWidth="1"/>
    <col min="11263" max="11267" width="10" style="70" customWidth="1"/>
    <col min="11268" max="11270" width="11.5703125" style="70" customWidth="1"/>
    <col min="11271" max="11507" width="9.140625" style="70"/>
    <col min="11508" max="11508" width="5.7109375" style="70" customWidth="1"/>
    <col min="11509" max="11510" width="21.7109375" style="70" customWidth="1"/>
    <col min="11511" max="11511" width="21.85546875" style="70" customWidth="1"/>
    <col min="11512" max="11512" width="24.42578125" style="70" customWidth="1"/>
    <col min="11513" max="11513" width="23.7109375" style="70" customWidth="1"/>
    <col min="11514" max="11514" width="16.5703125" style="70" customWidth="1"/>
    <col min="11515" max="11515" width="18.28515625" style="70" customWidth="1"/>
    <col min="11516" max="11516" width="10.7109375" style="70" customWidth="1"/>
    <col min="11517" max="11517" width="11.28515625" style="70" customWidth="1"/>
    <col min="11518" max="11518" width="10.7109375" style="70" customWidth="1"/>
    <col min="11519" max="11523" width="10" style="70" customWidth="1"/>
    <col min="11524" max="11526" width="11.5703125" style="70" customWidth="1"/>
    <col min="11527" max="11763" width="9.140625" style="70"/>
    <col min="11764" max="11764" width="5.7109375" style="70" customWidth="1"/>
    <col min="11765" max="11766" width="21.7109375" style="70" customWidth="1"/>
    <col min="11767" max="11767" width="21.85546875" style="70" customWidth="1"/>
    <col min="11768" max="11768" width="24.42578125" style="70" customWidth="1"/>
    <col min="11769" max="11769" width="23.7109375" style="70" customWidth="1"/>
    <col min="11770" max="11770" width="16.5703125" style="70" customWidth="1"/>
    <col min="11771" max="11771" width="18.28515625" style="70" customWidth="1"/>
    <col min="11772" max="11772" width="10.7109375" style="70" customWidth="1"/>
    <col min="11773" max="11773" width="11.28515625" style="70" customWidth="1"/>
    <col min="11774" max="11774" width="10.7109375" style="70" customWidth="1"/>
    <col min="11775" max="11779" width="10" style="70" customWidth="1"/>
    <col min="11780" max="11782" width="11.5703125" style="70" customWidth="1"/>
    <col min="11783" max="12019" width="9.140625" style="70"/>
    <col min="12020" max="12020" width="5.7109375" style="70" customWidth="1"/>
    <col min="12021" max="12022" width="21.7109375" style="70" customWidth="1"/>
    <col min="12023" max="12023" width="21.85546875" style="70" customWidth="1"/>
    <col min="12024" max="12024" width="24.42578125" style="70" customWidth="1"/>
    <col min="12025" max="12025" width="23.7109375" style="70" customWidth="1"/>
    <col min="12026" max="12026" width="16.5703125" style="70" customWidth="1"/>
    <col min="12027" max="12027" width="18.28515625" style="70" customWidth="1"/>
    <col min="12028" max="12028" width="10.7109375" style="70" customWidth="1"/>
    <col min="12029" max="12029" width="11.28515625" style="70" customWidth="1"/>
    <col min="12030" max="12030" width="10.7109375" style="70" customWidth="1"/>
    <col min="12031" max="12035" width="10" style="70" customWidth="1"/>
    <col min="12036" max="12038" width="11.5703125" style="70" customWidth="1"/>
    <col min="12039" max="12275" width="9.140625" style="70"/>
    <col min="12276" max="12276" width="5.7109375" style="70" customWidth="1"/>
    <col min="12277" max="12278" width="21.7109375" style="70" customWidth="1"/>
    <col min="12279" max="12279" width="21.85546875" style="70" customWidth="1"/>
    <col min="12280" max="12280" width="24.42578125" style="70" customWidth="1"/>
    <col min="12281" max="12281" width="23.7109375" style="70" customWidth="1"/>
    <col min="12282" max="12282" width="16.5703125" style="70" customWidth="1"/>
    <col min="12283" max="12283" width="18.28515625" style="70" customWidth="1"/>
    <col min="12284" max="12284" width="10.7109375" style="70" customWidth="1"/>
    <col min="12285" max="12285" width="11.28515625" style="70" customWidth="1"/>
    <col min="12286" max="12286" width="10.7109375" style="70" customWidth="1"/>
    <col min="12287" max="12291" width="10" style="70" customWidth="1"/>
    <col min="12292" max="12294" width="11.5703125" style="70" customWidth="1"/>
    <col min="12295" max="12531" width="9.140625" style="70"/>
    <col min="12532" max="12532" width="5.7109375" style="70" customWidth="1"/>
    <col min="12533" max="12534" width="21.7109375" style="70" customWidth="1"/>
    <col min="12535" max="12535" width="21.85546875" style="70" customWidth="1"/>
    <col min="12536" max="12536" width="24.42578125" style="70" customWidth="1"/>
    <col min="12537" max="12537" width="23.7109375" style="70" customWidth="1"/>
    <col min="12538" max="12538" width="16.5703125" style="70" customWidth="1"/>
    <col min="12539" max="12539" width="18.28515625" style="70" customWidth="1"/>
    <col min="12540" max="12540" width="10.7109375" style="70" customWidth="1"/>
    <col min="12541" max="12541" width="11.28515625" style="70" customWidth="1"/>
    <col min="12542" max="12542" width="10.7109375" style="70" customWidth="1"/>
    <col min="12543" max="12547" width="10" style="70" customWidth="1"/>
    <col min="12548" max="12550" width="11.5703125" style="70" customWidth="1"/>
    <col min="12551" max="12787" width="9.140625" style="70"/>
    <col min="12788" max="12788" width="5.7109375" style="70" customWidth="1"/>
    <col min="12789" max="12790" width="21.7109375" style="70" customWidth="1"/>
    <col min="12791" max="12791" width="21.85546875" style="70" customWidth="1"/>
    <col min="12792" max="12792" width="24.42578125" style="70" customWidth="1"/>
    <col min="12793" max="12793" width="23.7109375" style="70" customWidth="1"/>
    <col min="12794" max="12794" width="16.5703125" style="70" customWidth="1"/>
    <col min="12795" max="12795" width="18.28515625" style="70" customWidth="1"/>
    <col min="12796" max="12796" width="10.7109375" style="70" customWidth="1"/>
    <col min="12797" max="12797" width="11.28515625" style="70" customWidth="1"/>
    <col min="12798" max="12798" width="10.7109375" style="70" customWidth="1"/>
    <col min="12799" max="12803" width="10" style="70" customWidth="1"/>
    <col min="12804" max="12806" width="11.5703125" style="70" customWidth="1"/>
    <col min="12807" max="13043" width="9.140625" style="70"/>
    <col min="13044" max="13044" width="5.7109375" style="70" customWidth="1"/>
    <col min="13045" max="13046" width="21.7109375" style="70" customWidth="1"/>
    <col min="13047" max="13047" width="21.85546875" style="70" customWidth="1"/>
    <col min="13048" max="13048" width="24.42578125" style="70" customWidth="1"/>
    <col min="13049" max="13049" width="23.7109375" style="70" customWidth="1"/>
    <col min="13050" max="13050" width="16.5703125" style="70" customWidth="1"/>
    <col min="13051" max="13051" width="18.28515625" style="70" customWidth="1"/>
    <col min="13052" max="13052" width="10.7109375" style="70" customWidth="1"/>
    <col min="13053" max="13053" width="11.28515625" style="70" customWidth="1"/>
    <col min="13054" max="13054" width="10.7109375" style="70" customWidth="1"/>
    <col min="13055" max="13059" width="10" style="70" customWidth="1"/>
    <col min="13060" max="13062" width="11.5703125" style="70" customWidth="1"/>
    <col min="13063" max="13299" width="9.140625" style="70"/>
    <col min="13300" max="13300" width="5.7109375" style="70" customWidth="1"/>
    <col min="13301" max="13302" width="21.7109375" style="70" customWidth="1"/>
    <col min="13303" max="13303" width="21.85546875" style="70" customWidth="1"/>
    <col min="13304" max="13304" width="24.42578125" style="70" customWidth="1"/>
    <col min="13305" max="13305" width="23.7109375" style="70" customWidth="1"/>
    <col min="13306" max="13306" width="16.5703125" style="70" customWidth="1"/>
    <col min="13307" max="13307" width="18.28515625" style="70" customWidth="1"/>
    <col min="13308" max="13308" width="10.7109375" style="70" customWidth="1"/>
    <col min="13309" max="13309" width="11.28515625" style="70" customWidth="1"/>
    <col min="13310" max="13310" width="10.7109375" style="70" customWidth="1"/>
    <col min="13311" max="13315" width="10" style="70" customWidth="1"/>
    <col min="13316" max="13318" width="11.5703125" style="70" customWidth="1"/>
    <col min="13319" max="13555" width="9.140625" style="70"/>
    <col min="13556" max="13556" width="5.7109375" style="70" customWidth="1"/>
    <col min="13557" max="13558" width="21.7109375" style="70" customWidth="1"/>
    <col min="13559" max="13559" width="21.85546875" style="70" customWidth="1"/>
    <col min="13560" max="13560" width="24.42578125" style="70" customWidth="1"/>
    <col min="13561" max="13561" width="23.7109375" style="70" customWidth="1"/>
    <col min="13562" max="13562" width="16.5703125" style="70" customWidth="1"/>
    <col min="13563" max="13563" width="18.28515625" style="70" customWidth="1"/>
    <col min="13564" max="13564" width="10.7109375" style="70" customWidth="1"/>
    <col min="13565" max="13565" width="11.28515625" style="70" customWidth="1"/>
    <col min="13566" max="13566" width="10.7109375" style="70" customWidth="1"/>
    <col min="13567" max="13571" width="10" style="70" customWidth="1"/>
    <col min="13572" max="13574" width="11.5703125" style="70" customWidth="1"/>
    <col min="13575" max="13811" width="9.140625" style="70"/>
    <col min="13812" max="13812" width="5.7109375" style="70" customWidth="1"/>
    <col min="13813" max="13814" width="21.7109375" style="70" customWidth="1"/>
    <col min="13815" max="13815" width="21.85546875" style="70" customWidth="1"/>
    <col min="13816" max="13816" width="24.42578125" style="70" customWidth="1"/>
    <col min="13817" max="13817" width="23.7109375" style="70" customWidth="1"/>
    <col min="13818" max="13818" width="16.5703125" style="70" customWidth="1"/>
    <col min="13819" max="13819" width="18.28515625" style="70" customWidth="1"/>
    <col min="13820" max="13820" width="10.7109375" style="70" customWidth="1"/>
    <col min="13821" max="13821" width="11.28515625" style="70" customWidth="1"/>
    <col min="13822" max="13822" width="10.7109375" style="70" customWidth="1"/>
    <col min="13823" max="13827" width="10" style="70" customWidth="1"/>
    <col min="13828" max="13830" width="11.5703125" style="70" customWidth="1"/>
    <col min="13831" max="14067" width="9.140625" style="70"/>
    <col min="14068" max="14068" width="5.7109375" style="70" customWidth="1"/>
    <col min="14069" max="14070" width="21.7109375" style="70" customWidth="1"/>
    <col min="14071" max="14071" width="21.85546875" style="70" customWidth="1"/>
    <col min="14072" max="14072" width="24.42578125" style="70" customWidth="1"/>
    <col min="14073" max="14073" width="23.7109375" style="70" customWidth="1"/>
    <col min="14074" max="14074" width="16.5703125" style="70" customWidth="1"/>
    <col min="14075" max="14075" width="18.28515625" style="70" customWidth="1"/>
    <col min="14076" max="14076" width="10.7109375" style="70" customWidth="1"/>
    <col min="14077" max="14077" width="11.28515625" style="70" customWidth="1"/>
    <col min="14078" max="14078" width="10.7109375" style="70" customWidth="1"/>
    <col min="14079" max="14083" width="10" style="70" customWidth="1"/>
    <col min="14084" max="14086" width="11.5703125" style="70" customWidth="1"/>
    <col min="14087" max="14323" width="9.140625" style="70"/>
    <col min="14324" max="14324" width="5.7109375" style="70" customWidth="1"/>
    <col min="14325" max="14326" width="21.7109375" style="70" customWidth="1"/>
    <col min="14327" max="14327" width="21.85546875" style="70" customWidth="1"/>
    <col min="14328" max="14328" width="24.42578125" style="70" customWidth="1"/>
    <col min="14329" max="14329" width="23.7109375" style="70" customWidth="1"/>
    <col min="14330" max="14330" width="16.5703125" style="70" customWidth="1"/>
    <col min="14331" max="14331" width="18.28515625" style="70" customWidth="1"/>
    <col min="14332" max="14332" width="10.7109375" style="70" customWidth="1"/>
    <col min="14333" max="14333" width="11.28515625" style="70" customWidth="1"/>
    <col min="14334" max="14334" width="10.7109375" style="70" customWidth="1"/>
    <col min="14335" max="14339" width="10" style="70" customWidth="1"/>
    <col min="14340" max="14342" width="11.5703125" style="70" customWidth="1"/>
    <col min="14343" max="14579" width="9.140625" style="70"/>
    <col min="14580" max="14580" width="5.7109375" style="70" customWidth="1"/>
    <col min="14581" max="14582" width="21.7109375" style="70" customWidth="1"/>
    <col min="14583" max="14583" width="21.85546875" style="70" customWidth="1"/>
    <col min="14584" max="14584" width="24.42578125" style="70" customWidth="1"/>
    <col min="14585" max="14585" width="23.7109375" style="70" customWidth="1"/>
    <col min="14586" max="14586" width="16.5703125" style="70" customWidth="1"/>
    <col min="14587" max="14587" width="18.28515625" style="70" customWidth="1"/>
    <col min="14588" max="14588" width="10.7109375" style="70" customWidth="1"/>
    <col min="14589" max="14589" width="11.28515625" style="70" customWidth="1"/>
    <col min="14590" max="14590" width="10.7109375" style="70" customWidth="1"/>
    <col min="14591" max="14595" width="10" style="70" customWidth="1"/>
    <col min="14596" max="14598" width="11.5703125" style="70" customWidth="1"/>
    <col min="14599" max="14835" width="9.140625" style="70"/>
    <col min="14836" max="14836" width="5.7109375" style="70" customWidth="1"/>
    <col min="14837" max="14838" width="21.7109375" style="70" customWidth="1"/>
    <col min="14839" max="14839" width="21.85546875" style="70" customWidth="1"/>
    <col min="14840" max="14840" width="24.42578125" style="70" customWidth="1"/>
    <col min="14841" max="14841" width="23.7109375" style="70" customWidth="1"/>
    <col min="14842" max="14842" width="16.5703125" style="70" customWidth="1"/>
    <col min="14843" max="14843" width="18.28515625" style="70" customWidth="1"/>
    <col min="14844" max="14844" width="10.7109375" style="70" customWidth="1"/>
    <col min="14845" max="14845" width="11.28515625" style="70" customWidth="1"/>
    <col min="14846" max="14846" width="10.7109375" style="70" customWidth="1"/>
    <col min="14847" max="14851" width="10" style="70" customWidth="1"/>
    <col min="14852" max="14854" width="11.5703125" style="70" customWidth="1"/>
    <col min="14855" max="15091" width="9.140625" style="70"/>
    <col min="15092" max="15092" width="5.7109375" style="70" customWidth="1"/>
    <col min="15093" max="15094" width="21.7109375" style="70" customWidth="1"/>
    <col min="15095" max="15095" width="21.85546875" style="70" customWidth="1"/>
    <col min="15096" max="15096" width="24.42578125" style="70" customWidth="1"/>
    <col min="15097" max="15097" width="23.7109375" style="70" customWidth="1"/>
    <col min="15098" max="15098" width="16.5703125" style="70" customWidth="1"/>
    <col min="15099" max="15099" width="18.28515625" style="70" customWidth="1"/>
    <col min="15100" max="15100" width="10.7109375" style="70" customWidth="1"/>
    <col min="15101" max="15101" width="11.28515625" style="70" customWidth="1"/>
    <col min="15102" max="15102" width="10.7109375" style="70" customWidth="1"/>
    <col min="15103" max="15107" width="10" style="70" customWidth="1"/>
    <col min="15108" max="15110" width="11.5703125" style="70" customWidth="1"/>
    <col min="15111" max="15347" width="9.140625" style="70"/>
    <col min="15348" max="15348" width="5.7109375" style="70" customWidth="1"/>
    <col min="15349" max="15350" width="21.7109375" style="70" customWidth="1"/>
    <col min="15351" max="15351" width="21.85546875" style="70" customWidth="1"/>
    <col min="15352" max="15352" width="24.42578125" style="70" customWidth="1"/>
    <col min="15353" max="15353" width="23.7109375" style="70" customWidth="1"/>
    <col min="15354" max="15354" width="16.5703125" style="70" customWidth="1"/>
    <col min="15355" max="15355" width="18.28515625" style="70" customWidth="1"/>
    <col min="15356" max="15356" width="10.7109375" style="70" customWidth="1"/>
    <col min="15357" max="15357" width="11.28515625" style="70" customWidth="1"/>
    <col min="15358" max="15358" width="10.7109375" style="70" customWidth="1"/>
    <col min="15359" max="15363" width="10" style="70" customWidth="1"/>
    <col min="15364" max="15366" width="11.5703125" style="70" customWidth="1"/>
    <col min="15367" max="15603" width="9.140625" style="70"/>
    <col min="15604" max="15604" width="5.7109375" style="70" customWidth="1"/>
    <col min="15605" max="15606" width="21.7109375" style="70" customWidth="1"/>
    <col min="15607" max="15607" width="21.85546875" style="70" customWidth="1"/>
    <col min="15608" max="15608" width="24.42578125" style="70" customWidth="1"/>
    <col min="15609" max="15609" width="23.7109375" style="70" customWidth="1"/>
    <col min="15610" max="15610" width="16.5703125" style="70" customWidth="1"/>
    <col min="15611" max="15611" width="18.28515625" style="70" customWidth="1"/>
    <col min="15612" max="15612" width="10.7109375" style="70" customWidth="1"/>
    <col min="15613" max="15613" width="11.28515625" style="70" customWidth="1"/>
    <col min="15614" max="15614" width="10.7109375" style="70" customWidth="1"/>
    <col min="15615" max="15619" width="10" style="70" customWidth="1"/>
    <col min="15620" max="15622" width="11.5703125" style="70" customWidth="1"/>
    <col min="15623" max="15859" width="9.140625" style="70"/>
    <col min="15860" max="15860" width="5.7109375" style="70" customWidth="1"/>
    <col min="15861" max="15862" width="21.7109375" style="70" customWidth="1"/>
    <col min="15863" max="15863" width="21.85546875" style="70" customWidth="1"/>
    <col min="15864" max="15864" width="24.42578125" style="70" customWidth="1"/>
    <col min="15865" max="15865" width="23.7109375" style="70" customWidth="1"/>
    <col min="15866" max="15866" width="16.5703125" style="70" customWidth="1"/>
    <col min="15867" max="15867" width="18.28515625" style="70" customWidth="1"/>
    <col min="15868" max="15868" width="10.7109375" style="70" customWidth="1"/>
    <col min="15869" max="15869" width="11.28515625" style="70" customWidth="1"/>
    <col min="15870" max="15870" width="10.7109375" style="70" customWidth="1"/>
    <col min="15871" max="15875" width="10" style="70" customWidth="1"/>
    <col min="15876" max="15878" width="11.5703125" style="70" customWidth="1"/>
    <col min="15879" max="16115" width="9.140625" style="70"/>
    <col min="16116" max="16116" width="5.7109375" style="70" customWidth="1"/>
    <col min="16117" max="16118" width="21.7109375" style="70" customWidth="1"/>
    <col min="16119" max="16119" width="21.85546875" style="70" customWidth="1"/>
    <col min="16120" max="16120" width="24.42578125" style="70" customWidth="1"/>
    <col min="16121" max="16121" width="23.7109375" style="70" customWidth="1"/>
    <col min="16122" max="16122" width="16.5703125" style="70" customWidth="1"/>
    <col min="16123" max="16123" width="18.28515625" style="70" customWidth="1"/>
    <col min="16124" max="16124" width="10.7109375" style="70" customWidth="1"/>
    <col min="16125" max="16125" width="11.28515625" style="70" customWidth="1"/>
    <col min="16126" max="16126" width="10.7109375" style="70" customWidth="1"/>
    <col min="16127" max="16131" width="10" style="70" customWidth="1"/>
    <col min="16132" max="16134" width="11.5703125" style="70" customWidth="1"/>
    <col min="16135" max="16384" width="9.140625" style="70"/>
  </cols>
  <sheetData>
    <row r="1" spans="1:6" ht="15.75" x14ac:dyDescent="0.25">
      <c r="A1" s="290" t="s">
        <v>1128</v>
      </c>
    </row>
    <row r="3" spans="1:6" ht="15.75" x14ac:dyDescent="0.25">
      <c r="A3" s="1064" t="s">
        <v>1024</v>
      </c>
      <c r="B3" s="1064"/>
      <c r="C3" s="1064"/>
      <c r="D3" s="1064"/>
      <c r="E3" s="1064"/>
      <c r="F3" s="1064"/>
    </row>
    <row r="4" spans="1:6" ht="15.75" x14ac:dyDescent="0.25">
      <c r="A4" s="217"/>
      <c r="B4" s="217"/>
      <c r="C4" s="589" t="str">
        <f>'1'!$E$5</f>
        <v>KABUPATEN/KOTA</v>
      </c>
      <c r="D4" s="590">
        <f>'1'!$F$5</f>
        <v>2022</v>
      </c>
      <c r="E4" s="589"/>
      <c r="F4" s="589"/>
    </row>
    <row r="5" spans="1:6" ht="15.75" x14ac:dyDescent="0.25">
      <c r="A5" s="217"/>
      <c r="B5" s="217"/>
      <c r="C5" s="589" t="str">
        <f>'1'!$E$6</f>
        <v>TAHUN</v>
      </c>
      <c r="D5" s="590" t="str">
        <f>'1'!$F$6</f>
        <v>BANYUMAS</v>
      </c>
      <c r="E5" s="589"/>
      <c r="F5" s="589"/>
    </row>
    <row r="6" spans="1:6" ht="15.75" thickBot="1" x14ac:dyDescent="0.3">
      <c r="A6" s="107"/>
      <c r="B6" s="107"/>
      <c r="C6" s="107"/>
      <c r="D6" s="107"/>
      <c r="E6" s="71"/>
      <c r="F6" s="71"/>
    </row>
    <row r="7" spans="1:6" ht="17.25" customHeight="1" x14ac:dyDescent="0.25">
      <c r="A7" s="1040" t="s">
        <v>2</v>
      </c>
      <c r="B7" s="1040" t="s">
        <v>254</v>
      </c>
      <c r="C7" s="1040" t="s">
        <v>409</v>
      </c>
      <c r="D7" s="1045" t="s">
        <v>1023</v>
      </c>
      <c r="E7" s="1045" t="s">
        <v>1026</v>
      </c>
      <c r="F7" s="1045" t="s">
        <v>1025</v>
      </c>
    </row>
    <row r="8" spans="1:6" ht="32.25" customHeight="1" x14ac:dyDescent="0.25">
      <c r="A8" s="1040"/>
      <c r="B8" s="1040"/>
      <c r="C8" s="1040"/>
      <c r="D8" s="1045"/>
      <c r="E8" s="1045"/>
      <c r="F8" s="1045"/>
    </row>
    <row r="9" spans="1:6" ht="34.5" customHeight="1" x14ac:dyDescent="0.25">
      <c r="A9" s="1041"/>
      <c r="B9" s="1041"/>
      <c r="C9" s="1041"/>
      <c r="D9" s="1046"/>
      <c r="E9" s="1046"/>
      <c r="F9" s="1046"/>
    </row>
    <row r="10" spans="1:6" s="911" customFormat="1" ht="12" x14ac:dyDescent="0.25">
      <c r="A10" s="909">
        <v>1</v>
      </c>
      <c r="B10" s="910">
        <v>2</v>
      </c>
      <c r="C10" s="909">
        <v>3</v>
      </c>
      <c r="D10" s="910">
        <v>4</v>
      </c>
      <c r="E10" s="909">
        <v>5</v>
      </c>
      <c r="F10" s="909">
        <v>6</v>
      </c>
    </row>
    <row r="11" spans="1:6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36"/>
      <c r="E11" s="238"/>
      <c r="F11" s="236" t="e">
        <f>E11/D11*100</f>
        <v>#DIV/0!</v>
      </c>
    </row>
    <row r="12" spans="1:6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36"/>
      <c r="E12" s="236"/>
      <c r="F12" s="236" t="e">
        <f t="shared" ref="F12:F30" si="0">E12/D12*100</f>
        <v>#DIV/0!</v>
      </c>
    </row>
    <row r="13" spans="1:6" ht="20.100000000000001" customHeight="1" x14ac:dyDescent="0.25">
      <c r="A13" s="557"/>
      <c r="B13" s="128"/>
      <c r="C13" s="128" t="str">
        <f>'9'!C11</f>
        <v>Wangon II</v>
      </c>
      <c r="D13" s="236"/>
      <c r="E13" s="236"/>
      <c r="F13" s="236" t="e">
        <f t="shared" si="0"/>
        <v>#DIV/0!</v>
      </c>
    </row>
    <row r="14" spans="1:6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36"/>
      <c r="E14" s="236"/>
      <c r="F14" s="236" t="e">
        <f t="shared" si="0"/>
        <v>#DIV/0!</v>
      </c>
    </row>
    <row r="15" spans="1:6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36"/>
      <c r="E15" s="236"/>
      <c r="F15" s="236" t="e">
        <f t="shared" si="0"/>
        <v>#DIV/0!</v>
      </c>
    </row>
    <row r="16" spans="1:6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36"/>
      <c r="E16" s="236"/>
      <c r="F16" s="236" t="e">
        <f t="shared" si="0"/>
        <v>#DIV/0!</v>
      </c>
    </row>
    <row r="17" spans="1:6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36"/>
      <c r="E17" s="236"/>
      <c r="F17" s="236" t="e">
        <f t="shared" si="0"/>
        <v>#DIV/0!</v>
      </c>
    </row>
    <row r="18" spans="1:6" ht="20.100000000000001" customHeight="1" x14ac:dyDescent="0.25">
      <c r="A18" s="557"/>
      <c r="B18" s="128"/>
      <c r="C18" s="128" t="str">
        <f>'9'!C16</f>
        <v>Kemranjen II</v>
      </c>
      <c r="D18" s="236"/>
      <c r="E18" s="236"/>
      <c r="F18" s="236" t="e">
        <f t="shared" si="0"/>
        <v>#DIV/0!</v>
      </c>
    </row>
    <row r="19" spans="1:6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36"/>
      <c r="E19" s="236"/>
      <c r="F19" s="236" t="e">
        <f t="shared" si="0"/>
        <v>#DIV/0!</v>
      </c>
    </row>
    <row r="20" spans="1:6" ht="20.100000000000001" customHeight="1" x14ac:dyDescent="0.25">
      <c r="A20" s="557"/>
      <c r="B20" s="128"/>
      <c r="C20" s="128" t="str">
        <f>'9'!C18</f>
        <v>Sumpiuh II</v>
      </c>
      <c r="D20" s="236"/>
      <c r="E20" s="236"/>
      <c r="F20" s="236" t="e">
        <f t="shared" si="0"/>
        <v>#DIV/0!</v>
      </c>
    </row>
    <row r="21" spans="1:6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36"/>
      <c r="E21" s="236"/>
      <c r="F21" s="236" t="e">
        <f t="shared" si="0"/>
        <v>#DIV/0!</v>
      </c>
    </row>
    <row r="22" spans="1:6" ht="20.100000000000001" customHeight="1" x14ac:dyDescent="0.25">
      <c r="A22" s="557"/>
      <c r="B22" s="128"/>
      <c r="C22" s="128" t="str">
        <f>'9'!C20</f>
        <v>Tambak II</v>
      </c>
      <c r="D22" s="236"/>
      <c r="E22" s="236"/>
      <c r="F22" s="236" t="e">
        <f t="shared" si="0"/>
        <v>#DIV/0!</v>
      </c>
    </row>
    <row r="23" spans="1:6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36"/>
      <c r="E23" s="236"/>
      <c r="F23" s="236" t="e">
        <f t="shared" si="0"/>
        <v>#DIV/0!</v>
      </c>
    </row>
    <row r="24" spans="1:6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36"/>
      <c r="E24" s="236"/>
      <c r="F24" s="236" t="e">
        <f t="shared" si="0"/>
        <v>#DIV/0!</v>
      </c>
    </row>
    <row r="25" spans="1:6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36"/>
      <c r="E25" s="236"/>
      <c r="F25" s="236" t="e">
        <f t="shared" si="0"/>
        <v>#DIV/0!</v>
      </c>
    </row>
    <row r="26" spans="1:6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36"/>
      <c r="E26" s="236"/>
      <c r="F26" s="236" t="e">
        <f t="shared" si="0"/>
        <v>#DIV/0!</v>
      </c>
    </row>
    <row r="27" spans="1:6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36"/>
      <c r="E27" s="236"/>
      <c r="F27" s="236" t="e">
        <f t="shared" si="0"/>
        <v>#DIV/0!</v>
      </c>
    </row>
    <row r="28" spans="1:6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36"/>
      <c r="E28" s="236"/>
      <c r="F28" s="236" t="e">
        <f t="shared" si="0"/>
        <v>#DIV/0!</v>
      </c>
    </row>
    <row r="29" spans="1:6" ht="20.100000000000001" customHeight="1" x14ac:dyDescent="0.25">
      <c r="A29" s="557"/>
      <c r="B29" s="128"/>
      <c r="C29" s="128" t="str">
        <f>'9'!C27</f>
        <v>Ajibarang II</v>
      </c>
      <c r="D29" s="236"/>
      <c r="E29" s="236"/>
      <c r="F29" s="236" t="e">
        <f t="shared" si="0"/>
        <v>#DIV/0!</v>
      </c>
    </row>
    <row r="30" spans="1:6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36"/>
      <c r="E30" s="236"/>
      <c r="F30" s="236" t="e">
        <f t="shared" si="0"/>
        <v>#DIV/0!</v>
      </c>
    </row>
    <row r="31" spans="1:6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36"/>
      <c r="E31" s="236"/>
      <c r="F31" s="236" t="e">
        <f t="shared" ref="F31:F48" si="1">E31/D31*100</f>
        <v>#DIV/0!</v>
      </c>
    </row>
    <row r="32" spans="1:6" ht="20.100000000000001" customHeight="1" x14ac:dyDescent="0.25">
      <c r="A32" s="557"/>
      <c r="B32" s="128"/>
      <c r="C32" s="128" t="str">
        <f>'9'!C30</f>
        <v>Pekuncen II</v>
      </c>
      <c r="D32" s="236"/>
      <c r="E32" s="236"/>
      <c r="F32" s="236" t="e">
        <f t="shared" si="1"/>
        <v>#DIV/0!</v>
      </c>
    </row>
    <row r="33" spans="1:6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36"/>
      <c r="E33" s="236"/>
      <c r="F33" s="236" t="e">
        <f t="shared" si="1"/>
        <v>#DIV/0!</v>
      </c>
    </row>
    <row r="34" spans="1:6" ht="20.100000000000001" customHeight="1" x14ac:dyDescent="0.25">
      <c r="A34" s="557"/>
      <c r="B34" s="128"/>
      <c r="C34" s="128" t="str">
        <f>'9'!C32</f>
        <v>Cilongok II</v>
      </c>
      <c r="D34" s="236"/>
      <c r="E34" s="236"/>
      <c r="F34" s="236" t="e">
        <f t="shared" si="1"/>
        <v>#DIV/0!</v>
      </c>
    </row>
    <row r="35" spans="1:6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36"/>
      <c r="E35" s="236"/>
      <c r="F35" s="236" t="e">
        <f t="shared" si="1"/>
        <v>#DIV/0!</v>
      </c>
    </row>
    <row r="36" spans="1:6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36"/>
      <c r="E36" s="236"/>
      <c r="F36" s="236" t="e">
        <f t="shared" si="1"/>
        <v>#DIV/0!</v>
      </c>
    </row>
    <row r="37" spans="1:6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36"/>
      <c r="E37" s="236"/>
      <c r="F37" s="236" t="e">
        <f t="shared" si="1"/>
        <v>#DIV/0!</v>
      </c>
    </row>
    <row r="38" spans="1:6" ht="20.100000000000001" customHeight="1" x14ac:dyDescent="0.25">
      <c r="A38" s="557"/>
      <c r="B38" s="128"/>
      <c r="C38" s="128" t="str">
        <f>'9'!C36</f>
        <v>Purwokerto Timur II</v>
      </c>
      <c r="D38" s="236"/>
      <c r="E38" s="236"/>
      <c r="F38" s="236" t="e">
        <f t="shared" si="1"/>
        <v>#DIV/0!</v>
      </c>
    </row>
    <row r="39" spans="1:6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36"/>
      <c r="E39" s="236"/>
      <c r="F39" s="236" t="e">
        <f t="shared" si="1"/>
        <v>#DIV/0!</v>
      </c>
    </row>
    <row r="40" spans="1:6" ht="20.100000000000001" customHeight="1" x14ac:dyDescent="0.25">
      <c r="A40" s="557"/>
      <c r="B40" s="128"/>
      <c r="C40" s="128" t="str">
        <f>'9'!C38</f>
        <v>Purwokerto Utara II</v>
      </c>
      <c r="D40" s="236"/>
      <c r="E40" s="236"/>
      <c r="F40" s="236" t="e">
        <f t="shared" si="1"/>
        <v>#DIV/0!</v>
      </c>
    </row>
    <row r="41" spans="1:6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36"/>
      <c r="E41" s="236"/>
      <c r="F41" s="236" t="e">
        <f t="shared" si="1"/>
        <v>#DIV/0!</v>
      </c>
    </row>
    <row r="42" spans="1:6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36"/>
      <c r="E42" s="236"/>
      <c r="F42" s="236" t="e">
        <f t="shared" si="1"/>
        <v>#DIV/0!</v>
      </c>
    </row>
    <row r="43" spans="1:6" ht="20.100000000000001" customHeight="1" x14ac:dyDescent="0.25">
      <c r="A43" s="557"/>
      <c r="B43" s="128"/>
      <c r="C43" s="128" t="str">
        <f>'9'!C41</f>
        <v>Sokaraja II</v>
      </c>
      <c r="D43" s="236"/>
      <c r="E43" s="236"/>
      <c r="F43" s="236" t="e">
        <f t="shared" si="1"/>
        <v>#DIV/0!</v>
      </c>
    </row>
    <row r="44" spans="1:6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36"/>
      <c r="E44" s="236"/>
      <c r="F44" s="236" t="e">
        <f t="shared" si="1"/>
        <v>#DIV/0!</v>
      </c>
    </row>
    <row r="45" spans="1:6" ht="20.100000000000001" customHeight="1" x14ac:dyDescent="0.25">
      <c r="A45" s="557"/>
      <c r="B45" s="128"/>
      <c r="C45" s="128" t="str">
        <f>'9'!C43</f>
        <v>Kembaran II</v>
      </c>
      <c r="D45" s="236"/>
      <c r="E45" s="236"/>
      <c r="F45" s="236" t="e">
        <f t="shared" si="1"/>
        <v>#DIV/0!</v>
      </c>
    </row>
    <row r="46" spans="1:6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36"/>
      <c r="E46" s="236"/>
      <c r="F46" s="236" t="e">
        <f t="shared" si="1"/>
        <v>#DIV/0!</v>
      </c>
    </row>
    <row r="47" spans="1:6" ht="20.100000000000001" customHeight="1" x14ac:dyDescent="0.25">
      <c r="A47" s="557"/>
      <c r="B47" s="128"/>
      <c r="C47" s="128" t="str">
        <f>'9'!C45</f>
        <v>Sumbang II</v>
      </c>
      <c r="D47" s="236"/>
      <c r="E47" s="236"/>
      <c r="F47" s="236" t="e">
        <f t="shared" si="1"/>
        <v>#DIV/0!</v>
      </c>
    </row>
    <row r="48" spans="1:6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36"/>
      <c r="E48" s="236"/>
      <c r="F48" s="236" t="e">
        <f t="shared" si="1"/>
        <v>#DIV/0!</v>
      </c>
    </row>
    <row r="49" spans="1:7" ht="20.100000000000001" customHeight="1" x14ac:dyDescent="0.25">
      <c r="A49" s="557"/>
      <c r="B49" s="128"/>
      <c r="C49" s="128" t="str">
        <f>'9'!C47</f>
        <v>Baturraden II</v>
      </c>
      <c r="D49" s="236"/>
      <c r="E49" s="236"/>
      <c r="F49" s="236" t="e">
        <f t="shared" ref="F49:F50" si="2">E49/D49*100</f>
        <v>#DIV/0!</v>
      </c>
    </row>
    <row r="50" spans="1:7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36"/>
      <c r="E50" s="236"/>
      <c r="F50" s="236" t="e">
        <f t="shared" si="2"/>
        <v>#DIV/0!</v>
      </c>
    </row>
    <row r="51" spans="1:7" ht="20.100000000000001" customHeight="1" x14ac:dyDescent="0.25">
      <c r="A51" s="557"/>
      <c r="B51" s="128"/>
      <c r="C51" s="128"/>
      <c r="D51" s="236"/>
      <c r="E51" s="236"/>
      <c r="F51" s="236"/>
    </row>
    <row r="52" spans="1:7" ht="20.100000000000001" customHeight="1" x14ac:dyDescent="0.25">
      <c r="A52" s="72"/>
      <c r="B52" s="72"/>
      <c r="C52" s="72"/>
      <c r="D52" s="236"/>
      <c r="E52" s="236"/>
      <c r="F52" s="236"/>
    </row>
    <row r="53" spans="1:7" ht="20.100000000000001" customHeight="1" x14ac:dyDescent="0.25">
      <c r="A53" s="72"/>
      <c r="B53" s="72"/>
      <c r="C53" s="72"/>
      <c r="D53" s="236"/>
      <c r="E53" s="236"/>
      <c r="F53" s="236"/>
    </row>
    <row r="54" spans="1:7" ht="20.100000000000001" customHeight="1" x14ac:dyDescent="0.25">
      <c r="A54" s="72"/>
      <c r="B54" s="72"/>
      <c r="C54" s="72"/>
      <c r="D54" s="236"/>
      <c r="E54" s="236"/>
      <c r="F54" s="236"/>
    </row>
    <row r="55" spans="1:7" ht="20.100000000000001" customHeight="1" x14ac:dyDescent="0.25">
      <c r="A55" s="72"/>
      <c r="B55" s="72"/>
      <c r="C55" s="72"/>
      <c r="D55" s="236"/>
      <c r="E55" s="236"/>
      <c r="F55" s="236"/>
    </row>
    <row r="56" spans="1:7" ht="20.100000000000001" customHeight="1" x14ac:dyDescent="0.25">
      <c r="A56" s="565" t="s">
        <v>488</v>
      </c>
      <c r="B56" s="566"/>
      <c r="C56" s="567"/>
      <c r="D56" s="411">
        <f>SUM(D11:D55)</f>
        <v>0</v>
      </c>
      <c r="E56" s="411">
        <f>SUM(E11:E55)</f>
        <v>0</v>
      </c>
      <c r="F56" s="411" t="e">
        <f>E56/D56</f>
        <v>#DIV/0!</v>
      </c>
      <c r="G56" s="80"/>
    </row>
    <row r="57" spans="1:7" x14ac:dyDescent="0.25">
      <c r="B57" s="69"/>
      <c r="C57" s="69"/>
      <c r="D57" s="69"/>
      <c r="E57" s="131"/>
      <c r="F57" s="131"/>
    </row>
    <row r="58" spans="1:7" x14ac:dyDescent="0.25">
      <c r="A58" s="724" t="s">
        <v>413</v>
      </c>
    </row>
  </sheetData>
  <mergeCells count="7">
    <mergeCell ref="A3:F3"/>
    <mergeCell ref="E7:E9"/>
    <mergeCell ref="F7:F9"/>
    <mergeCell ref="A7:A9"/>
    <mergeCell ref="B7:B9"/>
    <mergeCell ref="C7:C9"/>
    <mergeCell ref="D7:D9"/>
  </mergeCells>
  <printOptions horizontalCentered="1"/>
  <pageMargins left="1.18" right="0.9" top="1.1499999999999999" bottom="0.78" header="0" footer="0"/>
  <pageSetup paperSize="9" scale="62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AEFE-17EF-4C9C-8F4A-96138E1877E2}">
  <sheetPr codeName="Sheet58">
    <tabColor rgb="FF7030A0"/>
    <pageSetUpPr fitToPage="1"/>
  </sheetPr>
  <dimension ref="A1:V62"/>
  <sheetViews>
    <sheetView topLeftCell="A23" zoomScale="80" zoomScaleNormal="80" workbookViewId="0">
      <selection activeCell="V4" sqref="V4"/>
    </sheetView>
  </sheetViews>
  <sheetFormatPr defaultColWidth="10.7109375" defaultRowHeight="15" x14ac:dyDescent="0.25"/>
  <cols>
    <col min="1" max="1" width="5.7109375" style="70" customWidth="1"/>
    <col min="2" max="3" width="23.7109375" style="70" customWidth="1"/>
    <col min="4" max="4" width="14.140625" style="70" customWidth="1"/>
    <col min="5" max="16" width="11.7109375" style="70" customWidth="1"/>
    <col min="17" max="19" width="8.7109375" style="70" customWidth="1"/>
    <col min="20" max="251" width="9.140625" style="70" customWidth="1"/>
    <col min="252" max="252" width="5.7109375" style="70" customWidth="1"/>
    <col min="253" max="253" width="20.7109375" style="70" customWidth="1"/>
    <col min="254" max="254" width="20.42578125" style="70" customWidth="1"/>
    <col min="255" max="256" width="10.7109375" style="70"/>
    <col min="257" max="257" width="5.7109375" style="70" customWidth="1"/>
    <col min="258" max="259" width="23.7109375" style="70" customWidth="1"/>
    <col min="260" max="260" width="14.140625" style="70" customWidth="1"/>
    <col min="261" max="272" width="11.7109375" style="70" customWidth="1"/>
    <col min="273" max="275" width="8.7109375" style="70" customWidth="1"/>
    <col min="276" max="507" width="9.140625" style="70" customWidth="1"/>
    <col min="508" max="508" width="5.7109375" style="70" customWidth="1"/>
    <col min="509" max="509" width="20.7109375" style="70" customWidth="1"/>
    <col min="510" max="510" width="20.42578125" style="70" customWidth="1"/>
    <col min="511" max="512" width="10.7109375" style="70"/>
    <col min="513" max="513" width="5.7109375" style="70" customWidth="1"/>
    <col min="514" max="515" width="23.7109375" style="70" customWidth="1"/>
    <col min="516" max="516" width="14.140625" style="70" customWidth="1"/>
    <col min="517" max="528" width="11.7109375" style="70" customWidth="1"/>
    <col min="529" max="531" width="8.7109375" style="70" customWidth="1"/>
    <col min="532" max="763" width="9.140625" style="70" customWidth="1"/>
    <col min="764" max="764" width="5.7109375" style="70" customWidth="1"/>
    <col min="765" max="765" width="20.7109375" style="70" customWidth="1"/>
    <col min="766" max="766" width="20.42578125" style="70" customWidth="1"/>
    <col min="767" max="768" width="10.7109375" style="70"/>
    <col min="769" max="769" width="5.7109375" style="70" customWidth="1"/>
    <col min="770" max="771" width="23.7109375" style="70" customWidth="1"/>
    <col min="772" max="772" width="14.140625" style="70" customWidth="1"/>
    <col min="773" max="784" width="11.7109375" style="70" customWidth="1"/>
    <col min="785" max="787" width="8.7109375" style="70" customWidth="1"/>
    <col min="788" max="1019" width="9.140625" style="70" customWidth="1"/>
    <col min="1020" max="1020" width="5.7109375" style="70" customWidth="1"/>
    <col min="1021" max="1021" width="20.7109375" style="70" customWidth="1"/>
    <col min="1022" max="1022" width="20.42578125" style="70" customWidth="1"/>
    <col min="1023" max="1024" width="10.7109375" style="70"/>
    <col min="1025" max="1025" width="5.7109375" style="70" customWidth="1"/>
    <col min="1026" max="1027" width="23.7109375" style="70" customWidth="1"/>
    <col min="1028" max="1028" width="14.140625" style="70" customWidth="1"/>
    <col min="1029" max="1040" width="11.7109375" style="70" customWidth="1"/>
    <col min="1041" max="1043" width="8.7109375" style="70" customWidth="1"/>
    <col min="1044" max="1275" width="9.140625" style="70" customWidth="1"/>
    <col min="1276" max="1276" width="5.7109375" style="70" customWidth="1"/>
    <col min="1277" max="1277" width="20.7109375" style="70" customWidth="1"/>
    <col min="1278" max="1278" width="20.42578125" style="70" customWidth="1"/>
    <col min="1279" max="1280" width="10.7109375" style="70"/>
    <col min="1281" max="1281" width="5.7109375" style="70" customWidth="1"/>
    <col min="1282" max="1283" width="23.7109375" style="70" customWidth="1"/>
    <col min="1284" max="1284" width="14.140625" style="70" customWidth="1"/>
    <col min="1285" max="1296" width="11.7109375" style="70" customWidth="1"/>
    <col min="1297" max="1299" width="8.7109375" style="70" customWidth="1"/>
    <col min="1300" max="1531" width="9.140625" style="70" customWidth="1"/>
    <col min="1532" max="1532" width="5.7109375" style="70" customWidth="1"/>
    <col min="1533" max="1533" width="20.7109375" style="70" customWidth="1"/>
    <col min="1534" max="1534" width="20.42578125" style="70" customWidth="1"/>
    <col min="1535" max="1536" width="10.7109375" style="70"/>
    <col min="1537" max="1537" width="5.7109375" style="70" customWidth="1"/>
    <col min="1538" max="1539" width="23.7109375" style="70" customWidth="1"/>
    <col min="1540" max="1540" width="14.140625" style="70" customWidth="1"/>
    <col min="1541" max="1552" width="11.7109375" style="70" customWidth="1"/>
    <col min="1553" max="1555" width="8.7109375" style="70" customWidth="1"/>
    <col min="1556" max="1787" width="9.140625" style="70" customWidth="1"/>
    <col min="1788" max="1788" width="5.7109375" style="70" customWidth="1"/>
    <col min="1789" max="1789" width="20.7109375" style="70" customWidth="1"/>
    <col min="1790" max="1790" width="20.42578125" style="70" customWidth="1"/>
    <col min="1791" max="1792" width="10.7109375" style="70"/>
    <col min="1793" max="1793" width="5.7109375" style="70" customWidth="1"/>
    <col min="1794" max="1795" width="23.7109375" style="70" customWidth="1"/>
    <col min="1796" max="1796" width="14.140625" style="70" customWidth="1"/>
    <col min="1797" max="1808" width="11.7109375" style="70" customWidth="1"/>
    <col min="1809" max="1811" width="8.7109375" style="70" customWidth="1"/>
    <col min="1812" max="2043" width="9.140625" style="70" customWidth="1"/>
    <col min="2044" max="2044" width="5.7109375" style="70" customWidth="1"/>
    <col min="2045" max="2045" width="20.7109375" style="70" customWidth="1"/>
    <col min="2046" max="2046" width="20.42578125" style="70" customWidth="1"/>
    <col min="2047" max="2048" width="10.7109375" style="70"/>
    <col min="2049" max="2049" width="5.7109375" style="70" customWidth="1"/>
    <col min="2050" max="2051" width="23.7109375" style="70" customWidth="1"/>
    <col min="2052" max="2052" width="14.140625" style="70" customWidth="1"/>
    <col min="2053" max="2064" width="11.7109375" style="70" customWidth="1"/>
    <col min="2065" max="2067" width="8.7109375" style="70" customWidth="1"/>
    <col min="2068" max="2299" width="9.140625" style="70" customWidth="1"/>
    <col min="2300" max="2300" width="5.7109375" style="70" customWidth="1"/>
    <col min="2301" max="2301" width="20.7109375" style="70" customWidth="1"/>
    <col min="2302" max="2302" width="20.42578125" style="70" customWidth="1"/>
    <col min="2303" max="2304" width="10.7109375" style="70"/>
    <col min="2305" max="2305" width="5.7109375" style="70" customWidth="1"/>
    <col min="2306" max="2307" width="23.7109375" style="70" customWidth="1"/>
    <col min="2308" max="2308" width="14.140625" style="70" customWidth="1"/>
    <col min="2309" max="2320" width="11.7109375" style="70" customWidth="1"/>
    <col min="2321" max="2323" width="8.7109375" style="70" customWidth="1"/>
    <col min="2324" max="2555" width="9.140625" style="70" customWidth="1"/>
    <col min="2556" max="2556" width="5.7109375" style="70" customWidth="1"/>
    <col min="2557" max="2557" width="20.7109375" style="70" customWidth="1"/>
    <col min="2558" max="2558" width="20.42578125" style="70" customWidth="1"/>
    <col min="2559" max="2560" width="10.7109375" style="70"/>
    <col min="2561" max="2561" width="5.7109375" style="70" customWidth="1"/>
    <col min="2562" max="2563" width="23.7109375" style="70" customWidth="1"/>
    <col min="2564" max="2564" width="14.140625" style="70" customWidth="1"/>
    <col min="2565" max="2576" width="11.7109375" style="70" customWidth="1"/>
    <col min="2577" max="2579" width="8.7109375" style="70" customWidth="1"/>
    <col min="2580" max="2811" width="9.140625" style="70" customWidth="1"/>
    <col min="2812" max="2812" width="5.7109375" style="70" customWidth="1"/>
    <col min="2813" max="2813" width="20.7109375" style="70" customWidth="1"/>
    <col min="2814" max="2814" width="20.42578125" style="70" customWidth="1"/>
    <col min="2815" max="2816" width="10.7109375" style="70"/>
    <col min="2817" max="2817" width="5.7109375" style="70" customWidth="1"/>
    <col min="2818" max="2819" width="23.7109375" style="70" customWidth="1"/>
    <col min="2820" max="2820" width="14.140625" style="70" customWidth="1"/>
    <col min="2821" max="2832" width="11.7109375" style="70" customWidth="1"/>
    <col min="2833" max="2835" width="8.7109375" style="70" customWidth="1"/>
    <col min="2836" max="3067" width="9.140625" style="70" customWidth="1"/>
    <col min="3068" max="3068" width="5.7109375" style="70" customWidth="1"/>
    <col min="3069" max="3069" width="20.7109375" style="70" customWidth="1"/>
    <col min="3070" max="3070" width="20.42578125" style="70" customWidth="1"/>
    <col min="3071" max="3072" width="10.7109375" style="70"/>
    <col min="3073" max="3073" width="5.7109375" style="70" customWidth="1"/>
    <col min="3074" max="3075" width="23.7109375" style="70" customWidth="1"/>
    <col min="3076" max="3076" width="14.140625" style="70" customWidth="1"/>
    <col min="3077" max="3088" width="11.7109375" style="70" customWidth="1"/>
    <col min="3089" max="3091" width="8.7109375" style="70" customWidth="1"/>
    <col min="3092" max="3323" width="9.140625" style="70" customWidth="1"/>
    <col min="3324" max="3324" width="5.7109375" style="70" customWidth="1"/>
    <col min="3325" max="3325" width="20.7109375" style="70" customWidth="1"/>
    <col min="3326" max="3326" width="20.42578125" style="70" customWidth="1"/>
    <col min="3327" max="3328" width="10.7109375" style="70"/>
    <col min="3329" max="3329" width="5.7109375" style="70" customWidth="1"/>
    <col min="3330" max="3331" width="23.7109375" style="70" customWidth="1"/>
    <col min="3332" max="3332" width="14.140625" style="70" customWidth="1"/>
    <col min="3333" max="3344" width="11.7109375" style="70" customWidth="1"/>
    <col min="3345" max="3347" width="8.7109375" style="70" customWidth="1"/>
    <col min="3348" max="3579" width="9.140625" style="70" customWidth="1"/>
    <col min="3580" max="3580" width="5.7109375" style="70" customWidth="1"/>
    <col min="3581" max="3581" width="20.7109375" style="70" customWidth="1"/>
    <col min="3582" max="3582" width="20.42578125" style="70" customWidth="1"/>
    <col min="3583" max="3584" width="10.7109375" style="70"/>
    <col min="3585" max="3585" width="5.7109375" style="70" customWidth="1"/>
    <col min="3586" max="3587" width="23.7109375" style="70" customWidth="1"/>
    <col min="3588" max="3588" width="14.140625" style="70" customWidth="1"/>
    <col min="3589" max="3600" width="11.7109375" style="70" customWidth="1"/>
    <col min="3601" max="3603" width="8.7109375" style="70" customWidth="1"/>
    <col min="3604" max="3835" width="9.140625" style="70" customWidth="1"/>
    <col min="3836" max="3836" width="5.7109375" style="70" customWidth="1"/>
    <col min="3837" max="3837" width="20.7109375" style="70" customWidth="1"/>
    <col min="3838" max="3838" width="20.42578125" style="70" customWidth="1"/>
    <col min="3839" max="3840" width="10.7109375" style="70"/>
    <col min="3841" max="3841" width="5.7109375" style="70" customWidth="1"/>
    <col min="3842" max="3843" width="23.7109375" style="70" customWidth="1"/>
    <col min="3844" max="3844" width="14.140625" style="70" customWidth="1"/>
    <col min="3845" max="3856" width="11.7109375" style="70" customWidth="1"/>
    <col min="3857" max="3859" width="8.7109375" style="70" customWidth="1"/>
    <col min="3860" max="4091" width="9.140625" style="70" customWidth="1"/>
    <col min="4092" max="4092" width="5.7109375" style="70" customWidth="1"/>
    <col min="4093" max="4093" width="20.7109375" style="70" customWidth="1"/>
    <col min="4094" max="4094" width="20.42578125" style="70" customWidth="1"/>
    <col min="4095" max="4096" width="10.7109375" style="70"/>
    <col min="4097" max="4097" width="5.7109375" style="70" customWidth="1"/>
    <col min="4098" max="4099" width="23.7109375" style="70" customWidth="1"/>
    <col min="4100" max="4100" width="14.140625" style="70" customWidth="1"/>
    <col min="4101" max="4112" width="11.7109375" style="70" customWidth="1"/>
    <col min="4113" max="4115" width="8.7109375" style="70" customWidth="1"/>
    <col min="4116" max="4347" width="9.140625" style="70" customWidth="1"/>
    <col min="4348" max="4348" width="5.7109375" style="70" customWidth="1"/>
    <col min="4349" max="4349" width="20.7109375" style="70" customWidth="1"/>
    <col min="4350" max="4350" width="20.42578125" style="70" customWidth="1"/>
    <col min="4351" max="4352" width="10.7109375" style="70"/>
    <col min="4353" max="4353" width="5.7109375" style="70" customWidth="1"/>
    <col min="4354" max="4355" width="23.7109375" style="70" customWidth="1"/>
    <col min="4356" max="4356" width="14.140625" style="70" customWidth="1"/>
    <col min="4357" max="4368" width="11.7109375" style="70" customWidth="1"/>
    <col min="4369" max="4371" width="8.7109375" style="70" customWidth="1"/>
    <col min="4372" max="4603" width="9.140625" style="70" customWidth="1"/>
    <col min="4604" max="4604" width="5.7109375" style="70" customWidth="1"/>
    <col min="4605" max="4605" width="20.7109375" style="70" customWidth="1"/>
    <col min="4606" max="4606" width="20.42578125" style="70" customWidth="1"/>
    <col min="4607" max="4608" width="10.7109375" style="70"/>
    <col min="4609" max="4609" width="5.7109375" style="70" customWidth="1"/>
    <col min="4610" max="4611" width="23.7109375" style="70" customWidth="1"/>
    <col min="4612" max="4612" width="14.140625" style="70" customWidth="1"/>
    <col min="4613" max="4624" width="11.7109375" style="70" customWidth="1"/>
    <col min="4625" max="4627" width="8.7109375" style="70" customWidth="1"/>
    <col min="4628" max="4859" width="9.140625" style="70" customWidth="1"/>
    <col min="4860" max="4860" width="5.7109375" style="70" customWidth="1"/>
    <col min="4861" max="4861" width="20.7109375" style="70" customWidth="1"/>
    <col min="4862" max="4862" width="20.42578125" style="70" customWidth="1"/>
    <col min="4863" max="4864" width="10.7109375" style="70"/>
    <col min="4865" max="4865" width="5.7109375" style="70" customWidth="1"/>
    <col min="4866" max="4867" width="23.7109375" style="70" customWidth="1"/>
    <col min="4868" max="4868" width="14.140625" style="70" customWidth="1"/>
    <col min="4869" max="4880" width="11.7109375" style="70" customWidth="1"/>
    <col min="4881" max="4883" width="8.7109375" style="70" customWidth="1"/>
    <col min="4884" max="5115" width="9.140625" style="70" customWidth="1"/>
    <col min="5116" max="5116" width="5.7109375" style="70" customWidth="1"/>
    <col min="5117" max="5117" width="20.7109375" style="70" customWidth="1"/>
    <col min="5118" max="5118" width="20.42578125" style="70" customWidth="1"/>
    <col min="5119" max="5120" width="10.7109375" style="70"/>
    <col min="5121" max="5121" width="5.7109375" style="70" customWidth="1"/>
    <col min="5122" max="5123" width="23.7109375" style="70" customWidth="1"/>
    <col min="5124" max="5124" width="14.140625" style="70" customWidth="1"/>
    <col min="5125" max="5136" width="11.7109375" style="70" customWidth="1"/>
    <col min="5137" max="5139" width="8.7109375" style="70" customWidth="1"/>
    <col min="5140" max="5371" width="9.140625" style="70" customWidth="1"/>
    <col min="5372" max="5372" width="5.7109375" style="70" customWidth="1"/>
    <col min="5373" max="5373" width="20.7109375" style="70" customWidth="1"/>
    <col min="5374" max="5374" width="20.42578125" style="70" customWidth="1"/>
    <col min="5375" max="5376" width="10.7109375" style="70"/>
    <col min="5377" max="5377" width="5.7109375" style="70" customWidth="1"/>
    <col min="5378" max="5379" width="23.7109375" style="70" customWidth="1"/>
    <col min="5380" max="5380" width="14.140625" style="70" customWidth="1"/>
    <col min="5381" max="5392" width="11.7109375" style="70" customWidth="1"/>
    <col min="5393" max="5395" width="8.7109375" style="70" customWidth="1"/>
    <col min="5396" max="5627" width="9.140625" style="70" customWidth="1"/>
    <col min="5628" max="5628" width="5.7109375" style="70" customWidth="1"/>
    <col min="5629" max="5629" width="20.7109375" style="70" customWidth="1"/>
    <col min="5630" max="5630" width="20.42578125" style="70" customWidth="1"/>
    <col min="5631" max="5632" width="10.7109375" style="70"/>
    <col min="5633" max="5633" width="5.7109375" style="70" customWidth="1"/>
    <col min="5634" max="5635" width="23.7109375" style="70" customWidth="1"/>
    <col min="5636" max="5636" width="14.140625" style="70" customWidth="1"/>
    <col min="5637" max="5648" width="11.7109375" style="70" customWidth="1"/>
    <col min="5649" max="5651" width="8.7109375" style="70" customWidth="1"/>
    <col min="5652" max="5883" width="9.140625" style="70" customWidth="1"/>
    <col min="5884" max="5884" width="5.7109375" style="70" customWidth="1"/>
    <col min="5885" max="5885" width="20.7109375" style="70" customWidth="1"/>
    <col min="5886" max="5886" width="20.42578125" style="70" customWidth="1"/>
    <col min="5887" max="5888" width="10.7109375" style="70"/>
    <col min="5889" max="5889" width="5.7109375" style="70" customWidth="1"/>
    <col min="5890" max="5891" width="23.7109375" style="70" customWidth="1"/>
    <col min="5892" max="5892" width="14.140625" style="70" customWidth="1"/>
    <col min="5893" max="5904" width="11.7109375" style="70" customWidth="1"/>
    <col min="5905" max="5907" width="8.7109375" style="70" customWidth="1"/>
    <col min="5908" max="6139" width="9.140625" style="70" customWidth="1"/>
    <col min="6140" max="6140" width="5.7109375" style="70" customWidth="1"/>
    <col min="6141" max="6141" width="20.7109375" style="70" customWidth="1"/>
    <col min="6142" max="6142" width="20.42578125" style="70" customWidth="1"/>
    <col min="6143" max="6144" width="10.7109375" style="70"/>
    <col min="6145" max="6145" width="5.7109375" style="70" customWidth="1"/>
    <col min="6146" max="6147" width="23.7109375" style="70" customWidth="1"/>
    <col min="6148" max="6148" width="14.140625" style="70" customWidth="1"/>
    <col min="6149" max="6160" width="11.7109375" style="70" customWidth="1"/>
    <col min="6161" max="6163" width="8.7109375" style="70" customWidth="1"/>
    <col min="6164" max="6395" width="9.140625" style="70" customWidth="1"/>
    <col min="6396" max="6396" width="5.7109375" style="70" customWidth="1"/>
    <col min="6397" max="6397" width="20.7109375" style="70" customWidth="1"/>
    <col min="6398" max="6398" width="20.42578125" style="70" customWidth="1"/>
    <col min="6399" max="6400" width="10.7109375" style="70"/>
    <col min="6401" max="6401" width="5.7109375" style="70" customWidth="1"/>
    <col min="6402" max="6403" width="23.7109375" style="70" customWidth="1"/>
    <col min="6404" max="6404" width="14.140625" style="70" customWidth="1"/>
    <col min="6405" max="6416" width="11.7109375" style="70" customWidth="1"/>
    <col min="6417" max="6419" width="8.7109375" style="70" customWidth="1"/>
    <col min="6420" max="6651" width="9.140625" style="70" customWidth="1"/>
    <col min="6652" max="6652" width="5.7109375" style="70" customWidth="1"/>
    <col min="6653" max="6653" width="20.7109375" style="70" customWidth="1"/>
    <col min="6654" max="6654" width="20.42578125" style="70" customWidth="1"/>
    <col min="6655" max="6656" width="10.7109375" style="70"/>
    <col min="6657" max="6657" width="5.7109375" style="70" customWidth="1"/>
    <col min="6658" max="6659" width="23.7109375" style="70" customWidth="1"/>
    <col min="6660" max="6660" width="14.140625" style="70" customWidth="1"/>
    <col min="6661" max="6672" width="11.7109375" style="70" customWidth="1"/>
    <col min="6673" max="6675" width="8.7109375" style="70" customWidth="1"/>
    <col min="6676" max="6907" width="9.140625" style="70" customWidth="1"/>
    <col min="6908" max="6908" width="5.7109375" style="70" customWidth="1"/>
    <col min="6909" max="6909" width="20.7109375" style="70" customWidth="1"/>
    <col min="6910" max="6910" width="20.42578125" style="70" customWidth="1"/>
    <col min="6911" max="6912" width="10.7109375" style="70"/>
    <col min="6913" max="6913" width="5.7109375" style="70" customWidth="1"/>
    <col min="6914" max="6915" width="23.7109375" style="70" customWidth="1"/>
    <col min="6916" max="6916" width="14.140625" style="70" customWidth="1"/>
    <col min="6917" max="6928" width="11.7109375" style="70" customWidth="1"/>
    <col min="6929" max="6931" width="8.7109375" style="70" customWidth="1"/>
    <col min="6932" max="7163" width="9.140625" style="70" customWidth="1"/>
    <col min="7164" max="7164" width="5.7109375" style="70" customWidth="1"/>
    <col min="7165" max="7165" width="20.7109375" style="70" customWidth="1"/>
    <col min="7166" max="7166" width="20.42578125" style="70" customWidth="1"/>
    <col min="7167" max="7168" width="10.7109375" style="70"/>
    <col min="7169" max="7169" width="5.7109375" style="70" customWidth="1"/>
    <col min="7170" max="7171" width="23.7109375" style="70" customWidth="1"/>
    <col min="7172" max="7172" width="14.140625" style="70" customWidth="1"/>
    <col min="7173" max="7184" width="11.7109375" style="70" customWidth="1"/>
    <col min="7185" max="7187" width="8.7109375" style="70" customWidth="1"/>
    <col min="7188" max="7419" width="9.140625" style="70" customWidth="1"/>
    <col min="7420" max="7420" width="5.7109375" style="70" customWidth="1"/>
    <col min="7421" max="7421" width="20.7109375" style="70" customWidth="1"/>
    <col min="7422" max="7422" width="20.42578125" style="70" customWidth="1"/>
    <col min="7423" max="7424" width="10.7109375" style="70"/>
    <col min="7425" max="7425" width="5.7109375" style="70" customWidth="1"/>
    <col min="7426" max="7427" width="23.7109375" style="70" customWidth="1"/>
    <col min="7428" max="7428" width="14.140625" style="70" customWidth="1"/>
    <col min="7429" max="7440" width="11.7109375" style="70" customWidth="1"/>
    <col min="7441" max="7443" width="8.7109375" style="70" customWidth="1"/>
    <col min="7444" max="7675" width="9.140625" style="70" customWidth="1"/>
    <col min="7676" max="7676" width="5.7109375" style="70" customWidth="1"/>
    <col min="7677" max="7677" width="20.7109375" style="70" customWidth="1"/>
    <col min="7678" max="7678" width="20.42578125" style="70" customWidth="1"/>
    <col min="7679" max="7680" width="10.7109375" style="70"/>
    <col min="7681" max="7681" width="5.7109375" style="70" customWidth="1"/>
    <col min="7682" max="7683" width="23.7109375" style="70" customWidth="1"/>
    <col min="7684" max="7684" width="14.140625" style="70" customWidth="1"/>
    <col min="7685" max="7696" width="11.7109375" style="70" customWidth="1"/>
    <col min="7697" max="7699" width="8.7109375" style="70" customWidth="1"/>
    <col min="7700" max="7931" width="9.140625" style="70" customWidth="1"/>
    <col min="7932" max="7932" width="5.7109375" style="70" customWidth="1"/>
    <col min="7933" max="7933" width="20.7109375" style="70" customWidth="1"/>
    <col min="7934" max="7934" width="20.42578125" style="70" customWidth="1"/>
    <col min="7935" max="7936" width="10.7109375" style="70"/>
    <col min="7937" max="7937" width="5.7109375" style="70" customWidth="1"/>
    <col min="7938" max="7939" width="23.7109375" style="70" customWidth="1"/>
    <col min="7940" max="7940" width="14.140625" style="70" customWidth="1"/>
    <col min="7941" max="7952" width="11.7109375" style="70" customWidth="1"/>
    <col min="7953" max="7955" width="8.7109375" style="70" customWidth="1"/>
    <col min="7956" max="8187" width="9.140625" style="70" customWidth="1"/>
    <col min="8188" max="8188" width="5.7109375" style="70" customWidth="1"/>
    <col min="8189" max="8189" width="20.7109375" style="70" customWidth="1"/>
    <col min="8190" max="8190" width="20.42578125" style="70" customWidth="1"/>
    <col min="8191" max="8192" width="10.7109375" style="70"/>
    <col min="8193" max="8193" width="5.7109375" style="70" customWidth="1"/>
    <col min="8194" max="8195" width="23.7109375" style="70" customWidth="1"/>
    <col min="8196" max="8196" width="14.140625" style="70" customWidth="1"/>
    <col min="8197" max="8208" width="11.7109375" style="70" customWidth="1"/>
    <col min="8209" max="8211" width="8.7109375" style="70" customWidth="1"/>
    <col min="8212" max="8443" width="9.140625" style="70" customWidth="1"/>
    <col min="8444" max="8444" width="5.7109375" style="70" customWidth="1"/>
    <col min="8445" max="8445" width="20.7109375" style="70" customWidth="1"/>
    <col min="8446" max="8446" width="20.42578125" style="70" customWidth="1"/>
    <col min="8447" max="8448" width="10.7109375" style="70"/>
    <col min="8449" max="8449" width="5.7109375" style="70" customWidth="1"/>
    <col min="8450" max="8451" width="23.7109375" style="70" customWidth="1"/>
    <col min="8452" max="8452" width="14.140625" style="70" customWidth="1"/>
    <col min="8453" max="8464" width="11.7109375" style="70" customWidth="1"/>
    <col min="8465" max="8467" width="8.7109375" style="70" customWidth="1"/>
    <col min="8468" max="8699" width="9.140625" style="70" customWidth="1"/>
    <col min="8700" max="8700" width="5.7109375" style="70" customWidth="1"/>
    <col min="8701" max="8701" width="20.7109375" style="70" customWidth="1"/>
    <col min="8702" max="8702" width="20.42578125" style="70" customWidth="1"/>
    <col min="8703" max="8704" width="10.7109375" style="70"/>
    <col min="8705" max="8705" width="5.7109375" style="70" customWidth="1"/>
    <col min="8706" max="8707" width="23.7109375" style="70" customWidth="1"/>
    <col min="8708" max="8708" width="14.140625" style="70" customWidth="1"/>
    <col min="8709" max="8720" width="11.7109375" style="70" customWidth="1"/>
    <col min="8721" max="8723" width="8.7109375" style="70" customWidth="1"/>
    <col min="8724" max="8955" width="9.140625" style="70" customWidth="1"/>
    <col min="8956" max="8956" width="5.7109375" style="70" customWidth="1"/>
    <col min="8957" max="8957" width="20.7109375" style="70" customWidth="1"/>
    <col min="8958" max="8958" width="20.42578125" style="70" customWidth="1"/>
    <col min="8959" max="8960" width="10.7109375" style="70"/>
    <col min="8961" max="8961" width="5.7109375" style="70" customWidth="1"/>
    <col min="8962" max="8963" width="23.7109375" style="70" customWidth="1"/>
    <col min="8964" max="8964" width="14.140625" style="70" customWidth="1"/>
    <col min="8965" max="8976" width="11.7109375" style="70" customWidth="1"/>
    <col min="8977" max="8979" width="8.7109375" style="70" customWidth="1"/>
    <col min="8980" max="9211" width="9.140625" style="70" customWidth="1"/>
    <col min="9212" max="9212" width="5.7109375" style="70" customWidth="1"/>
    <col min="9213" max="9213" width="20.7109375" style="70" customWidth="1"/>
    <col min="9214" max="9214" width="20.42578125" style="70" customWidth="1"/>
    <col min="9215" max="9216" width="10.7109375" style="70"/>
    <col min="9217" max="9217" width="5.7109375" style="70" customWidth="1"/>
    <col min="9218" max="9219" width="23.7109375" style="70" customWidth="1"/>
    <col min="9220" max="9220" width="14.140625" style="70" customWidth="1"/>
    <col min="9221" max="9232" width="11.7109375" style="70" customWidth="1"/>
    <col min="9233" max="9235" width="8.7109375" style="70" customWidth="1"/>
    <col min="9236" max="9467" width="9.140625" style="70" customWidth="1"/>
    <col min="9468" max="9468" width="5.7109375" style="70" customWidth="1"/>
    <col min="9469" max="9469" width="20.7109375" style="70" customWidth="1"/>
    <col min="9470" max="9470" width="20.42578125" style="70" customWidth="1"/>
    <col min="9471" max="9472" width="10.7109375" style="70"/>
    <col min="9473" max="9473" width="5.7109375" style="70" customWidth="1"/>
    <col min="9474" max="9475" width="23.7109375" style="70" customWidth="1"/>
    <col min="9476" max="9476" width="14.140625" style="70" customWidth="1"/>
    <col min="9477" max="9488" width="11.7109375" style="70" customWidth="1"/>
    <col min="9489" max="9491" width="8.7109375" style="70" customWidth="1"/>
    <col min="9492" max="9723" width="9.140625" style="70" customWidth="1"/>
    <col min="9724" max="9724" width="5.7109375" style="70" customWidth="1"/>
    <col min="9725" max="9725" width="20.7109375" style="70" customWidth="1"/>
    <col min="9726" max="9726" width="20.42578125" style="70" customWidth="1"/>
    <col min="9727" max="9728" width="10.7109375" style="70"/>
    <col min="9729" max="9729" width="5.7109375" style="70" customWidth="1"/>
    <col min="9730" max="9731" width="23.7109375" style="70" customWidth="1"/>
    <col min="9732" max="9732" width="14.140625" style="70" customWidth="1"/>
    <col min="9733" max="9744" width="11.7109375" style="70" customWidth="1"/>
    <col min="9745" max="9747" width="8.7109375" style="70" customWidth="1"/>
    <col min="9748" max="9979" width="9.140625" style="70" customWidth="1"/>
    <col min="9980" max="9980" width="5.7109375" style="70" customWidth="1"/>
    <col min="9981" max="9981" width="20.7109375" style="70" customWidth="1"/>
    <col min="9982" max="9982" width="20.42578125" style="70" customWidth="1"/>
    <col min="9983" max="9984" width="10.7109375" style="70"/>
    <col min="9985" max="9985" width="5.7109375" style="70" customWidth="1"/>
    <col min="9986" max="9987" width="23.7109375" style="70" customWidth="1"/>
    <col min="9988" max="9988" width="14.140625" style="70" customWidth="1"/>
    <col min="9989" max="10000" width="11.7109375" style="70" customWidth="1"/>
    <col min="10001" max="10003" width="8.7109375" style="70" customWidth="1"/>
    <col min="10004" max="10235" width="9.140625" style="70" customWidth="1"/>
    <col min="10236" max="10236" width="5.7109375" style="70" customWidth="1"/>
    <col min="10237" max="10237" width="20.7109375" style="70" customWidth="1"/>
    <col min="10238" max="10238" width="20.42578125" style="70" customWidth="1"/>
    <col min="10239" max="10240" width="10.7109375" style="70"/>
    <col min="10241" max="10241" width="5.7109375" style="70" customWidth="1"/>
    <col min="10242" max="10243" width="23.7109375" style="70" customWidth="1"/>
    <col min="10244" max="10244" width="14.140625" style="70" customWidth="1"/>
    <col min="10245" max="10256" width="11.7109375" style="70" customWidth="1"/>
    <col min="10257" max="10259" width="8.7109375" style="70" customWidth="1"/>
    <col min="10260" max="10491" width="9.140625" style="70" customWidth="1"/>
    <col min="10492" max="10492" width="5.7109375" style="70" customWidth="1"/>
    <col min="10493" max="10493" width="20.7109375" style="70" customWidth="1"/>
    <col min="10494" max="10494" width="20.42578125" style="70" customWidth="1"/>
    <col min="10495" max="10496" width="10.7109375" style="70"/>
    <col min="10497" max="10497" width="5.7109375" style="70" customWidth="1"/>
    <col min="10498" max="10499" width="23.7109375" style="70" customWidth="1"/>
    <col min="10500" max="10500" width="14.140625" style="70" customWidth="1"/>
    <col min="10501" max="10512" width="11.7109375" style="70" customWidth="1"/>
    <col min="10513" max="10515" width="8.7109375" style="70" customWidth="1"/>
    <col min="10516" max="10747" width="9.140625" style="70" customWidth="1"/>
    <col min="10748" max="10748" width="5.7109375" style="70" customWidth="1"/>
    <col min="10749" max="10749" width="20.7109375" style="70" customWidth="1"/>
    <col min="10750" max="10750" width="20.42578125" style="70" customWidth="1"/>
    <col min="10751" max="10752" width="10.7109375" style="70"/>
    <col min="10753" max="10753" width="5.7109375" style="70" customWidth="1"/>
    <col min="10754" max="10755" width="23.7109375" style="70" customWidth="1"/>
    <col min="10756" max="10756" width="14.140625" style="70" customWidth="1"/>
    <col min="10757" max="10768" width="11.7109375" style="70" customWidth="1"/>
    <col min="10769" max="10771" width="8.7109375" style="70" customWidth="1"/>
    <col min="10772" max="11003" width="9.140625" style="70" customWidth="1"/>
    <col min="11004" max="11004" width="5.7109375" style="70" customWidth="1"/>
    <col min="11005" max="11005" width="20.7109375" style="70" customWidth="1"/>
    <col min="11006" max="11006" width="20.42578125" style="70" customWidth="1"/>
    <col min="11007" max="11008" width="10.7109375" style="70"/>
    <col min="11009" max="11009" width="5.7109375" style="70" customWidth="1"/>
    <col min="11010" max="11011" width="23.7109375" style="70" customWidth="1"/>
    <col min="11012" max="11012" width="14.140625" style="70" customWidth="1"/>
    <col min="11013" max="11024" width="11.7109375" style="70" customWidth="1"/>
    <col min="11025" max="11027" width="8.7109375" style="70" customWidth="1"/>
    <col min="11028" max="11259" width="9.140625" style="70" customWidth="1"/>
    <col min="11260" max="11260" width="5.7109375" style="70" customWidth="1"/>
    <col min="11261" max="11261" width="20.7109375" style="70" customWidth="1"/>
    <col min="11262" max="11262" width="20.42578125" style="70" customWidth="1"/>
    <col min="11263" max="11264" width="10.7109375" style="70"/>
    <col min="11265" max="11265" width="5.7109375" style="70" customWidth="1"/>
    <col min="11266" max="11267" width="23.7109375" style="70" customWidth="1"/>
    <col min="11268" max="11268" width="14.140625" style="70" customWidth="1"/>
    <col min="11269" max="11280" width="11.7109375" style="70" customWidth="1"/>
    <col min="11281" max="11283" width="8.7109375" style="70" customWidth="1"/>
    <col min="11284" max="11515" width="9.140625" style="70" customWidth="1"/>
    <col min="11516" max="11516" width="5.7109375" style="70" customWidth="1"/>
    <col min="11517" max="11517" width="20.7109375" style="70" customWidth="1"/>
    <col min="11518" max="11518" width="20.42578125" style="70" customWidth="1"/>
    <col min="11519" max="11520" width="10.7109375" style="70"/>
    <col min="11521" max="11521" width="5.7109375" style="70" customWidth="1"/>
    <col min="11522" max="11523" width="23.7109375" style="70" customWidth="1"/>
    <col min="11524" max="11524" width="14.140625" style="70" customWidth="1"/>
    <col min="11525" max="11536" width="11.7109375" style="70" customWidth="1"/>
    <col min="11537" max="11539" width="8.7109375" style="70" customWidth="1"/>
    <col min="11540" max="11771" width="9.140625" style="70" customWidth="1"/>
    <col min="11772" max="11772" width="5.7109375" style="70" customWidth="1"/>
    <col min="11773" max="11773" width="20.7109375" style="70" customWidth="1"/>
    <col min="11774" max="11774" width="20.42578125" style="70" customWidth="1"/>
    <col min="11775" max="11776" width="10.7109375" style="70"/>
    <col min="11777" max="11777" width="5.7109375" style="70" customWidth="1"/>
    <col min="11778" max="11779" width="23.7109375" style="70" customWidth="1"/>
    <col min="11780" max="11780" width="14.140625" style="70" customWidth="1"/>
    <col min="11781" max="11792" width="11.7109375" style="70" customWidth="1"/>
    <col min="11793" max="11795" width="8.7109375" style="70" customWidth="1"/>
    <col min="11796" max="12027" width="9.140625" style="70" customWidth="1"/>
    <col min="12028" max="12028" width="5.7109375" style="70" customWidth="1"/>
    <col min="12029" max="12029" width="20.7109375" style="70" customWidth="1"/>
    <col min="12030" max="12030" width="20.42578125" style="70" customWidth="1"/>
    <col min="12031" max="12032" width="10.7109375" style="70"/>
    <col min="12033" max="12033" width="5.7109375" style="70" customWidth="1"/>
    <col min="12034" max="12035" width="23.7109375" style="70" customWidth="1"/>
    <col min="12036" max="12036" width="14.140625" style="70" customWidth="1"/>
    <col min="12037" max="12048" width="11.7109375" style="70" customWidth="1"/>
    <col min="12049" max="12051" width="8.7109375" style="70" customWidth="1"/>
    <col min="12052" max="12283" width="9.140625" style="70" customWidth="1"/>
    <col min="12284" max="12284" width="5.7109375" style="70" customWidth="1"/>
    <col min="12285" max="12285" width="20.7109375" style="70" customWidth="1"/>
    <col min="12286" max="12286" width="20.42578125" style="70" customWidth="1"/>
    <col min="12287" max="12288" width="10.7109375" style="70"/>
    <col min="12289" max="12289" width="5.7109375" style="70" customWidth="1"/>
    <col min="12290" max="12291" width="23.7109375" style="70" customWidth="1"/>
    <col min="12292" max="12292" width="14.140625" style="70" customWidth="1"/>
    <col min="12293" max="12304" width="11.7109375" style="70" customWidth="1"/>
    <col min="12305" max="12307" width="8.7109375" style="70" customWidth="1"/>
    <col min="12308" max="12539" width="9.140625" style="70" customWidth="1"/>
    <col min="12540" max="12540" width="5.7109375" style="70" customWidth="1"/>
    <col min="12541" max="12541" width="20.7109375" style="70" customWidth="1"/>
    <col min="12542" max="12542" width="20.42578125" style="70" customWidth="1"/>
    <col min="12543" max="12544" width="10.7109375" style="70"/>
    <col min="12545" max="12545" width="5.7109375" style="70" customWidth="1"/>
    <col min="12546" max="12547" width="23.7109375" style="70" customWidth="1"/>
    <col min="12548" max="12548" width="14.140625" style="70" customWidth="1"/>
    <col min="12549" max="12560" width="11.7109375" style="70" customWidth="1"/>
    <col min="12561" max="12563" width="8.7109375" style="70" customWidth="1"/>
    <col min="12564" max="12795" width="9.140625" style="70" customWidth="1"/>
    <col min="12796" max="12796" width="5.7109375" style="70" customWidth="1"/>
    <col min="12797" max="12797" width="20.7109375" style="70" customWidth="1"/>
    <col min="12798" max="12798" width="20.42578125" style="70" customWidth="1"/>
    <col min="12799" max="12800" width="10.7109375" style="70"/>
    <col min="12801" max="12801" width="5.7109375" style="70" customWidth="1"/>
    <col min="12802" max="12803" width="23.7109375" style="70" customWidth="1"/>
    <col min="12804" max="12804" width="14.140625" style="70" customWidth="1"/>
    <col min="12805" max="12816" width="11.7109375" style="70" customWidth="1"/>
    <col min="12817" max="12819" width="8.7109375" style="70" customWidth="1"/>
    <col min="12820" max="13051" width="9.140625" style="70" customWidth="1"/>
    <col min="13052" max="13052" width="5.7109375" style="70" customWidth="1"/>
    <col min="13053" max="13053" width="20.7109375" style="70" customWidth="1"/>
    <col min="13054" max="13054" width="20.42578125" style="70" customWidth="1"/>
    <col min="13055" max="13056" width="10.7109375" style="70"/>
    <col min="13057" max="13057" width="5.7109375" style="70" customWidth="1"/>
    <col min="13058" max="13059" width="23.7109375" style="70" customWidth="1"/>
    <col min="13060" max="13060" width="14.140625" style="70" customWidth="1"/>
    <col min="13061" max="13072" width="11.7109375" style="70" customWidth="1"/>
    <col min="13073" max="13075" width="8.7109375" style="70" customWidth="1"/>
    <col min="13076" max="13307" width="9.140625" style="70" customWidth="1"/>
    <col min="13308" max="13308" width="5.7109375" style="70" customWidth="1"/>
    <col min="13309" max="13309" width="20.7109375" style="70" customWidth="1"/>
    <col min="13310" max="13310" width="20.42578125" style="70" customWidth="1"/>
    <col min="13311" max="13312" width="10.7109375" style="70"/>
    <col min="13313" max="13313" width="5.7109375" style="70" customWidth="1"/>
    <col min="13314" max="13315" width="23.7109375" style="70" customWidth="1"/>
    <col min="13316" max="13316" width="14.140625" style="70" customWidth="1"/>
    <col min="13317" max="13328" width="11.7109375" style="70" customWidth="1"/>
    <col min="13329" max="13331" width="8.7109375" style="70" customWidth="1"/>
    <col min="13332" max="13563" width="9.140625" style="70" customWidth="1"/>
    <col min="13564" max="13564" width="5.7109375" style="70" customWidth="1"/>
    <col min="13565" max="13565" width="20.7109375" style="70" customWidth="1"/>
    <col min="13566" max="13566" width="20.42578125" style="70" customWidth="1"/>
    <col min="13567" max="13568" width="10.7109375" style="70"/>
    <col min="13569" max="13569" width="5.7109375" style="70" customWidth="1"/>
    <col min="13570" max="13571" width="23.7109375" style="70" customWidth="1"/>
    <col min="13572" max="13572" width="14.140625" style="70" customWidth="1"/>
    <col min="13573" max="13584" width="11.7109375" style="70" customWidth="1"/>
    <col min="13585" max="13587" width="8.7109375" style="70" customWidth="1"/>
    <col min="13588" max="13819" width="9.140625" style="70" customWidth="1"/>
    <col min="13820" max="13820" width="5.7109375" style="70" customWidth="1"/>
    <col min="13821" max="13821" width="20.7109375" style="70" customWidth="1"/>
    <col min="13822" max="13822" width="20.42578125" style="70" customWidth="1"/>
    <col min="13823" max="13824" width="10.7109375" style="70"/>
    <col min="13825" max="13825" width="5.7109375" style="70" customWidth="1"/>
    <col min="13826" max="13827" width="23.7109375" style="70" customWidth="1"/>
    <col min="13828" max="13828" width="14.140625" style="70" customWidth="1"/>
    <col min="13829" max="13840" width="11.7109375" style="70" customWidth="1"/>
    <col min="13841" max="13843" width="8.7109375" style="70" customWidth="1"/>
    <col min="13844" max="14075" width="9.140625" style="70" customWidth="1"/>
    <col min="14076" max="14076" width="5.7109375" style="70" customWidth="1"/>
    <col min="14077" max="14077" width="20.7109375" style="70" customWidth="1"/>
    <col min="14078" max="14078" width="20.42578125" style="70" customWidth="1"/>
    <col min="14079" max="14080" width="10.7109375" style="70"/>
    <col min="14081" max="14081" width="5.7109375" style="70" customWidth="1"/>
    <col min="14082" max="14083" width="23.7109375" style="70" customWidth="1"/>
    <col min="14084" max="14084" width="14.140625" style="70" customWidth="1"/>
    <col min="14085" max="14096" width="11.7109375" style="70" customWidth="1"/>
    <col min="14097" max="14099" width="8.7109375" style="70" customWidth="1"/>
    <col min="14100" max="14331" width="9.140625" style="70" customWidth="1"/>
    <col min="14332" max="14332" width="5.7109375" style="70" customWidth="1"/>
    <col min="14333" max="14333" width="20.7109375" style="70" customWidth="1"/>
    <col min="14334" max="14334" width="20.42578125" style="70" customWidth="1"/>
    <col min="14335" max="14336" width="10.7109375" style="70"/>
    <col min="14337" max="14337" width="5.7109375" style="70" customWidth="1"/>
    <col min="14338" max="14339" width="23.7109375" style="70" customWidth="1"/>
    <col min="14340" max="14340" width="14.140625" style="70" customWidth="1"/>
    <col min="14341" max="14352" width="11.7109375" style="70" customWidth="1"/>
    <col min="14353" max="14355" width="8.7109375" style="70" customWidth="1"/>
    <col min="14356" max="14587" width="9.140625" style="70" customWidth="1"/>
    <col min="14588" max="14588" width="5.7109375" style="70" customWidth="1"/>
    <col min="14589" max="14589" width="20.7109375" style="70" customWidth="1"/>
    <col min="14590" max="14590" width="20.42578125" style="70" customWidth="1"/>
    <col min="14591" max="14592" width="10.7109375" style="70"/>
    <col min="14593" max="14593" width="5.7109375" style="70" customWidth="1"/>
    <col min="14594" max="14595" width="23.7109375" style="70" customWidth="1"/>
    <col min="14596" max="14596" width="14.140625" style="70" customWidth="1"/>
    <col min="14597" max="14608" width="11.7109375" style="70" customWidth="1"/>
    <col min="14609" max="14611" width="8.7109375" style="70" customWidth="1"/>
    <col min="14612" max="14843" width="9.140625" style="70" customWidth="1"/>
    <col min="14844" max="14844" width="5.7109375" style="70" customWidth="1"/>
    <col min="14845" max="14845" width="20.7109375" style="70" customWidth="1"/>
    <col min="14846" max="14846" width="20.42578125" style="70" customWidth="1"/>
    <col min="14847" max="14848" width="10.7109375" style="70"/>
    <col min="14849" max="14849" width="5.7109375" style="70" customWidth="1"/>
    <col min="14850" max="14851" width="23.7109375" style="70" customWidth="1"/>
    <col min="14852" max="14852" width="14.140625" style="70" customWidth="1"/>
    <col min="14853" max="14864" width="11.7109375" style="70" customWidth="1"/>
    <col min="14865" max="14867" width="8.7109375" style="70" customWidth="1"/>
    <col min="14868" max="15099" width="9.140625" style="70" customWidth="1"/>
    <col min="15100" max="15100" width="5.7109375" style="70" customWidth="1"/>
    <col min="15101" max="15101" width="20.7109375" style="70" customWidth="1"/>
    <col min="15102" max="15102" width="20.42578125" style="70" customWidth="1"/>
    <col min="15103" max="15104" width="10.7109375" style="70"/>
    <col min="15105" max="15105" width="5.7109375" style="70" customWidth="1"/>
    <col min="15106" max="15107" width="23.7109375" style="70" customWidth="1"/>
    <col min="15108" max="15108" width="14.140625" style="70" customWidth="1"/>
    <col min="15109" max="15120" width="11.7109375" style="70" customWidth="1"/>
    <col min="15121" max="15123" width="8.7109375" style="70" customWidth="1"/>
    <col min="15124" max="15355" width="9.140625" style="70" customWidth="1"/>
    <col min="15356" max="15356" width="5.7109375" style="70" customWidth="1"/>
    <col min="15357" max="15357" width="20.7109375" style="70" customWidth="1"/>
    <col min="15358" max="15358" width="20.42578125" style="70" customWidth="1"/>
    <col min="15359" max="15360" width="10.7109375" style="70"/>
    <col min="15361" max="15361" width="5.7109375" style="70" customWidth="1"/>
    <col min="15362" max="15363" width="23.7109375" style="70" customWidth="1"/>
    <col min="15364" max="15364" width="14.140625" style="70" customWidth="1"/>
    <col min="15365" max="15376" width="11.7109375" style="70" customWidth="1"/>
    <col min="15377" max="15379" width="8.7109375" style="70" customWidth="1"/>
    <col min="15380" max="15611" width="9.140625" style="70" customWidth="1"/>
    <col min="15612" max="15612" width="5.7109375" style="70" customWidth="1"/>
    <col min="15613" max="15613" width="20.7109375" style="70" customWidth="1"/>
    <col min="15614" max="15614" width="20.42578125" style="70" customWidth="1"/>
    <col min="15615" max="15616" width="10.7109375" style="70"/>
    <col min="15617" max="15617" width="5.7109375" style="70" customWidth="1"/>
    <col min="15618" max="15619" width="23.7109375" style="70" customWidth="1"/>
    <col min="15620" max="15620" width="14.140625" style="70" customWidth="1"/>
    <col min="15621" max="15632" width="11.7109375" style="70" customWidth="1"/>
    <col min="15633" max="15635" width="8.7109375" style="70" customWidth="1"/>
    <col min="15636" max="15867" width="9.140625" style="70" customWidth="1"/>
    <col min="15868" max="15868" width="5.7109375" style="70" customWidth="1"/>
    <col min="15869" max="15869" width="20.7109375" style="70" customWidth="1"/>
    <col min="15870" max="15870" width="20.42578125" style="70" customWidth="1"/>
    <col min="15871" max="15872" width="10.7109375" style="70"/>
    <col min="15873" max="15873" width="5.7109375" style="70" customWidth="1"/>
    <col min="15874" max="15875" width="23.7109375" style="70" customWidth="1"/>
    <col min="15876" max="15876" width="14.140625" style="70" customWidth="1"/>
    <col min="15877" max="15888" width="11.7109375" style="70" customWidth="1"/>
    <col min="15889" max="15891" width="8.7109375" style="70" customWidth="1"/>
    <col min="15892" max="16123" width="9.140625" style="70" customWidth="1"/>
    <col min="16124" max="16124" width="5.7109375" style="70" customWidth="1"/>
    <col min="16125" max="16125" width="20.7109375" style="70" customWidth="1"/>
    <col min="16126" max="16126" width="20.42578125" style="70" customWidth="1"/>
    <col min="16127" max="16128" width="10.7109375" style="70"/>
    <col min="16129" max="16129" width="5.7109375" style="70" customWidth="1"/>
    <col min="16130" max="16131" width="23.7109375" style="70" customWidth="1"/>
    <col min="16132" max="16132" width="14.140625" style="70" customWidth="1"/>
    <col min="16133" max="16144" width="11.7109375" style="70" customWidth="1"/>
    <col min="16145" max="16147" width="8.7109375" style="70" customWidth="1"/>
    <col min="16148" max="16379" width="9.140625" style="70" customWidth="1"/>
    <col min="16380" max="16380" width="5.7109375" style="70" customWidth="1"/>
    <col min="16381" max="16381" width="20.7109375" style="70" customWidth="1"/>
    <col min="16382" max="16382" width="20.42578125" style="70" customWidth="1"/>
    <col min="16383" max="16384" width="10.7109375" style="70"/>
  </cols>
  <sheetData>
    <row r="1" spans="1:22" ht="15.75" x14ac:dyDescent="0.25">
      <c r="A1" s="290" t="s">
        <v>1129</v>
      </c>
    </row>
    <row r="2" spans="1:22" x14ac:dyDescent="0.25">
      <c r="A2" s="125" t="s">
        <v>316</v>
      </c>
      <c r="B2" s="125"/>
    </row>
    <row r="3" spans="1:22" ht="15.75" x14ac:dyDescent="0.25">
      <c r="A3" s="1064" t="s">
        <v>832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5"/>
      <c r="R3" s="105"/>
      <c r="S3" s="105"/>
      <c r="T3" s="105"/>
      <c r="U3" s="105"/>
      <c r="V3" s="105"/>
    </row>
    <row r="4" spans="1:22" ht="15.75" x14ac:dyDescent="0.25">
      <c r="A4" s="217"/>
      <c r="B4" s="217"/>
      <c r="C4" s="217"/>
      <c r="D4" s="217"/>
      <c r="E4" s="217"/>
      <c r="F4" s="217"/>
      <c r="G4" s="589" t="str">
        <f>'1'!$E$5</f>
        <v>KABUPATEN/KOTA</v>
      </c>
      <c r="H4" s="590">
        <f>'1'!$F$5</f>
        <v>2022</v>
      </c>
      <c r="I4" s="217"/>
      <c r="J4" s="217"/>
      <c r="K4" s="217"/>
      <c r="L4" s="217"/>
      <c r="M4" s="217"/>
      <c r="N4" s="217"/>
      <c r="O4" s="217"/>
      <c r="P4" s="217"/>
    </row>
    <row r="5" spans="1:22" ht="15.75" x14ac:dyDescent="0.25">
      <c r="A5" s="217"/>
      <c r="B5" s="217"/>
      <c r="C5" s="217"/>
      <c r="D5" s="217"/>
      <c r="E5" s="217"/>
      <c r="F5" s="217"/>
      <c r="G5" s="589" t="str">
        <f>'1'!$E$6</f>
        <v>TAHUN</v>
      </c>
      <c r="H5" s="590" t="str">
        <f>'1'!$F$6</f>
        <v>BANYUMAS</v>
      </c>
      <c r="I5" s="217"/>
      <c r="J5" s="217"/>
      <c r="K5" s="217"/>
      <c r="L5" s="217"/>
      <c r="M5" s="217"/>
      <c r="N5" s="217"/>
      <c r="O5" s="217"/>
      <c r="P5" s="217"/>
    </row>
    <row r="6" spans="1:22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2" ht="15.75" x14ac:dyDescent="0.25">
      <c r="A7" s="1040" t="s">
        <v>2</v>
      </c>
      <c r="B7" s="1103" t="s">
        <v>254</v>
      </c>
      <c r="C7" s="1040" t="s">
        <v>409</v>
      </c>
      <c r="D7" s="1045" t="s">
        <v>257</v>
      </c>
      <c r="E7" s="1301" t="s">
        <v>833</v>
      </c>
      <c r="F7" s="1302"/>
      <c r="G7" s="1307" t="s">
        <v>664</v>
      </c>
      <c r="H7" s="1308"/>
      <c r="I7" s="1308"/>
      <c r="J7" s="1308"/>
      <c r="K7" s="1308"/>
      <c r="L7" s="1308"/>
      <c r="M7" s="1308"/>
      <c r="N7" s="1308"/>
      <c r="O7" s="1308"/>
      <c r="P7" s="1309"/>
    </row>
    <row r="8" spans="1:22" ht="15.75" x14ac:dyDescent="0.25">
      <c r="A8" s="1040"/>
      <c r="B8" s="1103"/>
      <c r="C8" s="1040"/>
      <c r="D8" s="1045"/>
      <c r="E8" s="1303"/>
      <c r="F8" s="1304"/>
      <c r="G8" s="1235" t="s">
        <v>834</v>
      </c>
      <c r="H8" s="1259"/>
      <c r="I8" s="1259"/>
      <c r="J8" s="1234"/>
      <c r="K8" s="1235" t="s">
        <v>835</v>
      </c>
      <c r="L8" s="1259"/>
      <c r="M8" s="1259"/>
      <c r="N8" s="1234"/>
      <c r="O8" s="1068" t="s">
        <v>836</v>
      </c>
      <c r="P8" s="1069"/>
    </row>
    <row r="9" spans="1:22" ht="15.75" x14ac:dyDescent="0.25">
      <c r="A9" s="1040"/>
      <c r="B9" s="1103"/>
      <c r="C9" s="1040"/>
      <c r="D9" s="1045"/>
      <c r="E9" s="1305"/>
      <c r="F9" s="1306"/>
      <c r="G9" s="1235" t="s">
        <v>837</v>
      </c>
      <c r="H9" s="1234"/>
      <c r="I9" s="1259" t="s">
        <v>651</v>
      </c>
      <c r="J9" s="1234"/>
      <c r="K9" s="1235" t="s">
        <v>837</v>
      </c>
      <c r="L9" s="1234"/>
      <c r="M9" s="1259" t="s">
        <v>651</v>
      </c>
      <c r="N9" s="1234"/>
      <c r="O9" s="1235" t="s">
        <v>651</v>
      </c>
      <c r="P9" s="1234"/>
    </row>
    <row r="10" spans="1:22" ht="31.5" x14ac:dyDescent="0.25">
      <c r="A10" s="1041"/>
      <c r="B10" s="1104"/>
      <c r="C10" s="1041"/>
      <c r="D10" s="1046"/>
      <c r="E10" s="760" t="s">
        <v>837</v>
      </c>
      <c r="F10" s="760" t="s">
        <v>651</v>
      </c>
      <c r="G10" s="758" t="s">
        <v>256</v>
      </c>
      <c r="H10" s="758" t="s">
        <v>27</v>
      </c>
      <c r="I10" s="758" t="s">
        <v>256</v>
      </c>
      <c r="J10" s="758" t="s">
        <v>27</v>
      </c>
      <c r="K10" s="758" t="s">
        <v>256</v>
      </c>
      <c r="L10" s="758" t="s">
        <v>27</v>
      </c>
      <c r="M10" s="758" t="s">
        <v>256</v>
      </c>
      <c r="N10" s="758" t="s">
        <v>27</v>
      </c>
      <c r="O10" s="758" t="s">
        <v>256</v>
      </c>
      <c r="P10" s="758" t="s">
        <v>27</v>
      </c>
    </row>
    <row r="11" spans="1:22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09">
        <v>13</v>
      </c>
      <c r="N11" s="909">
        <v>14</v>
      </c>
      <c r="O11" s="909">
        <v>15</v>
      </c>
      <c r="P11" s="909">
        <v>16</v>
      </c>
    </row>
    <row r="12" spans="1:22" x14ac:dyDescent="0.25">
      <c r="A12" s="561">
        <v>1</v>
      </c>
      <c r="B12" s="128" t="str">
        <f>'9'!B9</f>
        <v>Lumbir</v>
      </c>
      <c r="C12" s="128" t="str">
        <f>'9'!C9</f>
        <v>Lumbir</v>
      </c>
      <c r="D12" s="223"/>
      <c r="E12" s="292">
        <f t="shared" ref="E12:E31" si="0">10%*$E$57/1000*D12</f>
        <v>0</v>
      </c>
      <c r="F12" s="296">
        <f>20%*$F$57/1000*'58'!D12</f>
        <v>0</v>
      </c>
      <c r="G12" s="438"/>
      <c r="H12" s="280" t="e">
        <f t="shared" ref="H12:H31" si="1">G12/E12*100</f>
        <v>#DIV/0!</v>
      </c>
      <c r="I12" s="439"/>
      <c r="J12" s="278" t="e">
        <f t="shared" ref="J12:J31" si="2">I12/F12*100</f>
        <v>#DIV/0!</v>
      </c>
      <c r="K12" s="440"/>
      <c r="L12" s="278" t="e">
        <f t="shared" ref="L12:L31" si="3">K12/G12*100</f>
        <v>#DIV/0!</v>
      </c>
      <c r="M12" s="438"/>
      <c r="N12" s="278" t="e">
        <f t="shared" ref="N12:N31" si="4">M12/I12*100</f>
        <v>#DIV/0!</v>
      </c>
      <c r="O12" s="403"/>
      <c r="P12" s="278" t="e">
        <f t="shared" ref="P12:P31" si="5">O12/I12*100</f>
        <v>#DIV/0!</v>
      </c>
    </row>
    <row r="13" spans="1:22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23"/>
      <c r="E13" s="296">
        <f t="shared" si="0"/>
        <v>0</v>
      </c>
      <c r="F13" s="296">
        <f>20%*$F$57/1000*'58'!D13</f>
        <v>0</v>
      </c>
      <c r="G13" s="189"/>
      <c r="H13" s="280" t="e">
        <f t="shared" si="1"/>
        <v>#DIV/0!</v>
      </c>
      <c r="I13" s="441"/>
      <c r="J13" s="280" t="e">
        <f t="shared" si="2"/>
        <v>#DIV/0!</v>
      </c>
      <c r="K13" s="442"/>
      <c r="L13" s="280" t="e">
        <f t="shared" si="3"/>
        <v>#DIV/0!</v>
      </c>
      <c r="M13" s="189"/>
      <c r="N13" s="280" t="e">
        <f t="shared" si="4"/>
        <v>#DIV/0!</v>
      </c>
      <c r="O13" s="138"/>
      <c r="P13" s="280" t="e">
        <f t="shared" si="5"/>
        <v>#DIV/0!</v>
      </c>
    </row>
    <row r="14" spans="1:22" x14ac:dyDescent="0.25">
      <c r="A14" s="557"/>
      <c r="B14" s="128"/>
      <c r="C14" s="128" t="str">
        <f>'9'!C11</f>
        <v>Wangon II</v>
      </c>
      <c r="D14" s="223"/>
      <c r="E14" s="296">
        <f t="shared" si="0"/>
        <v>0</v>
      </c>
      <c r="F14" s="296">
        <f>20%*$F$57/1000*'58'!D14</f>
        <v>0</v>
      </c>
      <c r="G14" s="189"/>
      <c r="H14" s="280" t="e">
        <f t="shared" si="1"/>
        <v>#DIV/0!</v>
      </c>
      <c r="I14" s="441"/>
      <c r="J14" s="280" t="e">
        <f t="shared" si="2"/>
        <v>#DIV/0!</v>
      </c>
      <c r="K14" s="442"/>
      <c r="L14" s="280" t="e">
        <f t="shared" si="3"/>
        <v>#DIV/0!</v>
      </c>
      <c r="M14" s="189"/>
      <c r="N14" s="280" t="e">
        <f t="shared" si="4"/>
        <v>#DIV/0!</v>
      </c>
      <c r="O14" s="138"/>
      <c r="P14" s="280" t="e">
        <f t="shared" si="5"/>
        <v>#DIV/0!</v>
      </c>
    </row>
    <row r="15" spans="1:22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23"/>
      <c r="E15" s="296">
        <f t="shared" si="0"/>
        <v>0</v>
      </c>
      <c r="F15" s="296">
        <f>20%*$F$57/1000*'58'!D15</f>
        <v>0</v>
      </c>
      <c r="G15" s="189"/>
      <c r="H15" s="280" t="e">
        <f t="shared" si="1"/>
        <v>#DIV/0!</v>
      </c>
      <c r="I15" s="441"/>
      <c r="J15" s="280" t="e">
        <f t="shared" si="2"/>
        <v>#DIV/0!</v>
      </c>
      <c r="K15" s="442"/>
      <c r="L15" s="280" t="e">
        <f t="shared" si="3"/>
        <v>#DIV/0!</v>
      </c>
      <c r="M15" s="189"/>
      <c r="N15" s="280" t="e">
        <f t="shared" si="4"/>
        <v>#DIV/0!</v>
      </c>
      <c r="O15" s="138"/>
      <c r="P15" s="280" t="e">
        <f t="shared" si="5"/>
        <v>#DIV/0!</v>
      </c>
    </row>
    <row r="16" spans="1:22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23"/>
      <c r="E16" s="296">
        <f t="shared" si="0"/>
        <v>0</v>
      </c>
      <c r="F16" s="296">
        <f>20%*$F$57/1000*'58'!D16</f>
        <v>0</v>
      </c>
      <c r="G16" s="189"/>
      <c r="H16" s="280" t="e">
        <f t="shared" si="1"/>
        <v>#DIV/0!</v>
      </c>
      <c r="I16" s="441"/>
      <c r="J16" s="280" t="e">
        <f t="shared" si="2"/>
        <v>#DIV/0!</v>
      </c>
      <c r="K16" s="442"/>
      <c r="L16" s="280" t="e">
        <f t="shared" si="3"/>
        <v>#DIV/0!</v>
      </c>
      <c r="M16" s="189"/>
      <c r="N16" s="280" t="e">
        <f t="shared" si="4"/>
        <v>#DIV/0!</v>
      </c>
      <c r="O16" s="138"/>
      <c r="P16" s="280" t="e">
        <f t="shared" si="5"/>
        <v>#DIV/0!</v>
      </c>
    </row>
    <row r="17" spans="1:16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23"/>
      <c r="E17" s="296">
        <f t="shared" si="0"/>
        <v>0</v>
      </c>
      <c r="F17" s="296">
        <f>20%*$F$57/1000*'58'!D17</f>
        <v>0</v>
      </c>
      <c r="G17" s="189"/>
      <c r="H17" s="280" t="e">
        <f t="shared" si="1"/>
        <v>#DIV/0!</v>
      </c>
      <c r="I17" s="441"/>
      <c r="J17" s="280" t="e">
        <f t="shared" si="2"/>
        <v>#DIV/0!</v>
      </c>
      <c r="K17" s="442"/>
      <c r="L17" s="280" t="e">
        <f t="shared" si="3"/>
        <v>#DIV/0!</v>
      </c>
      <c r="M17" s="189"/>
      <c r="N17" s="280" t="e">
        <f t="shared" si="4"/>
        <v>#DIV/0!</v>
      </c>
      <c r="O17" s="138"/>
      <c r="P17" s="280" t="e">
        <f t="shared" si="5"/>
        <v>#DIV/0!</v>
      </c>
    </row>
    <row r="18" spans="1:16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23"/>
      <c r="E18" s="296">
        <f t="shared" si="0"/>
        <v>0</v>
      </c>
      <c r="F18" s="296">
        <f>20%*$F$57/1000*'58'!D18</f>
        <v>0</v>
      </c>
      <c r="G18" s="189"/>
      <c r="H18" s="280" t="e">
        <f t="shared" si="1"/>
        <v>#DIV/0!</v>
      </c>
      <c r="I18" s="441"/>
      <c r="J18" s="280" t="e">
        <f t="shared" si="2"/>
        <v>#DIV/0!</v>
      </c>
      <c r="K18" s="442"/>
      <c r="L18" s="280" t="e">
        <f t="shared" si="3"/>
        <v>#DIV/0!</v>
      </c>
      <c r="M18" s="189"/>
      <c r="N18" s="280" t="e">
        <f t="shared" si="4"/>
        <v>#DIV/0!</v>
      </c>
      <c r="O18" s="138"/>
      <c r="P18" s="280" t="e">
        <f t="shared" si="5"/>
        <v>#DIV/0!</v>
      </c>
    </row>
    <row r="19" spans="1:16" x14ac:dyDescent="0.25">
      <c r="A19" s="557"/>
      <c r="B19" s="128"/>
      <c r="C19" s="128" t="str">
        <f>'9'!C16</f>
        <v>Kemranjen II</v>
      </c>
      <c r="D19" s="223"/>
      <c r="E19" s="296">
        <f t="shared" si="0"/>
        <v>0</v>
      </c>
      <c r="F19" s="296">
        <f>20%*$F$57/1000*'58'!D19</f>
        <v>0</v>
      </c>
      <c r="G19" s="189"/>
      <c r="H19" s="280" t="e">
        <f t="shared" si="1"/>
        <v>#DIV/0!</v>
      </c>
      <c r="I19" s="441"/>
      <c r="J19" s="280" t="e">
        <f t="shared" si="2"/>
        <v>#DIV/0!</v>
      </c>
      <c r="K19" s="442"/>
      <c r="L19" s="280" t="e">
        <f t="shared" si="3"/>
        <v>#DIV/0!</v>
      </c>
      <c r="M19" s="189"/>
      <c r="N19" s="280" t="e">
        <f t="shared" si="4"/>
        <v>#DIV/0!</v>
      </c>
      <c r="O19" s="138"/>
      <c r="P19" s="280" t="e">
        <f t="shared" si="5"/>
        <v>#DIV/0!</v>
      </c>
    </row>
    <row r="20" spans="1:16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23"/>
      <c r="E20" s="296">
        <f t="shared" si="0"/>
        <v>0</v>
      </c>
      <c r="F20" s="296">
        <f>20%*$F$57/1000*'58'!D20</f>
        <v>0</v>
      </c>
      <c r="G20" s="189"/>
      <c r="H20" s="280" t="e">
        <f t="shared" si="1"/>
        <v>#DIV/0!</v>
      </c>
      <c r="I20" s="441"/>
      <c r="J20" s="280" t="e">
        <f t="shared" si="2"/>
        <v>#DIV/0!</v>
      </c>
      <c r="K20" s="442"/>
      <c r="L20" s="280" t="e">
        <f t="shared" si="3"/>
        <v>#DIV/0!</v>
      </c>
      <c r="M20" s="189"/>
      <c r="N20" s="280" t="e">
        <f t="shared" si="4"/>
        <v>#DIV/0!</v>
      </c>
      <c r="O20" s="138"/>
      <c r="P20" s="280" t="e">
        <f t="shared" si="5"/>
        <v>#DIV/0!</v>
      </c>
    </row>
    <row r="21" spans="1:16" x14ac:dyDescent="0.25">
      <c r="A21" s="557"/>
      <c r="B21" s="128"/>
      <c r="C21" s="128" t="str">
        <f>'9'!C18</f>
        <v>Sumpiuh II</v>
      </c>
      <c r="D21" s="223"/>
      <c r="E21" s="296">
        <f t="shared" si="0"/>
        <v>0</v>
      </c>
      <c r="F21" s="296">
        <f>20%*$F$57/1000*'58'!D21</f>
        <v>0</v>
      </c>
      <c r="G21" s="189"/>
      <c r="H21" s="280" t="e">
        <f t="shared" si="1"/>
        <v>#DIV/0!</v>
      </c>
      <c r="I21" s="441"/>
      <c r="J21" s="280" t="e">
        <f t="shared" si="2"/>
        <v>#DIV/0!</v>
      </c>
      <c r="K21" s="442"/>
      <c r="L21" s="280" t="e">
        <f t="shared" si="3"/>
        <v>#DIV/0!</v>
      </c>
      <c r="M21" s="189"/>
      <c r="N21" s="280" t="e">
        <f t="shared" si="4"/>
        <v>#DIV/0!</v>
      </c>
      <c r="O21" s="138"/>
      <c r="P21" s="280" t="e">
        <f t="shared" si="5"/>
        <v>#DIV/0!</v>
      </c>
    </row>
    <row r="22" spans="1:16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23"/>
      <c r="E22" s="296">
        <f t="shared" si="0"/>
        <v>0</v>
      </c>
      <c r="F22" s="296">
        <f>20%*$F$57/1000*'58'!D22</f>
        <v>0</v>
      </c>
      <c r="G22" s="189"/>
      <c r="H22" s="280" t="e">
        <f t="shared" si="1"/>
        <v>#DIV/0!</v>
      </c>
      <c r="I22" s="441"/>
      <c r="J22" s="280" t="e">
        <f t="shared" si="2"/>
        <v>#DIV/0!</v>
      </c>
      <c r="K22" s="442"/>
      <c r="L22" s="280" t="e">
        <f t="shared" si="3"/>
        <v>#DIV/0!</v>
      </c>
      <c r="M22" s="189"/>
      <c r="N22" s="280" t="e">
        <f t="shared" si="4"/>
        <v>#DIV/0!</v>
      </c>
      <c r="O22" s="138"/>
      <c r="P22" s="280" t="e">
        <f t="shared" si="5"/>
        <v>#DIV/0!</v>
      </c>
    </row>
    <row r="23" spans="1:16" x14ac:dyDescent="0.25">
      <c r="A23" s="557"/>
      <c r="B23" s="128"/>
      <c r="C23" s="128" t="str">
        <f>'9'!C20</f>
        <v>Tambak II</v>
      </c>
      <c r="D23" s="223"/>
      <c r="E23" s="296">
        <f t="shared" si="0"/>
        <v>0</v>
      </c>
      <c r="F23" s="296">
        <f>20%*$F$57/1000*'58'!D23</f>
        <v>0</v>
      </c>
      <c r="G23" s="189"/>
      <c r="H23" s="280" t="e">
        <f t="shared" si="1"/>
        <v>#DIV/0!</v>
      </c>
      <c r="I23" s="441"/>
      <c r="J23" s="280" t="e">
        <f t="shared" si="2"/>
        <v>#DIV/0!</v>
      </c>
      <c r="K23" s="442"/>
      <c r="L23" s="280" t="e">
        <f t="shared" si="3"/>
        <v>#DIV/0!</v>
      </c>
      <c r="M23" s="189"/>
      <c r="N23" s="280" t="e">
        <f t="shared" si="4"/>
        <v>#DIV/0!</v>
      </c>
      <c r="O23" s="138"/>
      <c r="P23" s="280" t="e">
        <f t="shared" si="5"/>
        <v>#DIV/0!</v>
      </c>
    </row>
    <row r="24" spans="1:16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23"/>
      <c r="E24" s="296">
        <f t="shared" si="0"/>
        <v>0</v>
      </c>
      <c r="F24" s="296">
        <f>20%*$F$57/1000*'58'!D24</f>
        <v>0</v>
      </c>
      <c r="G24" s="189"/>
      <c r="H24" s="280" t="e">
        <f t="shared" si="1"/>
        <v>#DIV/0!</v>
      </c>
      <c r="I24" s="441"/>
      <c r="J24" s="280" t="e">
        <f t="shared" si="2"/>
        <v>#DIV/0!</v>
      </c>
      <c r="K24" s="442"/>
      <c r="L24" s="280" t="e">
        <f t="shared" si="3"/>
        <v>#DIV/0!</v>
      </c>
      <c r="M24" s="189"/>
      <c r="N24" s="280" t="e">
        <f t="shared" si="4"/>
        <v>#DIV/0!</v>
      </c>
      <c r="O24" s="138"/>
      <c r="P24" s="280" t="e">
        <f t="shared" si="5"/>
        <v>#DIV/0!</v>
      </c>
    </row>
    <row r="25" spans="1:16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23"/>
      <c r="E25" s="296">
        <f t="shared" si="0"/>
        <v>0</v>
      </c>
      <c r="F25" s="296">
        <f>20%*$F$57/1000*'58'!D25</f>
        <v>0</v>
      </c>
      <c r="G25" s="189"/>
      <c r="H25" s="280" t="e">
        <f t="shared" si="1"/>
        <v>#DIV/0!</v>
      </c>
      <c r="I25" s="441"/>
      <c r="J25" s="280" t="e">
        <f t="shared" si="2"/>
        <v>#DIV/0!</v>
      </c>
      <c r="K25" s="442"/>
      <c r="L25" s="280" t="e">
        <f t="shared" si="3"/>
        <v>#DIV/0!</v>
      </c>
      <c r="M25" s="189"/>
      <c r="N25" s="280" t="e">
        <f t="shared" si="4"/>
        <v>#DIV/0!</v>
      </c>
      <c r="O25" s="138"/>
      <c r="P25" s="280" t="e">
        <f t="shared" si="5"/>
        <v>#DIV/0!</v>
      </c>
    </row>
    <row r="26" spans="1:16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23"/>
      <c r="E26" s="296">
        <f t="shared" si="0"/>
        <v>0</v>
      </c>
      <c r="F26" s="296">
        <f>20%*$F$57/1000*'58'!D26</f>
        <v>0</v>
      </c>
      <c r="G26" s="189"/>
      <c r="H26" s="280" t="e">
        <f t="shared" si="1"/>
        <v>#DIV/0!</v>
      </c>
      <c r="I26" s="441"/>
      <c r="J26" s="280" t="e">
        <f t="shared" si="2"/>
        <v>#DIV/0!</v>
      </c>
      <c r="K26" s="442"/>
      <c r="L26" s="280" t="e">
        <f t="shared" si="3"/>
        <v>#DIV/0!</v>
      </c>
      <c r="M26" s="189"/>
      <c r="N26" s="280" t="e">
        <f t="shared" si="4"/>
        <v>#DIV/0!</v>
      </c>
      <c r="O26" s="138"/>
      <c r="P26" s="280" t="e">
        <f t="shared" si="5"/>
        <v>#DIV/0!</v>
      </c>
    </row>
    <row r="27" spans="1:16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23"/>
      <c r="E27" s="296">
        <f t="shared" si="0"/>
        <v>0</v>
      </c>
      <c r="F27" s="296">
        <f>20%*$F$57/1000*'58'!D27</f>
        <v>0</v>
      </c>
      <c r="G27" s="189"/>
      <c r="H27" s="280" t="e">
        <f t="shared" si="1"/>
        <v>#DIV/0!</v>
      </c>
      <c r="I27" s="441"/>
      <c r="J27" s="280" t="e">
        <f t="shared" si="2"/>
        <v>#DIV/0!</v>
      </c>
      <c r="K27" s="442"/>
      <c r="L27" s="280" t="e">
        <f t="shared" si="3"/>
        <v>#DIV/0!</v>
      </c>
      <c r="M27" s="189"/>
      <c r="N27" s="280" t="e">
        <f t="shared" si="4"/>
        <v>#DIV/0!</v>
      </c>
      <c r="O27" s="138"/>
      <c r="P27" s="280" t="e">
        <f t="shared" si="5"/>
        <v>#DIV/0!</v>
      </c>
    </row>
    <row r="28" spans="1:16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23"/>
      <c r="E28" s="296">
        <f t="shared" si="0"/>
        <v>0</v>
      </c>
      <c r="F28" s="296">
        <f>20%*$F$57/1000*'58'!D28</f>
        <v>0</v>
      </c>
      <c r="G28" s="189"/>
      <c r="H28" s="280" t="e">
        <f t="shared" si="1"/>
        <v>#DIV/0!</v>
      </c>
      <c r="I28" s="441"/>
      <c r="J28" s="280" t="e">
        <f t="shared" si="2"/>
        <v>#DIV/0!</v>
      </c>
      <c r="K28" s="442"/>
      <c r="L28" s="280" t="e">
        <f t="shared" si="3"/>
        <v>#DIV/0!</v>
      </c>
      <c r="M28" s="189"/>
      <c r="N28" s="280" t="e">
        <f t="shared" si="4"/>
        <v>#DIV/0!</v>
      </c>
      <c r="O28" s="138"/>
      <c r="P28" s="280" t="e">
        <f t="shared" si="5"/>
        <v>#DIV/0!</v>
      </c>
    </row>
    <row r="29" spans="1:16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23"/>
      <c r="E29" s="296">
        <f t="shared" si="0"/>
        <v>0</v>
      </c>
      <c r="F29" s="296">
        <f>20%*$F$57/1000*'58'!D29</f>
        <v>0</v>
      </c>
      <c r="G29" s="189"/>
      <c r="H29" s="280" t="e">
        <f t="shared" si="1"/>
        <v>#DIV/0!</v>
      </c>
      <c r="I29" s="441"/>
      <c r="J29" s="280" t="e">
        <f t="shared" si="2"/>
        <v>#DIV/0!</v>
      </c>
      <c r="K29" s="442"/>
      <c r="L29" s="280" t="e">
        <f t="shared" si="3"/>
        <v>#DIV/0!</v>
      </c>
      <c r="M29" s="189"/>
      <c r="N29" s="280" t="e">
        <f t="shared" si="4"/>
        <v>#DIV/0!</v>
      </c>
      <c r="O29" s="138"/>
      <c r="P29" s="280" t="e">
        <f t="shared" si="5"/>
        <v>#DIV/0!</v>
      </c>
    </row>
    <row r="30" spans="1:16" x14ac:dyDescent="0.25">
      <c r="A30" s="557"/>
      <c r="B30" s="128"/>
      <c r="C30" s="128" t="str">
        <f>'9'!C27</f>
        <v>Ajibarang II</v>
      </c>
      <c r="D30" s="223"/>
      <c r="E30" s="296">
        <f t="shared" si="0"/>
        <v>0</v>
      </c>
      <c r="F30" s="296">
        <f>20%*$F$57/1000*'58'!D30</f>
        <v>0</v>
      </c>
      <c r="G30" s="189"/>
      <c r="H30" s="280" t="e">
        <f t="shared" si="1"/>
        <v>#DIV/0!</v>
      </c>
      <c r="I30" s="441"/>
      <c r="J30" s="280" t="e">
        <f t="shared" si="2"/>
        <v>#DIV/0!</v>
      </c>
      <c r="K30" s="442"/>
      <c r="L30" s="280" t="e">
        <f t="shared" si="3"/>
        <v>#DIV/0!</v>
      </c>
      <c r="M30" s="189"/>
      <c r="N30" s="280" t="e">
        <f t="shared" si="4"/>
        <v>#DIV/0!</v>
      </c>
      <c r="O30" s="138"/>
      <c r="P30" s="280" t="e">
        <f t="shared" si="5"/>
        <v>#DIV/0!</v>
      </c>
    </row>
    <row r="31" spans="1:16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23"/>
      <c r="E31" s="296">
        <f t="shared" si="0"/>
        <v>0</v>
      </c>
      <c r="F31" s="296">
        <f>20%*$F$57/1000*'58'!D31</f>
        <v>0</v>
      </c>
      <c r="G31" s="189"/>
      <c r="H31" s="280" t="e">
        <f t="shared" si="1"/>
        <v>#DIV/0!</v>
      </c>
      <c r="I31" s="441"/>
      <c r="J31" s="280" t="e">
        <f t="shared" si="2"/>
        <v>#DIV/0!</v>
      </c>
      <c r="K31" s="442"/>
      <c r="L31" s="280" t="e">
        <f t="shared" si="3"/>
        <v>#DIV/0!</v>
      </c>
      <c r="M31" s="189"/>
      <c r="N31" s="280" t="e">
        <f t="shared" si="4"/>
        <v>#DIV/0!</v>
      </c>
      <c r="O31" s="138"/>
      <c r="P31" s="280" t="e">
        <f t="shared" si="5"/>
        <v>#DIV/0!</v>
      </c>
    </row>
    <row r="32" spans="1:16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23"/>
      <c r="E32" s="296">
        <f t="shared" ref="E32:E51" si="6">10%*$E$57/1000*D32</f>
        <v>0</v>
      </c>
      <c r="F32" s="296">
        <f>20%*$F$57/1000*'58'!D32</f>
        <v>0</v>
      </c>
      <c r="G32" s="189"/>
      <c r="H32" s="280" t="e">
        <f t="shared" ref="H32:H51" si="7">G32/E32*100</f>
        <v>#DIV/0!</v>
      </c>
      <c r="I32" s="441"/>
      <c r="J32" s="280" t="e">
        <f t="shared" ref="J32:J51" si="8">I32/F32*100</f>
        <v>#DIV/0!</v>
      </c>
      <c r="K32" s="442"/>
      <c r="L32" s="280" t="e">
        <f t="shared" ref="L32:L51" si="9">K32/G32*100</f>
        <v>#DIV/0!</v>
      </c>
      <c r="M32" s="189"/>
      <c r="N32" s="280" t="e">
        <f t="shared" ref="N32:N51" si="10">M32/I32*100</f>
        <v>#DIV/0!</v>
      </c>
      <c r="O32" s="138"/>
      <c r="P32" s="280" t="e">
        <f t="shared" ref="P32:P51" si="11">O32/I32*100</f>
        <v>#DIV/0!</v>
      </c>
    </row>
    <row r="33" spans="1:16" x14ac:dyDescent="0.25">
      <c r="A33" s="557"/>
      <c r="B33" s="128"/>
      <c r="C33" s="128" t="str">
        <f>'9'!C30</f>
        <v>Pekuncen II</v>
      </c>
      <c r="D33" s="223"/>
      <c r="E33" s="296">
        <f t="shared" si="6"/>
        <v>0</v>
      </c>
      <c r="F33" s="296">
        <f>20%*$F$57/1000*'58'!D33</f>
        <v>0</v>
      </c>
      <c r="G33" s="189"/>
      <c r="H33" s="280" t="e">
        <f t="shared" si="7"/>
        <v>#DIV/0!</v>
      </c>
      <c r="I33" s="441"/>
      <c r="J33" s="280" t="e">
        <f t="shared" si="8"/>
        <v>#DIV/0!</v>
      </c>
      <c r="K33" s="442"/>
      <c r="L33" s="280" t="e">
        <f t="shared" si="9"/>
        <v>#DIV/0!</v>
      </c>
      <c r="M33" s="189"/>
      <c r="N33" s="280" t="e">
        <f t="shared" si="10"/>
        <v>#DIV/0!</v>
      </c>
      <c r="O33" s="138"/>
      <c r="P33" s="280" t="e">
        <f t="shared" si="11"/>
        <v>#DIV/0!</v>
      </c>
    </row>
    <row r="34" spans="1:16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23"/>
      <c r="E34" s="296">
        <f t="shared" si="6"/>
        <v>0</v>
      </c>
      <c r="F34" s="296">
        <f>20%*$F$57/1000*'58'!D34</f>
        <v>0</v>
      </c>
      <c r="G34" s="189"/>
      <c r="H34" s="280" t="e">
        <f t="shared" si="7"/>
        <v>#DIV/0!</v>
      </c>
      <c r="I34" s="441"/>
      <c r="J34" s="280" t="e">
        <f t="shared" si="8"/>
        <v>#DIV/0!</v>
      </c>
      <c r="K34" s="442"/>
      <c r="L34" s="280" t="e">
        <f t="shared" si="9"/>
        <v>#DIV/0!</v>
      </c>
      <c r="M34" s="189"/>
      <c r="N34" s="280" t="e">
        <f t="shared" si="10"/>
        <v>#DIV/0!</v>
      </c>
      <c r="O34" s="138"/>
      <c r="P34" s="280" t="e">
        <f t="shared" si="11"/>
        <v>#DIV/0!</v>
      </c>
    </row>
    <row r="35" spans="1:16" x14ac:dyDescent="0.25">
      <c r="A35" s="557"/>
      <c r="B35" s="128"/>
      <c r="C35" s="128" t="str">
        <f>'9'!C32</f>
        <v>Cilongok II</v>
      </c>
      <c r="D35" s="223"/>
      <c r="E35" s="296">
        <f t="shared" si="6"/>
        <v>0</v>
      </c>
      <c r="F35" s="296">
        <f>20%*$F$57/1000*'58'!D35</f>
        <v>0</v>
      </c>
      <c r="G35" s="189"/>
      <c r="H35" s="280" t="e">
        <f t="shared" si="7"/>
        <v>#DIV/0!</v>
      </c>
      <c r="I35" s="441"/>
      <c r="J35" s="280" t="e">
        <f t="shared" si="8"/>
        <v>#DIV/0!</v>
      </c>
      <c r="K35" s="442"/>
      <c r="L35" s="280" t="e">
        <f t="shared" si="9"/>
        <v>#DIV/0!</v>
      </c>
      <c r="M35" s="189"/>
      <c r="N35" s="280" t="e">
        <f t="shared" si="10"/>
        <v>#DIV/0!</v>
      </c>
      <c r="O35" s="138"/>
      <c r="P35" s="280" t="e">
        <f t="shared" si="11"/>
        <v>#DIV/0!</v>
      </c>
    </row>
    <row r="36" spans="1:16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23"/>
      <c r="E36" s="296">
        <f t="shared" si="6"/>
        <v>0</v>
      </c>
      <c r="F36" s="296">
        <f>20%*$F$57/1000*'58'!D36</f>
        <v>0</v>
      </c>
      <c r="G36" s="189"/>
      <c r="H36" s="280" t="e">
        <f t="shared" si="7"/>
        <v>#DIV/0!</v>
      </c>
      <c r="I36" s="441"/>
      <c r="J36" s="280" t="e">
        <f t="shared" si="8"/>
        <v>#DIV/0!</v>
      </c>
      <c r="K36" s="442"/>
      <c r="L36" s="280" t="e">
        <f t="shared" si="9"/>
        <v>#DIV/0!</v>
      </c>
      <c r="M36" s="189"/>
      <c r="N36" s="280" t="e">
        <f t="shared" si="10"/>
        <v>#DIV/0!</v>
      </c>
      <c r="O36" s="138"/>
      <c r="P36" s="280" t="e">
        <f t="shared" si="11"/>
        <v>#DIV/0!</v>
      </c>
    </row>
    <row r="37" spans="1:16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23"/>
      <c r="E37" s="296">
        <f t="shared" si="6"/>
        <v>0</v>
      </c>
      <c r="F37" s="296">
        <f>20%*$F$57/1000*'58'!D37</f>
        <v>0</v>
      </c>
      <c r="G37" s="189"/>
      <c r="H37" s="280" t="e">
        <f t="shared" si="7"/>
        <v>#DIV/0!</v>
      </c>
      <c r="I37" s="441"/>
      <c r="J37" s="280" t="e">
        <f t="shared" si="8"/>
        <v>#DIV/0!</v>
      </c>
      <c r="K37" s="442"/>
      <c r="L37" s="280" t="e">
        <f t="shared" si="9"/>
        <v>#DIV/0!</v>
      </c>
      <c r="M37" s="189"/>
      <c r="N37" s="280" t="e">
        <f t="shared" si="10"/>
        <v>#DIV/0!</v>
      </c>
      <c r="O37" s="138"/>
      <c r="P37" s="280" t="e">
        <f t="shared" si="11"/>
        <v>#DIV/0!</v>
      </c>
    </row>
    <row r="38" spans="1:16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23"/>
      <c r="E38" s="296">
        <f t="shared" si="6"/>
        <v>0</v>
      </c>
      <c r="F38" s="296">
        <f>20%*$F$57/1000*'58'!D38</f>
        <v>0</v>
      </c>
      <c r="G38" s="189"/>
      <c r="H38" s="280" t="e">
        <f t="shared" si="7"/>
        <v>#DIV/0!</v>
      </c>
      <c r="I38" s="441"/>
      <c r="J38" s="280" t="e">
        <f t="shared" si="8"/>
        <v>#DIV/0!</v>
      </c>
      <c r="K38" s="442"/>
      <c r="L38" s="280" t="e">
        <f t="shared" si="9"/>
        <v>#DIV/0!</v>
      </c>
      <c r="M38" s="189"/>
      <c r="N38" s="280" t="e">
        <f t="shared" si="10"/>
        <v>#DIV/0!</v>
      </c>
      <c r="O38" s="138"/>
      <c r="P38" s="280" t="e">
        <f t="shared" si="11"/>
        <v>#DIV/0!</v>
      </c>
    </row>
    <row r="39" spans="1:16" x14ac:dyDescent="0.25">
      <c r="A39" s="557"/>
      <c r="B39" s="128"/>
      <c r="C39" s="128" t="str">
        <f>'9'!C36</f>
        <v>Purwokerto Timur II</v>
      </c>
      <c r="D39" s="223"/>
      <c r="E39" s="296">
        <f t="shared" si="6"/>
        <v>0</v>
      </c>
      <c r="F39" s="296">
        <f>20%*$F$57/1000*'58'!D39</f>
        <v>0</v>
      </c>
      <c r="G39" s="189"/>
      <c r="H39" s="280" t="e">
        <f t="shared" si="7"/>
        <v>#DIV/0!</v>
      </c>
      <c r="I39" s="441"/>
      <c r="J39" s="280" t="e">
        <f t="shared" si="8"/>
        <v>#DIV/0!</v>
      </c>
      <c r="K39" s="442"/>
      <c r="L39" s="280" t="e">
        <f t="shared" si="9"/>
        <v>#DIV/0!</v>
      </c>
      <c r="M39" s="189"/>
      <c r="N39" s="280" t="e">
        <f t="shared" si="10"/>
        <v>#DIV/0!</v>
      </c>
      <c r="O39" s="138"/>
      <c r="P39" s="280" t="e">
        <f t="shared" si="11"/>
        <v>#DIV/0!</v>
      </c>
    </row>
    <row r="40" spans="1:16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23"/>
      <c r="E40" s="296">
        <f t="shared" si="6"/>
        <v>0</v>
      </c>
      <c r="F40" s="296">
        <f>20%*$F$57/1000*'58'!D40</f>
        <v>0</v>
      </c>
      <c r="G40" s="189"/>
      <c r="H40" s="280" t="e">
        <f t="shared" si="7"/>
        <v>#DIV/0!</v>
      </c>
      <c r="I40" s="441"/>
      <c r="J40" s="280" t="e">
        <f t="shared" si="8"/>
        <v>#DIV/0!</v>
      </c>
      <c r="K40" s="442"/>
      <c r="L40" s="280" t="e">
        <f t="shared" si="9"/>
        <v>#DIV/0!</v>
      </c>
      <c r="M40" s="189"/>
      <c r="N40" s="280" t="e">
        <f t="shared" si="10"/>
        <v>#DIV/0!</v>
      </c>
      <c r="O40" s="138"/>
      <c r="P40" s="280" t="e">
        <f t="shared" si="11"/>
        <v>#DIV/0!</v>
      </c>
    </row>
    <row r="41" spans="1:16" x14ac:dyDescent="0.25">
      <c r="A41" s="557"/>
      <c r="B41" s="128"/>
      <c r="C41" s="128" t="str">
        <f>'9'!C38</f>
        <v>Purwokerto Utara II</v>
      </c>
      <c r="D41" s="223"/>
      <c r="E41" s="296">
        <f t="shared" si="6"/>
        <v>0</v>
      </c>
      <c r="F41" s="296">
        <f>20%*$F$57/1000*'58'!D41</f>
        <v>0</v>
      </c>
      <c r="G41" s="189"/>
      <c r="H41" s="280" t="e">
        <f t="shared" si="7"/>
        <v>#DIV/0!</v>
      </c>
      <c r="I41" s="441"/>
      <c r="J41" s="280" t="e">
        <f t="shared" si="8"/>
        <v>#DIV/0!</v>
      </c>
      <c r="K41" s="442"/>
      <c r="L41" s="280" t="e">
        <f t="shared" si="9"/>
        <v>#DIV/0!</v>
      </c>
      <c r="M41" s="189"/>
      <c r="N41" s="280" t="e">
        <f t="shared" si="10"/>
        <v>#DIV/0!</v>
      </c>
      <c r="O41" s="138"/>
      <c r="P41" s="280" t="e">
        <f t="shared" si="11"/>
        <v>#DIV/0!</v>
      </c>
    </row>
    <row r="42" spans="1:16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23"/>
      <c r="E42" s="296">
        <f t="shared" si="6"/>
        <v>0</v>
      </c>
      <c r="F42" s="296">
        <f>20%*$F$57/1000*'58'!D42</f>
        <v>0</v>
      </c>
      <c r="G42" s="189"/>
      <c r="H42" s="280" t="e">
        <f t="shared" si="7"/>
        <v>#DIV/0!</v>
      </c>
      <c r="I42" s="441"/>
      <c r="J42" s="280" t="e">
        <f t="shared" si="8"/>
        <v>#DIV/0!</v>
      </c>
      <c r="K42" s="442"/>
      <c r="L42" s="280" t="e">
        <f t="shared" si="9"/>
        <v>#DIV/0!</v>
      </c>
      <c r="M42" s="189"/>
      <c r="N42" s="280" t="e">
        <f t="shared" si="10"/>
        <v>#DIV/0!</v>
      </c>
      <c r="O42" s="138"/>
      <c r="P42" s="280" t="e">
        <f t="shared" si="11"/>
        <v>#DIV/0!</v>
      </c>
    </row>
    <row r="43" spans="1:16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23"/>
      <c r="E43" s="296">
        <f t="shared" si="6"/>
        <v>0</v>
      </c>
      <c r="F43" s="296">
        <f>20%*$F$57/1000*'58'!D43</f>
        <v>0</v>
      </c>
      <c r="G43" s="189"/>
      <c r="H43" s="280" t="e">
        <f t="shared" si="7"/>
        <v>#DIV/0!</v>
      </c>
      <c r="I43" s="441"/>
      <c r="J43" s="280" t="e">
        <f t="shared" si="8"/>
        <v>#DIV/0!</v>
      </c>
      <c r="K43" s="442"/>
      <c r="L43" s="280" t="e">
        <f t="shared" si="9"/>
        <v>#DIV/0!</v>
      </c>
      <c r="M43" s="189"/>
      <c r="N43" s="280" t="e">
        <f t="shared" si="10"/>
        <v>#DIV/0!</v>
      </c>
      <c r="O43" s="138"/>
      <c r="P43" s="280" t="e">
        <f t="shared" si="11"/>
        <v>#DIV/0!</v>
      </c>
    </row>
    <row r="44" spans="1:16" x14ac:dyDescent="0.25">
      <c r="A44" s="557"/>
      <c r="B44" s="128"/>
      <c r="C44" s="128" t="str">
        <f>'9'!C41</f>
        <v>Sokaraja II</v>
      </c>
      <c r="D44" s="223"/>
      <c r="E44" s="296">
        <f t="shared" si="6"/>
        <v>0</v>
      </c>
      <c r="F44" s="296">
        <f>20%*$F$57/1000*'58'!D44</f>
        <v>0</v>
      </c>
      <c r="G44" s="189"/>
      <c r="H44" s="280" t="e">
        <f t="shared" si="7"/>
        <v>#DIV/0!</v>
      </c>
      <c r="I44" s="441"/>
      <c r="J44" s="280" t="e">
        <f t="shared" si="8"/>
        <v>#DIV/0!</v>
      </c>
      <c r="K44" s="442"/>
      <c r="L44" s="280" t="e">
        <f t="shared" si="9"/>
        <v>#DIV/0!</v>
      </c>
      <c r="M44" s="189"/>
      <c r="N44" s="280" t="e">
        <f t="shared" si="10"/>
        <v>#DIV/0!</v>
      </c>
      <c r="O44" s="138"/>
      <c r="P44" s="280" t="e">
        <f t="shared" si="11"/>
        <v>#DIV/0!</v>
      </c>
    </row>
    <row r="45" spans="1:16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23"/>
      <c r="E45" s="296">
        <f t="shared" si="6"/>
        <v>0</v>
      </c>
      <c r="F45" s="296">
        <f>20%*$F$57/1000*'58'!D45</f>
        <v>0</v>
      </c>
      <c r="G45" s="189"/>
      <c r="H45" s="280" t="e">
        <f t="shared" si="7"/>
        <v>#DIV/0!</v>
      </c>
      <c r="I45" s="441"/>
      <c r="J45" s="280" t="e">
        <f t="shared" si="8"/>
        <v>#DIV/0!</v>
      </c>
      <c r="K45" s="442"/>
      <c r="L45" s="280" t="e">
        <f t="shared" si="9"/>
        <v>#DIV/0!</v>
      </c>
      <c r="M45" s="189"/>
      <c r="N45" s="280" t="e">
        <f t="shared" si="10"/>
        <v>#DIV/0!</v>
      </c>
      <c r="O45" s="138"/>
      <c r="P45" s="280" t="e">
        <f t="shared" si="11"/>
        <v>#DIV/0!</v>
      </c>
    </row>
    <row r="46" spans="1:16" x14ac:dyDescent="0.25">
      <c r="A46" s="557"/>
      <c r="B46" s="128"/>
      <c r="C46" s="128" t="str">
        <f>'9'!C43</f>
        <v>Kembaran II</v>
      </c>
      <c r="D46" s="223"/>
      <c r="E46" s="296">
        <f t="shared" si="6"/>
        <v>0</v>
      </c>
      <c r="F46" s="296">
        <f>20%*$F$57/1000*'58'!D46</f>
        <v>0</v>
      </c>
      <c r="G46" s="189"/>
      <c r="H46" s="280" t="e">
        <f t="shared" si="7"/>
        <v>#DIV/0!</v>
      </c>
      <c r="I46" s="441"/>
      <c r="J46" s="280" t="e">
        <f t="shared" si="8"/>
        <v>#DIV/0!</v>
      </c>
      <c r="K46" s="442"/>
      <c r="L46" s="280" t="e">
        <f t="shared" si="9"/>
        <v>#DIV/0!</v>
      </c>
      <c r="M46" s="189"/>
      <c r="N46" s="280" t="e">
        <f t="shared" si="10"/>
        <v>#DIV/0!</v>
      </c>
      <c r="O46" s="138"/>
      <c r="P46" s="280" t="e">
        <f t="shared" si="11"/>
        <v>#DIV/0!</v>
      </c>
    </row>
    <row r="47" spans="1:16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23"/>
      <c r="E47" s="296">
        <f t="shared" si="6"/>
        <v>0</v>
      </c>
      <c r="F47" s="296">
        <f>20%*$F$57/1000*'58'!D47</f>
        <v>0</v>
      </c>
      <c r="G47" s="189"/>
      <c r="H47" s="280" t="e">
        <f t="shared" si="7"/>
        <v>#DIV/0!</v>
      </c>
      <c r="I47" s="441"/>
      <c r="J47" s="280" t="e">
        <f t="shared" si="8"/>
        <v>#DIV/0!</v>
      </c>
      <c r="K47" s="442"/>
      <c r="L47" s="280" t="e">
        <f t="shared" si="9"/>
        <v>#DIV/0!</v>
      </c>
      <c r="M47" s="189"/>
      <c r="N47" s="280" t="e">
        <f t="shared" si="10"/>
        <v>#DIV/0!</v>
      </c>
      <c r="O47" s="138"/>
      <c r="P47" s="280" t="e">
        <f t="shared" si="11"/>
        <v>#DIV/0!</v>
      </c>
    </row>
    <row r="48" spans="1:16" x14ac:dyDescent="0.25">
      <c r="A48" s="557"/>
      <c r="B48" s="128"/>
      <c r="C48" s="128" t="str">
        <f>'9'!C45</f>
        <v>Sumbang II</v>
      </c>
      <c r="D48" s="223"/>
      <c r="E48" s="296">
        <f t="shared" si="6"/>
        <v>0</v>
      </c>
      <c r="F48" s="296">
        <f>20%*$F$57/1000*'58'!D48</f>
        <v>0</v>
      </c>
      <c r="G48" s="189"/>
      <c r="H48" s="280" t="e">
        <f t="shared" si="7"/>
        <v>#DIV/0!</v>
      </c>
      <c r="I48" s="441"/>
      <c r="J48" s="280" t="e">
        <f t="shared" si="8"/>
        <v>#DIV/0!</v>
      </c>
      <c r="K48" s="442"/>
      <c r="L48" s="280" t="e">
        <f t="shared" si="9"/>
        <v>#DIV/0!</v>
      </c>
      <c r="M48" s="189"/>
      <c r="N48" s="280" t="e">
        <f t="shared" si="10"/>
        <v>#DIV/0!</v>
      </c>
      <c r="O48" s="138"/>
      <c r="P48" s="280" t="e">
        <f t="shared" si="11"/>
        <v>#DIV/0!</v>
      </c>
    </row>
    <row r="49" spans="1:16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23"/>
      <c r="E49" s="296">
        <f t="shared" si="6"/>
        <v>0</v>
      </c>
      <c r="F49" s="296">
        <f>20%*$F$57/1000*'58'!D49</f>
        <v>0</v>
      </c>
      <c r="G49" s="189"/>
      <c r="H49" s="280" t="e">
        <f t="shared" si="7"/>
        <v>#DIV/0!</v>
      </c>
      <c r="I49" s="441"/>
      <c r="J49" s="280" t="e">
        <f t="shared" si="8"/>
        <v>#DIV/0!</v>
      </c>
      <c r="K49" s="442"/>
      <c r="L49" s="280" t="e">
        <f t="shared" si="9"/>
        <v>#DIV/0!</v>
      </c>
      <c r="M49" s="189"/>
      <c r="N49" s="280" t="e">
        <f t="shared" si="10"/>
        <v>#DIV/0!</v>
      </c>
      <c r="O49" s="138"/>
      <c r="P49" s="280" t="e">
        <f t="shared" si="11"/>
        <v>#DIV/0!</v>
      </c>
    </row>
    <row r="50" spans="1:16" x14ac:dyDescent="0.25">
      <c r="A50" s="557"/>
      <c r="B50" s="128"/>
      <c r="C50" s="128" t="str">
        <f>'9'!C47</f>
        <v>Baturraden II</v>
      </c>
      <c r="D50" s="223"/>
      <c r="E50" s="296">
        <f t="shared" si="6"/>
        <v>0</v>
      </c>
      <c r="F50" s="296">
        <f>20%*$F$57/1000*'58'!D50</f>
        <v>0</v>
      </c>
      <c r="G50" s="189"/>
      <c r="H50" s="280" t="e">
        <f t="shared" si="7"/>
        <v>#DIV/0!</v>
      </c>
      <c r="I50" s="441"/>
      <c r="J50" s="280" t="e">
        <f t="shared" si="8"/>
        <v>#DIV/0!</v>
      </c>
      <c r="K50" s="442"/>
      <c r="L50" s="280" t="e">
        <f t="shared" si="9"/>
        <v>#DIV/0!</v>
      </c>
      <c r="M50" s="189"/>
      <c r="N50" s="280" t="e">
        <f t="shared" si="10"/>
        <v>#DIV/0!</v>
      </c>
      <c r="O50" s="138"/>
      <c r="P50" s="280" t="e">
        <f t="shared" si="11"/>
        <v>#DIV/0!</v>
      </c>
    </row>
    <row r="51" spans="1:16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23"/>
      <c r="E51" s="296">
        <f t="shared" si="6"/>
        <v>0</v>
      </c>
      <c r="F51" s="296">
        <f>20%*$F$57/1000*'58'!D51</f>
        <v>0</v>
      </c>
      <c r="G51" s="189"/>
      <c r="H51" s="280" t="e">
        <f t="shared" si="7"/>
        <v>#DIV/0!</v>
      </c>
      <c r="I51" s="441"/>
      <c r="J51" s="280" t="e">
        <f t="shared" si="8"/>
        <v>#DIV/0!</v>
      </c>
      <c r="K51" s="442"/>
      <c r="L51" s="280" t="e">
        <f t="shared" si="9"/>
        <v>#DIV/0!</v>
      </c>
      <c r="M51" s="189"/>
      <c r="N51" s="280" t="e">
        <f t="shared" si="10"/>
        <v>#DIV/0!</v>
      </c>
      <c r="O51" s="138"/>
      <c r="P51" s="280" t="e">
        <f t="shared" si="11"/>
        <v>#DIV/0!</v>
      </c>
    </row>
    <row r="52" spans="1:16" x14ac:dyDescent="0.25">
      <c r="A52" s="557"/>
      <c r="B52" s="72"/>
      <c r="C52" s="72"/>
      <c r="D52" s="223"/>
      <c r="E52" s="296"/>
      <c r="F52" s="296"/>
      <c r="G52" s="138"/>
      <c r="H52" s="280"/>
      <c r="I52" s="296"/>
      <c r="J52" s="280"/>
      <c r="K52" s="138"/>
      <c r="L52" s="280"/>
      <c r="M52" s="138"/>
      <c r="N52" s="280"/>
      <c r="O52" s="138"/>
      <c r="P52" s="280"/>
    </row>
    <row r="53" spans="1:16" x14ac:dyDescent="0.25">
      <c r="A53" s="557"/>
      <c r="B53" s="72"/>
      <c r="C53" s="72"/>
      <c r="D53" s="223"/>
      <c r="E53" s="296"/>
      <c r="F53" s="296"/>
      <c r="G53" s="138"/>
      <c r="H53" s="280"/>
      <c r="I53" s="296"/>
      <c r="J53" s="280"/>
      <c r="K53" s="138"/>
      <c r="L53" s="280"/>
      <c r="M53" s="138"/>
      <c r="N53" s="280"/>
      <c r="O53" s="138"/>
      <c r="P53" s="280"/>
    </row>
    <row r="54" spans="1:16" x14ac:dyDescent="0.25">
      <c r="A54" s="557"/>
      <c r="B54" s="72"/>
      <c r="C54" s="72"/>
      <c r="D54" s="223"/>
      <c r="E54" s="296"/>
      <c r="F54" s="296"/>
      <c r="G54" s="138"/>
      <c r="H54" s="280"/>
      <c r="I54" s="296"/>
      <c r="J54" s="280"/>
      <c r="K54" s="138"/>
      <c r="L54" s="280"/>
      <c r="M54" s="138"/>
      <c r="N54" s="280"/>
      <c r="O54" s="138"/>
      <c r="P54" s="280"/>
    </row>
    <row r="55" spans="1:16" x14ac:dyDescent="0.25">
      <c r="A55" s="557"/>
      <c r="B55" s="72"/>
      <c r="C55" s="72"/>
      <c r="D55" s="223"/>
      <c r="E55" s="302"/>
      <c r="F55" s="302"/>
      <c r="G55" s="287"/>
      <c r="H55" s="281"/>
      <c r="I55" s="302"/>
      <c r="J55" s="281"/>
      <c r="K55" s="287"/>
      <c r="L55" s="281"/>
      <c r="M55" s="287"/>
      <c r="N55" s="281"/>
      <c r="O55" s="287"/>
      <c r="P55" s="281"/>
    </row>
    <row r="56" spans="1:16" ht="18.75" customHeight="1" x14ac:dyDescent="0.25">
      <c r="A56" s="565" t="s">
        <v>488</v>
      </c>
      <c r="B56" s="566"/>
      <c r="C56" s="567"/>
      <c r="D56" s="398">
        <f>SUM(D12:D55)</f>
        <v>0</v>
      </c>
      <c r="E56" s="398">
        <f>SUM(E12:E55)</f>
        <v>0</v>
      </c>
      <c r="F56" s="398">
        <f>SUM(F12:F55)</f>
        <v>0</v>
      </c>
      <c r="G56" s="436">
        <f>SUM(G12:G55)</f>
        <v>0</v>
      </c>
      <c r="H56" s="443" t="e">
        <f>G56/E56*100</f>
        <v>#DIV/0!</v>
      </c>
      <c r="I56" s="398">
        <f>SUM(I12:I55)</f>
        <v>0</v>
      </c>
      <c r="J56" s="443" t="e">
        <f>I56/F56*100</f>
        <v>#DIV/0!</v>
      </c>
      <c r="K56" s="436">
        <f>SUM(K12:K55)</f>
        <v>0</v>
      </c>
      <c r="L56" s="443" t="e">
        <f>K56/G56*100</f>
        <v>#DIV/0!</v>
      </c>
      <c r="M56" s="436">
        <f>SUM(M12:M55)</f>
        <v>0</v>
      </c>
      <c r="N56" s="443" t="e">
        <f>M56/I56*100</f>
        <v>#DIV/0!</v>
      </c>
      <c r="O56" s="436">
        <f>SUM(O12:O55)</f>
        <v>0</v>
      </c>
      <c r="P56" s="443" t="e">
        <f>O56/I56*100</f>
        <v>#DIV/0!</v>
      </c>
    </row>
    <row r="57" spans="1:16" ht="18.75" customHeight="1" thickBot="1" x14ac:dyDescent="0.3">
      <c r="A57" s="356" t="s">
        <v>838</v>
      </c>
      <c r="B57" s="437"/>
      <c r="C57" s="437"/>
      <c r="D57" s="437"/>
      <c r="E57" s="288">
        <v>270</v>
      </c>
      <c r="F57" s="288">
        <v>843</v>
      </c>
      <c r="G57" s="444"/>
      <c r="H57" s="445"/>
      <c r="I57" s="444"/>
      <c r="J57" s="445"/>
      <c r="K57" s="444"/>
      <c r="L57" s="445"/>
      <c r="M57" s="444"/>
      <c r="N57" s="445"/>
      <c r="O57" s="444"/>
      <c r="P57" s="446"/>
    </row>
    <row r="58" spans="1:16" x14ac:dyDescent="0.25">
      <c r="B58" s="69"/>
      <c r="C58" s="69"/>
      <c r="D58" s="69"/>
    </row>
    <row r="59" spans="1:16" x14ac:dyDescent="0.25">
      <c r="A59" s="724" t="s">
        <v>413</v>
      </c>
      <c r="B59" s="724"/>
      <c r="C59" s="724"/>
      <c r="D59" s="724"/>
      <c r="E59" s="724"/>
      <c r="F59" s="724"/>
      <c r="G59" s="724"/>
      <c r="H59" s="724"/>
      <c r="I59" s="724"/>
      <c r="J59" s="724"/>
      <c r="K59" s="724"/>
    </row>
    <row r="60" spans="1:16" x14ac:dyDescent="0.25">
      <c r="A60" s="724" t="s">
        <v>839</v>
      </c>
      <c r="B60" s="1009" t="s">
        <v>840</v>
      </c>
      <c r="C60" s="724"/>
      <c r="D60" s="724"/>
      <c r="E60" s="724"/>
      <c r="F60" s="724"/>
      <c r="G60" s="724"/>
      <c r="H60" s="724"/>
      <c r="I60" s="724"/>
      <c r="J60" s="724"/>
      <c r="K60" s="724"/>
    </row>
    <row r="61" spans="1:16" x14ac:dyDescent="0.25">
      <c r="A61" s="724"/>
      <c r="B61" s="1009" t="s">
        <v>841</v>
      </c>
      <c r="C61" s="724"/>
      <c r="D61" s="724"/>
      <c r="E61" s="724"/>
      <c r="F61" s="724"/>
      <c r="G61" s="724"/>
      <c r="H61" s="724"/>
      <c r="I61" s="724"/>
      <c r="J61" s="724"/>
      <c r="K61" s="724"/>
    </row>
    <row r="62" spans="1:16" s="724" customFormat="1" ht="12.75" x14ac:dyDescent="0.25">
      <c r="B62" s="724" t="s">
        <v>842</v>
      </c>
    </row>
  </sheetData>
  <mergeCells count="15"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  <mergeCell ref="G9:H9"/>
    <mergeCell ref="I9:J9"/>
    <mergeCell ref="K9:L9"/>
    <mergeCell ref="M9:N9"/>
    <mergeCell ref="O9:P9"/>
  </mergeCells>
  <pageMargins left="0.75" right="0.75" top="1" bottom="1" header="0.5" footer="0.5"/>
  <pageSetup paperSize="9" scale="62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145B-212C-480C-9D76-648E7E8BA856}">
  <sheetPr codeName="Sheet59">
    <tabColor rgb="FF002060"/>
    <pageSetUpPr fitToPage="1"/>
  </sheetPr>
  <dimension ref="A1:O58"/>
  <sheetViews>
    <sheetView topLeftCell="A13" zoomScale="90" zoomScaleNormal="90" workbookViewId="0">
      <selection activeCell="V4" sqref="V4"/>
    </sheetView>
  </sheetViews>
  <sheetFormatPr defaultColWidth="10.7109375" defaultRowHeight="15" x14ac:dyDescent="0.25"/>
  <cols>
    <col min="1" max="1" width="5.7109375" style="70" customWidth="1"/>
    <col min="2" max="3" width="23.7109375" style="70" customWidth="1"/>
    <col min="4" max="4" width="14.140625" style="70" customWidth="1"/>
    <col min="5" max="7" width="11.7109375" style="70" customWidth="1"/>
    <col min="8" max="8" width="23.85546875" style="70" bestFit="1" customWidth="1"/>
    <col min="9" max="9" width="11.7109375" style="70" customWidth="1"/>
    <col min="10" max="12" width="8.7109375" style="70" customWidth="1"/>
    <col min="13" max="244" width="9.140625" style="70" customWidth="1"/>
    <col min="245" max="245" width="5.7109375" style="70" customWidth="1"/>
    <col min="246" max="246" width="20.7109375" style="70" customWidth="1"/>
    <col min="247" max="247" width="20.42578125" style="70" customWidth="1"/>
    <col min="248" max="256" width="10.7109375" style="70"/>
    <col min="257" max="257" width="5.7109375" style="70" customWidth="1"/>
    <col min="258" max="259" width="23.7109375" style="70" customWidth="1"/>
    <col min="260" max="260" width="14.140625" style="70" customWidth="1"/>
    <col min="261" max="265" width="11.7109375" style="70" customWidth="1"/>
    <col min="266" max="268" width="8.7109375" style="70" customWidth="1"/>
    <col min="269" max="500" width="9.140625" style="70" customWidth="1"/>
    <col min="501" max="501" width="5.7109375" style="70" customWidth="1"/>
    <col min="502" max="502" width="20.7109375" style="70" customWidth="1"/>
    <col min="503" max="503" width="20.42578125" style="70" customWidth="1"/>
    <col min="504" max="512" width="10.7109375" style="70"/>
    <col min="513" max="513" width="5.7109375" style="70" customWidth="1"/>
    <col min="514" max="515" width="23.7109375" style="70" customWidth="1"/>
    <col min="516" max="516" width="14.140625" style="70" customWidth="1"/>
    <col min="517" max="521" width="11.7109375" style="70" customWidth="1"/>
    <col min="522" max="524" width="8.7109375" style="70" customWidth="1"/>
    <col min="525" max="756" width="9.140625" style="70" customWidth="1"/>
    <col min="757" max="757" width="5.7109375" style="70" customWidth="1"/>
    <col min="758" max="758" width="20.7109375" style="70" customWidth="1"/>
    <col min="759" max="759" width="20.42578125" style="70" customWidth="1"/>
    <col min="760" max="768" width="10.7109375" style="70"/>
    <col min="769" max="769" width="5.7109375" style="70" customWidth="1"/>
    <col min="770" max="771" width="23.7109375" style="70" customWidth="1"/>
    <col min="772" max="772" width="14.140625" style="70" customWidth="1"/>
    <col min="773" max="777" width="11.7109375" style="70" customWidth="1"/>
    <col min="778" max="780" width="8.7109375" style="70" customWidth="1"/>
    <col min="781" max="1012" width="9.140625" style="70" customWidth="1"/>
    <col min="1013" max="1013" width="5.7109375" style="70" customWidth="1"/>
    <col min="1014" max="1014" width="20.7109375" style="70" customWidth="1"/>
    <col min="1015" max="1015" width="20.42578125" style="70" customWidth="1"/>
    <col min="1016" max="1024" width="10.7109375" style="70"/>
    <col min="1025" max="1025" width="5.7109375" style="70" customWidth="1"/>
    <col min="1026" max="1027" width="23.7109375" style="70" customWidth="1"/>
    <col min="1028" max="1028" width="14.140625" style="70" customWidth="1"/>
    <col min="1029" max="1033" width="11.7109375" style="70" customWidth="1"/>
    <col min="1034" max="1036" width="8.7109375" style="70" customWidth="1"/>
    <col min="1037" max="1268" width="9.140625" style="70" customWidth="1"/>
    <col min="1269" max="1269" width="5.7109375" style="70" customWidth="1"/>
    <col min="1270" max="1270" width="20.7109375" style="70" customWidth="1"/>
    <col min="1271" max="1271" width="20.42578125" style="70" customWidth="1"/>
    <col min="1272" max="1280" width="10.7109375" style="70"/>
    <col min="1281" max="1281" width="5.7109375" style="70" customWidth="1"/>
    <col min="1282" max="1283" width="23.7109375" style="70" customWidth="1"/>
    <col min="1284" max="1284" width="14.140625" style="70" customWidth="1"/>
    <col min="1285" max="1289" width="11.7109375" style="70" customWidth="1"/>
    <col min="1290" max="1292" width="8.7109375" style="70" customWidth="1"/>
    <col min="1293" max="1524" width="9.140625" style="70" customWidth="1"/>
    <col min="1525" max="1525" width="5.7109375" style="70" customWidth="1"/>
    <col min="1526" max="1526" width="20.7109375" style="70" customWidth="1"/>
    <col min="1527" max="1527" width="20.42578125" style="70" customWidth="1"/>
    <col min="1528" max="1536" width="10.7109375" style="70"/>
    <col min="1537" max="1537" width="5.7109375" style="70" customWidth="1"/>
    <col min="1538" max="1539" width="23.7109375" style="70" customWidth="1"/>
    <col min="1540" max="1540" width="14.140625" style="70" customWidth="1"/>
    <col min="1541" max="1545" width="11.7109375" style="70" customWidth="1"/>
    <col min="1546" max="1548" width="8.7109375" style="70" customWidth="1"/>
    <col min="1549" max="1780" width="9.140625" style="70" customWidth="1"/>
    <col min="1781" max="1781" width="5.7109375" style="70" customWidth="1"/>
    <col min="1782" max="1782" width="20.7109375" style="70" customWidth="1"/>
    <col min="1783" max="1783" width="20.42578125" style="70" customWidth="1"/>
    <col min="1784" max="1792" width="10.7109375" style="70"/>
    <col min="1793" max="1793" width="5.7109375" style="70" customWidth="1"/>
    <col min="1794" max="1795" width="23.7109375" style="70" customWidth="1"/>
    <col min="1796" max="1796" width="14.140625" style="70" customWidth="1"/>
    <col min="1797" max="1801" width="11.7109375" style="70" customWidth="1"/>
    <col min="1802" max="1804" width="8.7109375" style="70" customWidth="1"/>
    <col min="1805" max="2036" width="9.140625" style="70" customWidth="1"/>
    <col min="2037" max="2037" width="5.7109375" style="70" customWidth="1"/>
    <col min="2038" max="2038" width="20.7109375" style="70" customWidth="1"/>
    <col min="2039" max="2039" width="20.42578125" style="70" customWidth="1"/>
    <col min="2040" max="2048" width="10.7109375" style="70"/>
    <col min="2049" max="2049" width="5.7109375" style="70" customWidth="1"/>
    <col min="2050" max="2051" width="23.7109375" style="70" customWidth="1"/>
    <col min="2052" max="2052" width="14.140625" style="70" customWidth="1"/>
    <col min="2053" max="2057" width="11.7109375" style="70" customWidth="1"/>
    <col min="2058" max="2060" width="8.7109375" style="70" customWidth="1"/>
    <col min="2061" max="2292" width="9.140625" style="70" customWidth="1"/>
    <col min="2293" max="2293" width="5.7109375" style="70" customWidth="1"/>
    <col min="2294" max="2294" width="20.7109375" style="70" customWidth="1"/>
    <col min="2295" max="2295" width="20.42578125" style="70" customWidth="1"/>
    <col min="2296" max="2304" width="10.7109375" style="70"/>
    <col min="2305" max="2305" width="5.7109375" style="70" customWidth="1"/>
    <col min="2306" max="2307" width="23.7109375" style="70" customWidth="1"/>
    <col min="2308" max="2308" width="14.140625" style="70" customWidth="1"/>
    <col min="2309" max="2313" width="11.7109375" style="70" customWidth="1"/>
    <col min="2314" max="2316" width="8.7109375" style="70" customWidth="1"/>
    <col min="2317" max="2548" width="9.140625" style="70" customWidth="1"/>
    <col min="2549" max="2549" width="5.7109375" style="70" customWidth="1"/>
    <col min="2550" max="2550" width="20.7109375" style="70" customWidth="1"/>
    <col min="2551" max="2551" width="20.42578125" style="70" customWidth="1"/>
    <col min="2552" max="2560" width="10.7109375" style="70"/>
    <col min="2561" max="2561" width="5.7109375" style="70" customWidth="1"/>
    <col min="2562" max="2563" width="23.7109375" style="70" customWidth="1"/>
    <col min="2564" max="2564" width="14.140625" style="70" customWidth="1"/>
    <col min="2565" max="2569" width="11.7109375" style="70" customWidth="1"/>
    <col min="2570" max="2572" width="8.7109375" style="70" customWidth="1"/>
    <col min="2573" max="2804" width="9.140625" style="70" customWidth="1"/>
    <col min="2805" max="2805" width="5.7109375" style="70" customWidth="1"/>
    <col min="2806" max="2806" width="20.7109375" style="70" customWidth="1"/>
    <col min="2807" max="2807" width="20.42578125" style="70" customWidth="1"/>
    <col min="2808" max="2816" width="10.7109375" style="70"/>
    <col min="2817" max="2817" width="5.7109375" style="70" customWidth="1"/>
    <col min="2818" max="2819" width="23.7109375" style="70" customWidth="1"/>
    <col min="2820" max="2820" width="14.140625" style="70" customWidth="1"/>
    <col min="2821" max="2825" width="11.7109375" style="70" customWidth="1"/>
    <col min="2826" max="2828" width="8.7109375" style="70" customWidth="1"/>
    <col min="2829" max="3060" width="9.140625" style="70" customWidth="1"/>
    <col min="3061" max="3061" width="5.7109375" style="70" customWidth="1"/>
    <col min="3062" max="3062" width="20.7109375" style="70" customWidth="1"/>
    <col min="3063" max="3063" width="20.42578125" style="70" customWidth="1"/>
    <col min="3064" max="3072" width="10.7109375" style="70"/>
    <col min="3073" max="3073" width="5.7109375" style="70" customWidth="1"/>
    <col min="3074" max="3075" width="23.7109375" style="70" customWidth="1"/>
    <col min="3076" max="3076" width="14.140625" style="70" customWidth="1"/>
    <col min="3077" max="3081" width="11.7109375" style="70" customWidth="1"/>
    <col min="3082" max="3084" width="8.7109375" style="70" customWidth="1"/>
    <col min="3085" max="3316" width="9.140625" style="70" customWidth="1"/>
    <col min="3317" max="3317" width="5.7109375" style="70" customWidth="1"/>
    <col min="3318" max="3318" width="20.7109375" style="70" customWidth="1"/>
    <col min="3319" max="3319" width="20.42578125" style="70" customWidth="1"/>
    <col min="3320" max="3328" width="10.7109375" style="70"/>
    <col min="3329" max="3329" width="5.7109375" style="70" customWidth="1"/>
    <col min="3330" max="3331" width="23.7109375" style="70" customWidth="1"/>
    <col min="3332" max="3332" width="14.140625" style="70" customWidth="1"/>
    <col min="3333" max="3337" width="11.7109375" style="70" customWidth="1"/>
    <col min="3338" max="3340" width="8.7109375" style="70" customWidth="1"/>
    <col min="3341" max="3572" width="9.140625" style="70" customWidth="1"/>
    <col min="3573" max="3573" width="5.7109375" style="70" customWidth="1"/>
    <col min="3574" max="3574" width="20.7109375" style="70" customWidth="1"/>
    <col min="3575" max="3575" width="20.42578125" style="70" customWidth="1"/>
    <col min="3576" max="3584" width="10.7109375" style="70"/>
    <col min="3585" max="3585" width="5.7109375" style="70" customWidth="1"/>
    <col min="3586" max="3587" width="23.7109375" style="70" customWidth="1"/>
    <col min="3588" max="3588" width="14.140625" style="70" customWidth="1"/>
    <col min="3589" max="3593" width="11.7109375" style="70" customWidth="1"/>
    <col min="3594" max="3596" width="8.7109375" style="70" customWidth="1"/>
    <col min="3597" max="3828" width="9.140625" style="70" customWidth="1"/>
    <col min="3829" max="3829" width="5.7109375" style="70" customWidth="1"/>
    <col min="3830" max="3830" width="20.7109375" style="70" customWidth="1"/>
    <col min="3831" max="3831" width="20.42578125" style="70" customWidth="1"/>
    <col min="3832" max="3840" width="10.7109375" style="70"/>
    <col min="3841" max="3841" width="5.7109375" style="70" customWidth="1"/>
    <col min="3842" max="3843" width="23.7109375" style="70" customWidth="1"/>
    <col min="3844" max="3844" width="14.140625" style="70" customWidth="1"/>
    <col min="3845" max="3849" width="11.7109375" style="70" customWidth="1"/>
    <col min="3850" max="3852" width="8.7109375" style="70" customWidth="1"/>
    <col min="3853" max="4084" width="9.140625" style="70" customWidth="1"/>
    <col min="4085" max="4085" width="5.7109375" style="70" customWidth="1"/>
    <col min="4086" max="4086" width="20.7109375" style="70" customWidth="1"/>
    <col min="4087" max="4087" width="20.42578125" style="70" customWidth="1"/>
    <col min="4088" max="4096" width="10.7109375" style="70"/>
    <col min="4097" max="4097" width="5.7109375" style="70" customWidth="1"/>
    <col min="4098" max="4099" width="23.7109375" style="70" customWidth="1"/>
    <col min="4100" max="4100" width="14.140625" style="70" customWidth="1"/>
    <col min="4101" max="4105" width="11.7109375" style="70" customWidth="1"/>
    <col min="4106" max="4108" width="8.7109375" style="70" customWidth="1"/>
    <col min="4109" max="4340" width="9.140625" style="70" customWidth="1"/>
    <col min="4341" max="4341" width="5.7109375" style="70" customWidth="1"/>
    <col min="4342" max="4342" width="20.7109375" style="70" customWidth="1"/>
    <col min="4343" max="4343" width="20.42578125" style="70" customWidth="1"/>
    <col min="4344" max="4352" width="10.7109375" style="70"/>
    <col min="4353" max="4353" width="5.7109375" style="70" customWidth="1"/>
    <col min="4354" max="4355" width="23.7109375" style="70" customWidth="1"/>
    <col min="4356" max="4356" width="14.140625" style="70" customWidth="1"/>
    <col min="4357" max="4361" width="11.7109375" style="70" customWidth="1"/>
    <col min="4362" max="4364" width="8.7109375" style="70" customWidth="1"/>
    <col min="4365" max="4596" width="9.140625" style="70" customWidth="1"/>
    <col min="4597" max="4597" width="5.7109375" style="70" customWidth="1"/>
    <col min="4598" max="4598" width="20.7109375" style="70" customWidth="1"/>
    <col min="4599" max="4599" width="20.42578125" style="70" customWidth="1"/>
    <col min="4600" max="4608" width="10.7109375" style="70"/>
    <col min="4609" max="4609" width="5.7109375" style="70" customWidth="1"/>
    <col min="4610" max="4611" width="23.7109375" style="70" customWidth="1"/>
    <col min="4612" max="4612" width="14.140625" style="70" customWidth="1"/>
    <col min="4613" max="4617" width="11.7109375" style="70" customWidth="1"/>
    <col min="4618" max="4620" width="8.7109375" style="70" customWidth="1"/>
    <col min="4621" max="4852" width="9.140625" style="70" customWidth="1"/>
    <col min="4853" max="4853" width="5.7109375" style="70" customWidth="1"/>
    <col min="4854" max="4854" width="20.7109375" style="70" customWidth="1"/>
    <col min="4855" max="4855" width="20.42578125" style="70" customWidth="1"/>
    <col min="4856" max="4864" width="10.7109375" style="70"/>
    <col min="4865" max="4865" width="5.7109375" style="70" customWidth="1"/>
    <col min="4866" max="4867" width="23.7109375" style="70" customWidth="1"/>
    <col min="4868" max="4868" width="14.140625" style="70" customWidth="1"/>
    <col min="4869" max="4873" width="11.7109375" style="70" customWidth="1"/>
    <col min="4874" max="4876" width="8.7109375" style="70" customWidth="1"/>
    <col min="4877" max="5108" width="9.140625" style="70" customWidth="1"/>
    <col min="5109" max="5109" width="5.7109375" style="70" customWidth="1"/>
    <col min="5110" max="5110" width="20.7109375" style="70" customWidth="1"/>
    <col min="5111" max="5111" width="20.42578125" style="70" customWidth="1"/>
    <col min="5112" max="5120" width="10.7109375" style="70"/>
    <col min="5121" max="5121" width="5.7109375" style="70" customWidth="1"/>
    <col min="5122" max="5123" width="23.7109375" style="70" customWidth="1"/>
    <col min="5124" max="5124" width="14.140625" style="70" customWidth="1"/>
    <col min="5125" max="5129" width="11.7109375" style="70" customWidth="1"/>
    <col min="5130" max="5132" width="8.7109375" style="70" customWidth="1"/>
    <col min="5133" max="5364" width="9.140625" style="70" customWidth="1"/>
    <col min="5365" max="5365" width="5.7109375" style="70" customWidth="1"/>
    <col min="5366" max="5366" width="20.7109375" style="70" customWidth="1"/>
    <col min="5367" max="5367" width="20.42578125" style="70" customWidth="1"/>
    <col min="5368" max="5376" width="10.7109375" style="70"/>
    <col min="5377" max="5377" width="5.7109375" style="70" customWidth="1"/>
    <col min="5378" max="5379" width="23.7109375" style="70" customWidth="1"/>
    <col min="5380" max="5380" width="14.140625" style="70" customWidth="1"/>
    <col min="5381" max="5385" width="11.7109375" style="70" customWidth="1"/>
    <col min="5386" max="5388" width="8.7109375" style="70" customWidth="1"/>
    <col min="5389" max="5620" width="9.140625" style="70" customWidth="1"/>
    <col min="5621" max="5621" width="5.7109375" style="70" customWidth="1"/>
    <col min="5622" max="5622" width="20.7109375" style="70" customWidth="1"/>
    <col min="5623" max="5623" width="20.42578125" style="70" customWidth="1"/>
    <col min="5624" max="5632" width="10.7109375" style="70"/>
    <col min="5633" max="5633" width="5.7109375" style="70" customWidth="1"/>
    <col min="5634" max="5635" width="23.7109375" style="70" customWidth="1"/>
    <col min="5636" max="5636" width="14.140625" style="70" customWidth="1"/>
    <col min="5637" max="5641" width="11.7109375" style="70" customWidth="1"/>
    <col min="5642" max="5644" width="8.7109375" style="70" customWidth="1"/>
    <col min="5645" max="5876" width="9.140625" style="70" customWidth="1"/>
    <col min="5877" max="5877" width="5.7109375" style="70" customWidth="1"/>
    <col min="5878" max="5878" width="20.7109375" style="70" customWidth="1"/>
    <col min="5879" max="5879" width="20.42578125" style="70" customWidth="1"/>
    <col min="5880" max="5888" width="10.7109375" style="70"/>
    <col min="5889" max="5889" width="5.7109375" style="70" customWidth="1"/>
    <col min="5890" max="5891" width="23.7109375" style="70" customWidth="1"/>
    <col min="5892" max="5892" width="14.140625" style="70" customWidth="1"/>
    <col min="5893" max="5897" width="11.7109375" style="70" customWidth="1"/>
    <col min="5898" max="5900" width="8.7109375" style="70" customWidth="1"/>
    <col min="5901" max="6132" width="9.140625" style="70" customWidth="1"/>
    <col min="6133" max="6133" width="5.7109375" style="70" customWidth="1"/>
    <col min="6134" max="6134" width="20.7109375" style="70" customWidth="1"/>
    <col min="6135" max="6135" width="20.42578125" style="70" customWidth="1"/>
    <col min="6136" max="6144" width="10.7109375" style="70"/>
    <col min="6145" max="6145" width="5.7109375" style="70" customWidth="1"/>
    <col min="6146" max="6147" width="23.7109375" style="70" customWidth="1"/>
    <col min="6148" max="6148" width="14.140625" style="70" customWidth="1"/>
    <col min="6149" max="6153" width="11.7109375" style="70" customWidth="1"/>
    <col min="6154" max="6156" width="8.7109375" style="70" customWidth="1"/>
    <col min="6157" max="6388" width="9.140625" style="70" customWidth="1"/>
    <col min="6389" max="6389" width="5.7109375" style="70" customWidth="1"/>
    <col min="6390" max="6390" width="20.7109375" style="70" customWidth="1"/>
    <col min="6391" max="6391" width="20.42578125" style="70" customWidth="1"/>
    <col min="6392" max="6400" width="10.7109375" style="70"/>
    <col min="6401" max="6401" width="5.7109375" style="70" customWidth="1"/>
    <col min="6402" max="6403" width="23.7109375" style="70" customWidth="1"/>
    <col min="6404" max="6404" width="14.140625" style="70" customWidth="1"/>
    <col min="6405" max="6409" width="11.7109375" style="70" customWidth="1"/>
    <col min="6410" max="6412" width="8.7109375" style="70" customWidth="1"/>
    <col min="6413" max="6644" width="9.140625" style="70" customWidth="1"/>
    <col min="6645" max="6645" width="5.7109375" style="70" customWidth="1"/>
    <col min="6646" max="6646" width="20.7109375" style="70" customWidth="1"/>
    <col min="6647" max="6647" width="20.42578125" style="70" customWidth="1"/>
    <col min="6648" max="6656" width="10.7109375" style="70"/>
    <col min="6657" max="6657" width="5.7109375" style="70" customWidth="1"/>
    <col min="6658" max="6659" width="23.7109375" style="70" customWidth="1"/>
    <col min="6660" max="6660" width="14.140625" style="70" customWidth="1"/>
    <col min="6661" max="6665" width="11.7109375" style="70" customWidth="1"/>
    <col min="6666" max="6668" width="8.7109375" style="70" customWidth="1"/>
    <col min="6669" max="6900" width="9.140625" style="70" customWidth="1"/>
    <col min="6901" max="6901" width="5.7109375" style="70" customWidth="1"/>
    <col min="6902" max="6902" width="20.7109375" style="70" customWidth="1"/>
    <col min="6903" max="6903" width="20.42578125" style="70" customWidth="1"/>
    <col min="6904" max="6912" width="10.7109375" style="70"/>
    <col min="6913" max="6913" width="5.7109375" style="70" customWidth="1"/>
    <col min="6914" max="6915" width="23.7109375" style="70" customWidth="1"/>
    <col min="6916" max="6916" width="14.140625" style="70" customWidth="1"/>
    <col min="6917" max="6921" width="11.7109375" style="70" customWidth="1"/>
    <col min="6922" max="6924" width="8.7109375" style="70" customWidth="1"/>
    <col min="6925" max="7156" width="9.140625" style="70" customWidth="1"/>
    <col min="7157" max="7157" width="5.7109375" style="70" customWidth="1"/>
    <col min="7158" max="7158" width="20.7109375" style="70" customWidth="1"/>
    <col min="7159" max="7159" width="20.42578125" style="70" customWidth="1"/>
    <col min="7160" max="7168" width="10.7109375" style="70"/>
    <col min="7169" max="7169" width="5.7109375" style="70" customWidth="1"/>
    <col min="7170" max="7171" width="23.7109375" style="70" customWidth="1"/>
    <col min="7172" max="7172" width="14.140625" style="70" customWidth="1"/>
    <col min="7173" max="7177" width="11.7109375" style="70" customWidth="1"/>
    <col min="7178" max="7180" width="8.7109375" style="70" customWidth="1"/>
    <col min="7181" max="7412" width="9.140625" style="70" customWidth="1"/>
    <col min="7413" max="7413" width="5.7109375" style="70" customWidth="1"/>
    <col min="7414" max="7414" width="20.7109375" style="70" customWidth="1"/>
    <col min="7415" max="7415" width="20.42578125" style="70" customWidth="1"/>
    <col min="7416" max="7424" width="10.7109375" style="70"/>
    <col min="7425" max="7425" width="5.7109375" style="70" customWidth="1"/>
    <col min="7426" max="7427" width="23.7109375" style="70" customWidth="1"/>
    <col min="7428" max="7428" width="14.140625" style="70" customWidth="1"/>
    <col min="7429" max="7433" width="11.7109375" style="70" customWidth="1"/>
    <col min="7434" max="7436" width="8.7109375" style="70" customWidth="1"/>
    <col min="7437" max="7668" width="9.140625" style="70" customWidth="1"/>
    <col min="7669" max="7669" width="5.7109375" style="70" customWidth="1"/>
    <col min="7670" max="7670" width="20.7109375" style="70" customWidth="1"/>
    <col min="7671" max="7671" width="20.42578125" style="70" customWidth="1"/>
    <col min="7672" max="7680" width="10.7109375" style="70"/>
    <col min="7681" max="7681" width="5.7109375" style="70" customWidth="1"/>
    <col min="7682" max="7683" width="23.7109375" style="70" customWidth="1"/>
    <col min="7684" max="7684" width="14.140625" style="70" customWidth="1"/>
    <col min="7685" max="7689" width="11.7109375" style="70" customWidth="1"/>
    <col min="7690" max="7692" width="8.7109375" style="70" customWidth="1"/>
    <col min="7693" max="7924" width="9.140625" style="70" customWidth="1"/>
    <col min="7925" max="7925" width="5.7109375" style="70" customWidth="1"/>
    <col min="7926" max="7926" width="20.7109375" style="70" customWidth="1"/>
    <col min="7927" max="7927" width="20.42578125" style="70" customWidth="1"/>
    <col min="7928" max="7936" width="10.7109375" style="70"/>
    <col min="7937" max="7937" width="5.7109375" style="70" customWidth="1"/>
    <col min="7938" max="7939" width="23.7109375" style="70" customWidth="1"/>
    <col min="7940" max="7940" width="14.140625" style="70" customWidth="1"/>
    <col min="7941" max="7945" width="11.7109375" style="70" customWidth="1"/>
    <col min="7946" max="7948" width="8.7109375" style="70" customWidth="1"/>
    <col min="7949" max="8180" width="9.140625" style="70" customWidth="1"/>
    <col min="8181" max="8181" width="5.7109375" style="70" customWidth="1"/>
    <col min="8182" max="8182" width="20.7109375" style="70" customWidth="1"/>
    <col min="8183" max="8183" width="20.42578125" style="70" customWidth="1"/>
    <col min="8184" max="8192" width="10.7109375" style="70"/>
    <col min="8193" max="8193" width="5.7109375" style="70" customWidth="1"/>
    <col min="8194" max="8195" width="23.7109375" style="70" customWidth="1"/>
    <col min="8196" max="8196" width="14.140625" style="70" customWidth="1"/>
    <col min="8197" max="8201" width="11.7109375" style="70" customWidth="1"/>
    <col min="8202" max="8204" width="8.7109375" style="70" customWidth="1"/>
    <col min="8205" max="8436" width="9.140625" style="70" customWidth="1"/>
    <col min="8437" max="8437" width="5.7109375" style="70" customWidth="1"/>
    <col min="8438" max="8438" width="20.7109375" style="70" customWidth="1"/>
    <col min="8439" max="8439" width="20.42578125" style="70" customWidth="1"/>
    <col min="8440" max="8448" width="10.7109375" style="70"/>
    <col min="8449" max="8449" width="5.7109375" style="70" customWidth="1"/>
    <col min="8450" max="8451" width="23.7109375" style="70" customWidth="1"/>
    <col min="8452" max="8452" width="14.140625" style="70" customWidth="1"/>
    <col min="8453" max="8457" width="11.7109375" style="70" customWidth="1"/>
    <col min="8458" max="8460" width="8.7109375" style="70" customWidth="1"/>
    <col min="8461" max="8692" width="9.140625" style="70" customWidth="1"/>
    <col min="8693" max="8693" width="5.7109375" style="70" customWidth="1"/>
    <col min="8694" max="8694" width="20.7109375" style="70" customWidth="1"/>
    <col min="8695" max="8695" width="20.42578125" style="70" customWidth="1"/>
    <col min="8696" max="8704" width="10.7109375" style="70"/>
    <col min="8705" max="8705" width="5.7109375" style="70" customWidth="1"/>
    <col min="8706" max="8707" width="23.7109375" style="70" customWidth="1"/>
    <col min="8708" max="8708" width="14.140625" style="70" customWidth="1"/>
    <col min="8709" max="8713" width="11.7109375" style="70" customWidth="1"/>
    <col min="8714" max="8716" width="8.7109375" style="70" customWidth="1"/>
    <col min="8717" max="8948" width="9.140625" style="70" customWidth="1"/>
    <col min="8949" max="8949" width="5.7109375" style="70" customWidth="1"/>
    <col min="8950" max="8950" width="20.7109375" style="70" customWidth="1"/>
    <col min="8951" max="8951" width="20.42578125" style="70" customWidth="1"/>
    <col min="8952" max="8960" width="10.7109375" style="70"/>
    <col min="8961" max="8961" width="5.7109375" style="70" customWidth="1"/>
    <col min="8962" max="8963" width="23.7109375" style="70" customWidth="1"/>
    <col min="8964" max="8964" width="14.140625" style="70" customWidth="1"/>
    <col min="8965" max="8969" width="11.7109375" style="70" customWidth="1"/>
    <col min="8970" max="8972" width="8.7109375" style="70" customWidth="1"/>
    <col min="8973" max="9204" width="9.140625" style="70" customWidth="1"/>
    <col min="9205" max="9205" width="5.7109375" style="70" customWidth="1"/>
    <col min="9206" max="9206" width="20.7109375" style="70" customWidth="1"/>
    <col min="9207" max="9207" width="20.42578125" style="70" customWidth="1"/>
    <col min="9208" max="9216" width="10.7109375" style="70"/>
    <col min="9217" max="9217" width="5.7109375" style="70" customWidth="1"/>
    <col min="9218" max="9219" width="23.7109375" style="70" customWidth="1"/>
    <col min="9220" max="9220" width="14.140625" style="70" customWidth="1"/>
    <col min="9221" max="9225" width="11.7109375" style="70" customWidth="1"/>
    <col min="9226" max="9228" width="8.7109375" style="70" customWidth="1"/>
    <col min="9229" max="9460" width="9.140625" style="70" customWidth="1"/>
    <col min="9461" max="9461" width="5.7109375" style="70" customWidth="1"/>
    <col min="9462" max="9462" width="20.7109375" style="70" customWidth="1"/>
    <col min="9463" max="9463" width="20.42578125" style="70" customWidth="1"/>
    <col min="9464" max="9472" width="10.7109375" style="70"/>
    <col min="9473" max="9473" width="5.7109375" style="70" customWidth="1"/>
    <col min="9474" max="9475" width="23.7109375" style="70" customWidth="1"/>
    <col min="9476" max="9476" width="14.140625" style="70" customWidth="1"/>
    <col min="9477" max="9481" width="11.7109375" style="70" customWidth="1"/>
    <col min="9482" max="9484" width="8.7109375" style="70" customWidth="1"/>
    <col min="9485" max="9716" width="9.140625" style="70" customWidth="1"/>
    <col min="9717" max="9717" width="5.7109375" style="70" customWidth="1"/>
    <col min="9718" max="9718" width="20.7109375" style="70" customWidth="1"/>
    <col min="9719" max="9719" width="20.42578125" style="70" customWidth="1"/>
    <col min="9720" max="9728" width="10.7109375" style="70"/>
    <col min="9729" max="9729" width="5.7109375" style="70" customWidth="1"/>
    <col min="9730" max="9731" width="23.7109375" style="70" customWidth="1"/>
    <col min="9732" max="9732" width="14.140625" style="70" customWidth="1"/>
    <col min="9733" max="9737" width="11.7109375" style="70" customWidth="1"/>
    <col min="9738" max="9740" width="8.7109375" style="70" customWidth="1"/>
    <col min="9741" max="9972" width="9.140625" style="70" customWidth="1"/>
    <col min="9973" max="9973" width="5.7109375" style="70" customWidth="1"/>
    <col min="9974" max="9974" width="20.7109375" style="70" customWidth="1"/>
    <col min="9975" max="9975" width="20.42578125" style="70" customWidth="1"/>
    <col min="9976" max="9984" width="10.7109375" style="70"/>
    <col min="9985" max="9985" width="5.7109375" style="70" customWidth="1"/>
    <col min="9986" max="9987" width="23.7109375" style="70" customWidth="1"/>
    <col min="9988" max="9988" width="14.140625" style="70" customWidth="1"/>
    <col min="9989" max="9993" width="11.7109375" style="70" customWidth="1"/>
    <col min="9994" max="9996" width="8.7109375" style="70" customWidth="1"/>
    <col min="9997" max="10228" width="9.140625" style="70" customWidth="1"/>
    <col min="10229" max="10229" width="5.7109375" style="70" customWidth="1"/>
    <col min="10230" max="10230" width="20.7109375" style="70" customWidth="1"/>
    <col min="10231" max="10231" width="20.42578125" style="70" customWidth="1"/>
    <col min="10232" max="10240" width="10.7109375" style="70"/>
    <col min="10241" max="10241" width="5.7109375" style="70" customWidth="1"/>
    <col min="10242" max="10243" width="23.7109375" style="70" customWidth="1"/>
    <col min="10244" max="10244" width="14.140625" style="70" customWidth="1"/>
    <col min="10245" max="10249" width="11.7109375" style="70" customWidth="1"/>
    <col min="10250" max="10252" width="8.7109375" style="70" customWidth="1"/>
    <col min="10253" max="10484" width="9.140625" style="70" customWidth="1"/>
    <col min="10485" max="10485" width="5.7109375" style="70" customWidth="1"/>
    <col min="10486" max="10486" width="20.7109375" style="70" customWidth="1"/>
    <col min="10487" max="10487" width="20.42578125" style="70" customWidth="1"/>
    <col min="10488" max="10496" width="10.7109375" style="70"/>
    <col min="10497" max="10497" width="5.7109375" style="70" customWidth="1"/>
    <col min="10498" max="10499" width="23.7109375" style="70" customWidth="1"/>
    <col min="10500" max="10500" width="14.140625" style="70" customWidth="1"/>
    <col min="10501" max="10505" width="11.7109375" style="70" customWidth="1"/>
    <col min="10506" max="10508" width="8.7109375" style="70" customWidth="1"/>
    <col min="10509" max="10740" width="9.140625" style="70" customWidth="1"/>
    <col min="10741" max="10741" width="5.7109375" style="70" customWidth="1"/>
    <col min="10742" max="10742" width="20.7109375" style="70" customWidth="1"/>
    <col min="10743" max="10743" width="20.42578125" style="70" customWidth="1"/>
    <col min="10744" max="10752" width="10.7109375" style="70"/>
    <col min="10753" max="10753" width="5.7109375" style="70" customWidth="1"/>
    <col min="10754" max="10755" width="23.7109375" style="70" customWidth="1"/>
    <col min="10756" max="10756" width="14.140625" style="70" customWidth="1"/>
    <col min="10757" max="10761" width="11.7109375" style="70" customWidth="1"/>
    <col min="10762" max="10764" width="8.7109375" style="70" customWidth="1"/>
    <col min="10765" max="10996" width="9.140625" style="70" customWidth="1"/>
    <col min="10997" max="10997" width="5.7109375" style="70" customWidth="1"/>
    <col min="10998" max="10998" width="20.7109375" style="70" customWidth="1"/>
    <col min="10999" max="10999" width="20.42578125" style="70" customWidth="1"/>
    <col min="11000" max="11008" width="10.7109375" style="70"/>
    <col min="11009" max="11009" width="5.7109375" style="70" customWidth="1"/>
    <col min="11010" max="11011" width="23.7109375" style="70" customWidth="1"/>
    <col min="11012" max="11012" width="14.140625" style="70" customWidth="1"/>
    <col min="11013" max="11017" width="11.7109375" style="70" customWidth="1"/>
    <col min="11018" max="11020" width="8.7109375" style="70" customWidth="1"/>
    <col min="11021" max="11252" width="9.140625" style="70" customWidth="1"/>
    <col min="11253" max="11253" width="5.7109375" style="70" customWidth="1"/>
    <col min="11254" max="11254" width="20.7109375" style="70" customWidth="1"/>
    <col min="11255" max="11255" width="20.42578125" style="70" customWidth="1"/>
    <col min="11256" max="11264" width="10.7109375" style="70"/>
    <col min="11265" max="11265" width="5.7109375" style="70" customWidth="1"/>
    <col min="11266" max="11267" width="23.7109375" style="70" customWidth="1"/>
    <col min="11268" max="11268" width="14.140625" style="70" customWidth="1"/>
    <col min="11269" max="11273" width="11.7109375" style="70" customWidth="1"/>
    <col min="11274" max="11276" width="8.7109375" style="70" customWidth="1"/>
    <col min="11277" max="11508" width="9.140625" style="70" customWidth="1"/>
    <col min="11509" max="11509" width="5.7109375" style="70" customWidth="1"/>
    <col min="11510" max="11510" width="20.7109375" style="70" customWidth="1"/>
    <col min="11511" max="11511" width="20.42578125" style="70" customWidth="1"/>
    <col min="11512" max="11520" width="10.7109375" style="70"/>
    <col min="11521" max="11521" width="5.7109375" style="70" customWidth="1"/>
    <col min="11522" max="11523" width="23.7109375" style="70" customWidth="1"/>
    <col min="11524" max="11524" width="14.140625" style="70" customWidth="1"/>
    <col min="11525" max="11529" width="11.7109375" style="70" customWidth="1"/>
    <col min="11530" max="11532" width="8.7109375" style="70" customWidth="1"/>
    <col min="11533" max="11764" width="9.140625" style="70" customWidth="1"/>
    <col min="11765" max="11765" width="5.7109375" style="70" customWidth="1"/>
    <col min="11766" max="11766" width="20.7109375" style="70" customWidth="1"/>
    <col min="11767" max="11767" width="20.42578125" style="70" customWidth="1"/>
    <col min="11768" max="11776" width="10.7109375" style="70"/>
    <col min="11777" max="11777" width="5.7109375" style="70" customWidth="1"/>
    <col min="11778" max="11779" width="23.7109375" style="70" customWidth="1"/>
    <col min="11780" max="11780" width="14.140625" style="70" customWidth="1"/>
    <col min="11781" max="11785" width="11.7109375" style="70" customWidth="1"/>
    <col min="11786" max="11788" width="8.7109375" style="70" customWidth="1"/>
    <col min="11789" max="12020" width="9.140625" style="70" customWidth="1"/>
    <col min="12021" max="12021" width="5.7109375" style="70" customWidth="1"/>
    <col min="12022" max="12022" width="20.7109375" style="70" customWidth="1"/>
    <col min="12023" max="12023" width="20.42578125" style="70" customWidth="1"/>
    <col min="12024" max="12032" width="10.7109375" style="70"/>
    <col min="12033" max="12033" width="5.7109375" style="70" customWidth="1"/>
    <col min="12034" max="12035" width="23.7109375" style="70" customWidth="1"/>
    <col min="12036" max="12036" width="14.140625" style="70" customWidth="1"/>
    <col min="12037" max="12041" width="11.7109375" style="70" customWidth="1"/>
    <col min="12042" max="12044" width="8.7109375" style="70" customWidth="1"/>
    <col min="12045" max="12276" width="9.140625" style="70" customWidth="1"/>
    <col min="12277" max="12277" width="5.7109375" style="70" customWidth="1"/>
    <col min="12278" max="12278" width="20.7109375" style="70" customWidth="1"/>
    <col min="12279" max="12279" width="20.42578125" style="70" customWidth="1"/>
    <col min="12280" max="12288" width="10.7109375" style="70"/>
    <col min="12289" max="12289" width="5.7109375" style="70" customWidth="1"/>
    <col min="12290" max="12291" width="23.7109375" style="70" customWidth="1"/>
    <col min="12292" max="12292" width="14.140625" style="70" customWidth="1"/>
    <col min="12293" max="12297" width="11.7109375" style="70" customWidth="1"/>
    <col min="12298" max="12300" width="8.7109375" style="70" customWidth="1"/>
    <col min="12301" max="12532" width="9.140625" style="70" customWidth="1"/>
    <col min="12533" max="12533" width="5.7109375" style="70" customWidth="1"/>
    <col min="12534" max="12534" width="20.7109375" style="70" customWidth="1"/>
    <col min="12535" max="12535" width="20.42578125" style="70" customWidth="1"/>
    <col min="12536" max="12544" width="10.7109375" style="70"/>
    <col min="12545" max="12545" width="5.7109375" style="70" customWidth="1"/>
    <col min="12546" max="12547" width="23.7109375" style="70" customWidth="1"/>
    <col min="12548" max="12548" width="14.140625" style="70" customWidth="1"/>
    <col min="12549" max="12553" width="11.7109375" style="70" customWidth="1"/>
    <col min="12554" max="12556" width="8.7109375" style="70" customWidth="1"/>
    <col min="12557" max="12788" width="9.140625" style="70" customWidth="1"/>
    <col min="12789" max="12789" width="5.7109375" style="70" customWidth="1"/>
    <col min="12790" max="12790" width="20.7109375" style="70" customWidth="1"/>
    <col min="12791" max="12791" width="20.42578125" style="70" customWidth="1"/>
    <col min="12792" max="12800" width="10.7109375" style="70"/>
    <col min="12801" max="12801" width="5.7109375" style="70" customWidth="1"/>
    <col min="12802" max="12803" width="23.7109375" style="70" customWidth="1"/>
    <col min="12804" max="12804" width="14.140625" style="70" customWidth="1"/>
    <col min="12805" max="12809" width="11.7109375" style="70" customWidth="1"/>
    <col min="12810" max="12812" width="8.7109375" style="70" customWidth="1"/>
    <col min="12813" max="13044" width="9.140625" style="70" customWidth="1"/>
    <col min="13045" max="13045" width="5.7109375" style="70" customWidth="1"/>
    <col min="13046" max="13046" width="20.7109375" style="70" customWidth="1"/>
    <col min="13047" max="13047" width="20.42578125" style="70" customWidth="1"/>
    <col min="13048" max="13056" width="10.7109375" style="70"/>
    <col min="13057" max="13057" width="5.7109375" style="70" customWidth="1"/>
    <col min="13058" max="13059" width="23.7109375" style="70" customWidth="1"/>
    <col min="13060" max="13060" width="14.140625" style="70" customWidth="1"/>
    <col min="13061" max="13065" width="11.7109375" style="70" customWidth="1"/>
    <col min="13066" max="13068" width="8.7109375" style="70" customWidth="1"/>
    <col min="13069" max="13300" width="9.140625" style="70" customWidth="1"/>
    <col min="13301" max="13301" width="5.7109375" style="70" customWidth="1"/>
    <col min="13302" max="13302" width="20.7109375" style="70" customWidth="1"/>
    <col min="13303" max="13303" width="20.42578125" style="70" customWidth="1"/>
    <col min="13304" max="13312" width="10.7109375" style="70"/>
    <col min="13313" max="13313" width="5.7109375" style="70" customWidth="1"/>
    <col min="13314" max="13315" width="23.7109375" style="70" customWidth="1"/>
    <col min="13316" max="13316" width="14.140625" style="70" customWidth="1"/>
    <col min="13317" max="13321" width="11.7109375" style="70" customWidth="1"/>
    <col min="13322" max="13324" width="8.7109375" style="70" customWidth="1"/>
    <col min="13325" max="13556" width="9.140625" style="70" customWidth="1"/>
    <col min="13557" max="13557" width="5.7109375" style="70" customWidth="1"/>
    <col min="13558" max="13558" width="20.7109375" style="70" customWidth="1"/>
    <col min="13559" max="13559" width="20.42578125" style="70" customWidth="1"/>
    <col min="13560" max="13568" width="10.7109375" style="70"/>
    <col min="13569" max="13569" width="5.7109375" style="70" customWidth="1"/>
    <col min="13570" max="13571" width="23.7109375" style="70" customWidth="1"/>
    <col min="13572" max="13572" width="14.140625" style="70" customWidth="1"/>
    <col min="13573" max="13577" width="11.7109375" style="70" customWidth="1"/>
    <col min="13578" max="13580" width="8.7109375" style="70" customWidth="1"/>
    <col min="13581" max="13812" width="9.140625" style="70" customWidth="1"/>
    <col min="13813" max="13813" width="5.7109375" style="70" customWidth="1"/>
    <col min="13814" max="13814" width="20.7109375" style="70" customWidth="1"/>
    <col min="13815" max="13815" width="20.42578125" style="70" customWidth="1"/>
    <col min="13816" max="13824" width="10.7109375" style="70"/>
    <col min="13825" max="13825" width="5.7109375" style="70" customWidth="1"/>
    <col min="13826" max="13827" width="23.7109375" style="70" customWidth="1"/>
    <col min="13828" max="13828" width="14.140625" style="70" customWidth="1"/>
    <col min="13829" max="13833" width="11.7109375" style="70" customWidth="1"/>
    <col min="13834" max="13836" width="8.7109375" style="70" customWidth="1"/>
    <col min="13837" max="14068" width="9.140625" style="70" customWidth="1"/>
    <col min="14069" max="14069" width="5.7109375" style="70" customWidth="1"/>
    <col min="14070" max="14070" width="20.7109375" style="70" customWidth="1"/>
    <col min="14071" max="14071" width="20.42578125" style="70" customWidth="1"/>
    <col min="14072" max="14080" width="10.7109375" style="70"/>
    <col min="14081" max="14081" width="5.7109375" style="70" customWidth="1"/>
    <col min="14082" max="14083" width="23.7109375" style="70" customWidth="1"/>
    <col min="14084" max="14084" width="14.140625" style="70" customWidth="1"/>
    <col min="14085" max="14089" width="11.7109375" style="70" customWidth="1"/>
    <col min="14090" max="14092" width="8.7109375" style="70" customWidth="1"/>
    <col min="14093" max="14324" width="9.140625" style="70" customWidth="1"/>
    <col min="14325" max="14325" width="5.7109375" style="70" customWidth="1"/>
    <col min="14326" max="14326" width="20.7109375" style="70" customWidth="1"/>
    <col min="14327" max="14327" width="20.42578125" style="70" customWidth="1"/>
    <col min="14328" max="14336" width="10.7109375" style="70"/>
    <col min="14337" max="14337" width="5.7109375" style="70" customWidth="1"/>
    <col min="14338" max="14339" width="23.7109375" style="70" customWidth="1"/>
    <col min="14340" max="14340" width="14.140625" style="70" customWidth="1"/>
    <col min="14341" max="14345" width="11.7109375" style="70" customWidth="1"/>
    <col min="14346" max="14348" width="8.7109375" style="70" customWidth="1"/>
    <col min="14349" max="14580" width="9.140625" style="70" customWidth="1"/>
    <col min="14581" max="14581" width="5.7109375" style="70" customWidth="1"/>
    <col min="14582" max="14582" width="20.7109375" style="70" customWidth="1"/>
    <col min="14583" max="14583" width="20.42578125" style="70" customWidth="1"/>
    <col min="14584" max="14592" width="10.7109375" style="70"/>
    <col min="14593" max="14593" width="5.7109375" style="70" customWidth="1"/>
    <col min="14594" max="14595" width="23.7109375" style="70" customWidth="1"/>
    <col min="14596" max="14596" width="14.140625" style="70" customWidth="1"/>
    <col min="14597" max="14601" width="11.7109375" style="70" customWidth="1"/>
    <col min="14602" max="14604" width="8.7109375" style="70" customWidth="1"/>
    <col min="14605" max="14836" width="9.140625" style="70" customWidth="1"/>
    <col min="14837" max="14837" width="5.7109375" style="70" customWidth="1"/>
    <col min="14838" max="14838" width="20.7109375" style="70" customWidth="1"/>
    <col min="14839" max="14839" width="20.42578125" style="70" customWidth="1"/>
    <col min="14840" max="14848" width="10.7109375" style="70"/>
    <col min="14849" max="14849" width="5.7109375" style="70" customWidth="1"/>
    <col min="14850" max="14851" width="23.7109375" style="70" customWidth="1"/>
    <col min="14852" max="14852" width="14.140625" style="70" customWidth="1"/>
    <col min="14853" max="14857" width="11.7109375" style="70" customWidth="1"/>
    <col min="14858" max="14860" width="8.7109375" style="70" customWidth="1"/>
    <col min="14861" max="15092" width="9.140625" style="70" customWidth="1"/>
    <col min="15093" max="15093" width="5.7109375" style="70" customWidth="1"/>
    <col min="15094" max="15094" width="20.7109375" style="70" customWidth="1"/>
    <col min="15095" max="15095" width="20.42578125" style="70" customWidth="1"/>
    <col min="15096" max="15104" width="10.7109375" style="70"/>
    <col min="15105" max="15105" width="5.7109375" style="70" customWidth="1"/>
    <col min="15106" max="15107" width="23.7109375" style="70" customWidth="1"/>
    <col min="15108" max="15108" width="14.140625" style="70" customWidth="1"/>
    <col min="15109" max="15113" width="11.7109375" style="70" customWidth="1"/>
    <col min="15114" max="15116" width="8.7109375" style="70" customWidth="1"/>
    <col min="15117" max="15348" width="9.140625" style="70" customWidth="1"/>
    <col min="15349" max="15349" width="5.7109375" style="70" customWidth="1"/>
    <col min="15350" max="15350" width="20.7109375" style="70" customWidth="1"/>
    <col min="15351" max="15351" width="20.42578125" style="70" customWidth="1"/>
    <col min="15352" max="15360" width="10.7109375" style="70"/>
    <col min="15361" max="15361" width="5.7109375" style="70" customWidth="1"/>
    <col min="15362" max="15363" width="23.7109375" style="70" customWidth="1"/>
    <col min="15364" max="15364" width="14.140625" style="70" customWidth="1"/>
    <col min="15365" max="15369" width="11.7109375" style="70" customWidth="1"/>
    <col min="15370" max="15372" width="8.7109375" style="70" customWidth="1"/>
    <col min="15373" max="15604" width="9.140625" style="70" customWidth="1"/>
    <col min="15605" max="15605" width="5.7109375" style="70" customWidth="1"/>
    <col min="15606" max="15606" width="20.7109375" style="70" customWidth="1"/>
    <col min="15607" max="15607" width="20.42578125" style="70" customWidth="1"/>
    <col min="15608" max="15616" width="10.7109375" style="70"/>
    <col min="15617" max="15617" width="5.7109375" style="70" customWidth="1"/>
    <col min="15618" max="15619" width="23.7109375" style="70" customWidth="1"/>
    <col min="15620" max="15620" width="14.140625" style="70" customWidth="1"/>
    <col min="15621" max="15625" width="11.7109375" style="70" customWidth="1"/>
    <col min="15626" max="15628" width="8.7109375" style="70" customWidth="1"/>
    <col min="15629" max="15860" width="9.140625" style="70" customWidth="1"/>
    <col min="15861" max="15861" width="5.7109375" style="70" customWidth="1"/>
    <col min="15862" max="15862" width="20.7109375" style="70" customWidth="1"/>
    <col min="15863" max="15863" width="20.42578125" style="70" customWidth="1"/>
    <col min="15864" max="15872" width="10.7109375" style="70"/>
    <col min="15873" max="15873" width="5.7109375" style="70" customWidth="1"/>
    <col min="15874" max="15875" width="23.7109375" style="70" customWidth="1"/>
    <col min="15876" max="15876" width="14.140625" style="70" customWidth="1"/>
    <col min="15877" max="15881" width="11.7109375" style="70" customWidth="1"/>
    <col min="15882" max="15884" width="8.7109375" style="70" customWidth="1"/>
    <col min="15885" max="16116" width="9.140625" style="70" customWidth="1"/>
    <col min="16117" max="16117" width="5.7109375" style="70" customWidth="1"/>
    <col min="16118" max="16118" width="20.7109375" style="70" customWidth="1"/>
    <col min="16119" max="16119" width="20.42578125" style="70" customWidth="1"/>
    <col min="16120" max="16128" width="10.7109375" style="70"/>
    <col min="16129" max="16129" width="5.7109375" style="70" customWidth="1"/>
    <col min="16130" max="16131" width="23.7109375" style="70" customWidth="1"/>
    <col min="16132" max="16132" width="14.140625" style="70" customWidth="1"/>
    <col min="16133" max="16137" width="11.7109375" style="70" customWidth="1"/>
    <col min="16138" max="16140" width="8.7109375" style="70" customWidth="1"/>
    <col min="16141" max="16372" width="9.140625" style="70" customWidth="1"/>
    <col min="16373" max="16373" width="5.7109375" style="70" customWidth="1"/>
    <col min="16374" max="16374" width="20.7109375" style="70" customWidth="1"/>
    <col min="16375" max="16375" width="20.42578125" style="70" customWidth="1"/>
    <col min="16376" max="16384" width="10.7109375" style="70"/>
  </cols>
  <sheetData>
    <row r="1" spans="1:15" ht="15.75" x14ac:dyDescent="0.25">
      <c r="A1" s="290" t="s">
        <v>1131</v>
      </c>
    </row>
    <row r="2" spans="1:15" x14ac:dyDescent="0.25">
      <c r="A2" s="125" t="s">
        <v>316</v>
      </c>
      <c r="B2" s="125"/>
    </row>
    <row r="3" spans="1:15" ht="15.75" x14ac:dyDescent="0.25">
      <c r="A3" s="1064" t="s">
        <v>843</v>
      </c>
      <c r="B3" s="1064"/>
      <c r="C3" s="1064"/>
      <c r="D3" s="1064"/>
      <c r="E3" s="1064"/>
      <c r="F3" s="1064"/>
      <c r="G3" s="1064"/>
      <c r="H3" s="1064"/>
      <c r="I3" s="1064"/>
      <c r="J3" s="105"/>
      <c r="K3" s="105"/>
      <c r="L3" s="105"/>
      <c r="M3" s="105"/>
      <c r="N3" s="105"/>
      <c r="O3" s="105"/>
    </row>
    <row r="4" spans="1:15" ht="15.75" x14ac:dyDescent="0.25">
      <c r="A4" s="217"/>
      <c r="B4" s="217"/>
      <c r="C4" s="217"/>
      <c r="D4" s="589" t="str">
        <f>'1'!$E$5</f>
        <v>KABUPATEN/KOTA</v>
      </c>
      <c r="E4" s="590">
        <f>'1'!$F$5</f>
        <v>2022</v>
      </c>
      <c r="F4" s="217"/>
      <c r="G4" s="217"/>
      <c r="H4" s="217"/>
      <c r="I4" s="217"/>
    </row>
    <row r="5" spans="1:15" ht="15.75" x14ac:dyDescent="0.25">
      <c r="A5" s="217"/>
      <c r="B5" s="217"/>
      <c r="C5" s="217"/>
      <c r="D5" s="589" t="str">
        <f>'1'!$E$6</f>
        <v>TAHUN</v>
      </c>
      <c r="E5" s="590" t="str">
        <f>'1'!$F$6</f>
        <v>BANYUMAS</v>
      </c>
      <c r="F5" s="217"/>
      <c r="G5" s="217"/>
      <c r="H5" s="217"/>
      <c r="I5" s="217"/>
    </row>
    <row r="6" spans="1:15" ht="15.75" thickBot="1" x14ac:dyDescent="0.3">
      <c r="A6" s="71"/>
      <c r="B6" s="71"/>
      <c r="C6" s="71"/>
      <c r="D6" s="71"/>
      <c r="E6" s="71"/>
      <c r="F6" s="71"/>
      <c r="G6" s="71"/>
      <c r="H6" s="71"/>
      <c r="I6" s="71"/>
    </row>
    <row r="7" spans="1:15" x14ac:dyDescent="0.25">
      <c r="A7" s="1040" t="s">
        <v>2</v>
      </c>
      <c r="B7" s="1103" t="s">
        <v>254</v>
      </c>
      <c r="C7" s="1040" t="s">
        <v>409</v>
      </c>
      <c r="D7" s="1045" t="s">
        <v>599</v>
      </c>
      <c r="E7" s="1301" t="s">
        <v>844</v>
      </c>
      <c r="F7" s="1310"/>
      <c r="G7" s="1310"/>
      <c r="H7" s="1120" t="s">
        <v>845</v>
      </c>
      <c r="I7" s="1120" t="s">
        <v>846</v>
      </c>
    </row>
    <row r="8" spans="1:15" x14ac:dyDescent="0.25">
      <c r="A8" s="1040"/>
      <c r="B8" s="1103"/>
      <c r="C8" s="1040"/>
      <c r="D8" s="1045"/>
      <c r="E8" s="1303"/>
      <c r="F8" s="1311"/>
      <c r="G8" s="1311"/>
      <c r="H8" s="1120"/>
      <c r="I8" s="1120"/>
    </row>
    <row r="9" spans="1:15" x14ac:dyDescent="0.25">
      <c r="A9" s="1040"/>
      <c r="B9" s="1103"/>
      <c r="C9" s="1040"/>
      <c r="D9" s="1045"/>
      <c r="E9" s="1305"/>
      <c r="F9" s="1312"/>
      <c r="G9" s="1312"/>
      <c r="H9" s="1120"/>
      <c r="I9" s="1120"/>
    </row>
    <row r="10" spans="1:15" ht="31.5" x14ac:dyDescent="0.25">
      <c r="A10" s="1041"/>
      <c r="B10" s="1104"/>
      <c r="C10" s="1041"/>
      <c r="D10" s="1046"/>
      <c r="E10" s="758" t="s">
        <v>847</v>
      </c>
      <c r="F10" s="758" t="s">
        <v>848</v>
      </c>
      <c r="G10" s="758" t="s">
        <v>495</v>
      </c>
      <c r="H10" s="1120"/>
      <c r="I10" s="1120"/>
    </row>
    <row r="11" spans="1:15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</row>
    <row r="12" spans="1:15" x14ac:dyDescent="0.25">
      <c r="A12" s="561">
        <v>1</v>
      </c>
      <c r="B12" s="128" t="str">
        <f>'9'!B9</f>
        <v>Lumbir</v>
      </c>
      <c r="C12" s="128" t="str">
        <f>'9'!C9</f>
        <v>Lumbir</v>
      </c>
      <c r="D12" s="223">
        <f>'24'!D11</f>
        <v>0</v>
      </c>
      <c r="E12" s="292"/>
      <c r="F12" s="292"/>
      <c r="G12" s="403">
        <f>E12+F12</f>
        <v>0</v>
      </c>
      <c r="H12" s="280" t="e">
        <f>G12/D12*100</f>
        <v>#DIV/0!</v>
      </c>
      <c r="I12" s="292" t="e">
        <f>E12/G12*100</f>
        <v>#DIV/0!</v>
      </c>
    </row>
    <row r="13" spans="1:15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23">
        <f>'24'!D12</f>
        <v>0</v>
      </c>
      <c r="E13" s="296"/>
      <c r="F13" s="296"/>
      <c r="G13" s="138">
        <f t="shared" ref="G13:G31" si="0">E13+F13</f>
        <v>0</v>
      </c>
      <c r="H13" s="280" t="e">
        <f t="shared" ref="H13:H31" si="1">G13/D13*100</f>
        <v>#DIV/0!</v>
      </c>
      <c r="I13" s="296" t="e">
        <f t="shared" ref="I13:I31" si="2">E13/G13*100</f>
        <v>#DIV/0!</v>
      </c>
    </row>
    <row r="14" spans="1:15" x14ac:dyDescent="0.25">
      <c r="A14" s="557"/>
      <c r="B14" s="128"/>
      <c r="C14" s="128" t="str">
        <f>'9'!C11</f>
        <v>Wangon II</v>
      </c>
      <c r="D14" s="223">
        <f>'24'!D13</f>
        <v>0</v>
      </c>
      <c r="E14" s="296"/>
      <c r="F14" s="296"/>
      <c r="G14" s="138">
        <f t="shared" si="0"/>
        <v>0</v>
      </c>
      <c r="H14" s="280" t="e">
        <f t="shared" si="1"/>
        <v>#DIV/0!</v>
      </c>
      <c r="I14" s="296" t="e">
        <f t="shared" si="2"/>
        <v>#DIV/0!</v>
      </c>
    </row>
    <row r="15" spans="1:15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23">
        <f>'24'!D14</f>
        <v>0</v>
      </c>
      <c r="E15" s="296"/>
      <c r="F15" s="296"/>
      <c r="G15" s="138">
        <f t="shared" si="0"/>
        <v>0</v>
      </c>
      <c r="H15" s="280" t="e">
        <f t="shared" si="1"/>
        <v>#DIV/0!</v>
      </c>
      <c r="I15" s="296" t="e">
        <f t="shared" si="2"/>
        <v>#DIV/0!</v>
      </c>
    </row>
    <row r="16" spans="1:15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23">
        <f>'24'!D15</f>
        <v>0</v>
      </c>
      <c r="E16" s="296"/>
      <c r="F16" s="296"/>
      <c r="G16" s="138">
        <f t="shared" si="0"/>
        <v>0</v>
      </c>
      <c r="H16" s="280" t="e">
        <f t="shared" si="1"/>
        <v>#DIV/0!</v>
      </c>
      <c r="I16" s="296" t="e">
        <f t="shared" si="2"/>
        <v>#DIV/0!</v>
      </c>
    </row>
    <row r="17" spans="1:9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23">
        <f>'24'!D16</f>
        <v>0</v>
      </c>
      <c r="E17" s="296"/>
      <c r="F17" s="296"/>
      <c r="G17" s="138">
        <f t="shared" si="0"/>
        <v>0</v>
      </c>
      <c r="H17" s="280" t="e">
        <f t="shared" si="1"/>
        <v>#DIV/0!</v>
      </c>
      <c r="I17" s="296" t="e">
        <f t="shared" si="2"/>
        <v>#DIV/0!</v>
      </c>
    </row>
    <row r="18" spans="1:9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23">
        <f>'24'!D17</f>
        <v>0</v>
      </c>
      <c r="E18" s="296"/>
      <c r="F18" s="296"/>
      <c r="G18" s="138">
        <f t="shared" si="0"/>
        <v>0</v>
      </c>
      <c r="H18" s="280" t="e">
        <f t="shared" si="1"/>
        <v>#DIV/0!</v>
      </c>
      <c r="I18" s="296" t="e">
        <f t="shared" si="2"/>
        <v>#DIV/0!</v>
      </c>
    </row>
    <row r="19" spans="1:9" x14ac:dyDescent="0.25">
      <c r="A19" s="557"/>
      <c r="B19" s="128"/>
      <c r="C19" s="128" t="str">
        <f>'9'!C16</f>
        <v>Kemranjen II</v>
      </c>
      <c r="D19" s="223">
        <f>'24'!D18</f>
        <v>0</v>
      </c>
      <c r="E19" s="296"/>
      <c r="F19" s="296"/>
      <c r="G19" s="138">
        <f t="shared" si="0"/>
        <v>0</v>
      </c>
      <c r="H19" s="280" t="e">
        <f t="shared" si="1"/>
        <v>#DIV/0!</v>
      </c>
      <c r="I19" s="296" t="e">
        <f t="shared" si="2"/>
        <v>#DIV/0!</v>
      </c>
    </row>
    <row r="20" spans="1:9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23">
        <f>'24'!D19</f>
        <v>0</v>
      </c>
      <c r="E20" s="296"/>
      <c r="F20" s="296"/>
      <c r="G20" s="138">
        <f t="shared" si="0"/>
        <v>0</v>
      </c>
      <c r="H20" s="280" t="e">
        <f t="shared" si="1"/>
        <v>#DIV/0!</v>
      </c>
      <c r="I20" s="296" t="e">
        <f t="shared" si="2"/>
        <v>#DIV/0!</v>
      </c>
    </row>
    <row r="21" spans="1:9" x14ac:dyDescent="0.25">
      <c r="A21" s="557"/>
      <c r="B21" s="128"/>
      <c r="C21" s="128" t="str">
        <f>'9'!C18</f>
        <v>Sumpiuh II</v>
      </c>
      <c r="D21" s="223">
        <f>'24'!D20</f>
        <v>0</v>
      </c>
      <c r="E21" s="296"/>
      <c r="F21" s="296"/>
      <c r="G21" s="138">
        <f t="shared" si="0"/>
        <v>0</v>
      </c>
      <c r="H21" s="280" t="e">
        <f t="shared" si="1"/>
        <v>#DIV/0!</v>
      </c>
      <c r="I21" s="296" t="e">
        <f t="shared" si="2"/>
        <v>#DIV/0!</v>
      </c>
    </row>
    <row r="22" spans="1:9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23">
        <f>'24'!D21</f>
        <v>0</v>
      </c>
      <c r="E22" s="296"/>
      <c r="F22" s="296"/>
      <c r="G22" s="138">
        <f t="shared" si="0"/>
        <v>0</v>
      </c>
      <c r="H22" s="280" t="e">
        <f t="shared" si="1"/>
        <v>#DIV/0!</v>
      </c>
      <c r="I22" s="296" t="e">
        <f t="shared" si="2"/>
        <v>#DIV/0!</v>
      </c>
    </row>
    <row r="23" spans="1:9" x14ac:dyDescent="0.25">
      <c r="A23" s="557"/>
      <c r="B23" s="128"/>
      <c r="C23" s="128" t="str">
        <f>'9'!C20</f>
        <v>Tambak II</v>
      </c>
      <c r="D23" s="223">
        <f>'24'!D22</f>
        <v>0</v>
      </c>
      <c r="E23" s="296"/>
      <c r="F23" s="296"/>
      <c r="G23" s="138">
        <f t="shared" si="0"/>
        <v>0</v>
      </c>
      <c r="H23" s="280" t="e">
        <f t="shared" si="1"/>
        <v>#DIV/0!</v>
      </c>
      <c r="I23" s="296" t="e">
        <f t="shared" si="2"/>
        <v>#DIV/0!</v>
      </c>
    </row>
    <row r="24" spans="1:9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23">
        <f>'24'!D23</f>
        <v>0</v>
      </c>
      <c r="E24" s="296"/>
      <c r="F24" s="296"/>
      <c r="G24" s="138">
        <f t="shared" si="0"/>
        <v>0</v>
      </c>
      <c r="H24" s="280" t="e">
        <f t="shared" si="1"/>
        <v>#DIV/0!</v>
      </c>
      <c r="I24" s="296" t="e">
        <f t="shared" si="2"/>
        <v>#DIV/0!</v>
      </c>
    </row>
    <row r="25" spans="1:9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23">
        <f>'24'!D24</f>
        <v>0</v>
      </c>
      <c r="E25" s="296"/>
      <c r="F25" s="296"/>
      <c r="G25" s="138">
        <f t="shared" si="0"/>
        <v>0</v>
      </c>
      <c r="H25" s="280" t="e">
        <f t="shared" si="1"/>
        <v>#DIV/0!</v>
      </c>
      <c r="I25" s="296" t="e">
        <f t="shared" si="2"/>
        <v>#DIV/0!</v>
      </c>
    </row>
    <row r="26" spans="1:9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23">
        <f>'24'!D25</f>
        <v>0</v>
      </c>
      <c r="E26" s="296"/>
      <c r="F26" s="296"/>
      <c r="G26" s="138">
        <f t="shared" si="0"/>
        <v>0</v>
      </c>
      <c r="H26" s="280" t="e">
        <f t="shared" si="1"/>
        <v>#DIV/0!</v>
      </c>
      <c r="I26" s="296" t="e">
        <f t="shared" si="2"/>
        <v>#DIV/0!</v>
      </c>
    </row>
    <row r="27" spans="1:9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23">
        <f>'24'!D26</f>
        <v>0</v>
      </c>
      <c r="E27" s="296"/>
      <c r="F27" s="296"/>
      <c r="G27" s="138">
        <f t="shared" si="0"/>
        <v>0</v>
      </c>
      <c r="H27" s="280" t="e">
        <f t="shared" si="1"/>
        <v>#DIV/0!</v>
      </c>
      <c r="I27" s="296" t="e">
        <f t="shared" si="2"/>
        <v>#DIV/0!</v>
      </c>
    </row>
    <row r="28" spans="1:9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23">
        <f>'24'!D27</f>
        <v>0</v>
      </c>
      <c r="E28" s="296"/>
      <c r="F28" s="296"/>
      <c r="G28" s="138">
        <f t="shared" si="0"/>
        <v>0</v>
      </c>
      <c r="H28" s="280" t="e">
        <f t="shared" si="1"/>
        <v>#DIV/0!</v>
      </c>
      <c r="I28" s="296" t="e">
        <f t="shared" si="2"/>
        <v>#DIV/0!</v>
      </c>
    </row>
    <row r="29" spans="1:9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23">
        <f>'24'!D28</f>
        <v>0</v>
      </c>
      <c r="E29" s="296"/>
      <c r="F29" s="296"/>
      <c r="G29" s="138">
        <f t="shared" si="0"/>
        <v>0</v>
      </c>
      <c r="H29" s="280" t="e">
        <f t="shared" si="1"/>
        <v>#DIV/0!</v>
      </c>
      <c r="I29" s="296" t="e">
        <f t="shared" si="2"/>
        <v>#DIV/0!</v>
      </c>
    </row>
    <row r="30" spans="1:9" x14ac:dyDescent="0.25">
      <c r="A30" s="557"/>
      <c r="B30" s="128"/>
      <c r="C30" s="128" t="str">
        <f>'9'!C27</f>
        <v>Ajibarang II</v>
      </c>
      <c r="D30" s="223">
        <f>'24'!D29</f>
        <v>0</v>
      </c>
      <c r="E30" s="296"/>
      <c r="F30" s="296"/>
      <c r="G30" s="138">
        <f t="shared" si="0"/>
        <v>0</v>
      </c>
      <c r="H30" s="280" t="e">
        <f t="shared" si="1"/>
        <v>#DIV/0!</v>
      </c>
      <c r="I30" s="296" t="e">
        <f t="shared" si="2"/>
        <v>#DIV/0!</v>
      </c>
    </row>
    <row r="31" spans="1:9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23">
        <f>'24'!D30</f>
        <v>0</v>
      </c>
      <c r="E31" s="296"/>
      <c r="F31" s="296"/>
      <c r="G31" s="138">
        <f t="shared" si="0"/>
        <v>0</v>
      </c>
      <c r="H31" s="280" t="e">
        <f t="shared" si="1"/>
        <v>#DIV/0!</v>
      </c>
      <c r="I31" s="296" t="e">
        <f t="shared" si="2"/>
        <v>#DIV/0!</v>
      </c>
    </row>
    <row r="32" spans="1:9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23">
        <f>'24'!D31</f>
        <v>0</v>
      </c>
      <c r="E32" s="296"/>
      <c r="F32" s="296"/>
      <c r="G32" s="138">
        <f t="shared" ref="G32:G51" si="3">E32+F32</f>
        <v>0</v>
      </c>
      <c r="H32" s="280" t="e">
        <f t="shared" ref="H32:H51" si="4">G32/D32*100</f>
        <v>#DIV/0!</v>
      </c>
      <c r="I32" s="296" t="e">
        <f t="shared" ref="I32:I51" si="5">E32/G32*100</f>
        <v>#DIV/0!</v>
      </c>
    </row>
    <row r="33" spans="1:9" x14ac:dyDescent="0.25">
      <c r="A33" s="557"/>
      <c r="B33" s="128"/>
      <c r="C33" s="128" t="str">
        <f>'9'!C30</f>
        <v>Pekuncen II</v>
      </c>
      <c r="D33" s="223">
        <f>'24'!D32</f>
        <v>0</v>
      </c>
      <c r="E33" s="296"/>
      <c r="F33" s="296"/>
      <c r="G33" s="138">
        <f t="shared" si="3"/>
        <v>0</v>
      </c>
      <c r="H33" s="280" t="e">
        <f t="shared" si="4"/>
        <v>#DIV/0!</v>
      </c>
      <c r="I33" s="296" t="e">
        <f t="shared" si="5"/>
        <v>#DIV/0!</v>
      </c>
    </row>
    <row r="34" spans="1:9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23">
        <f>'24'!D33</f>
        <v>0</v>
      </c>
      <c r="E34" s="296"/>
      <c r="F34" s="296"/>
      <c r="G34" s="138">
        <f t="shared" si="3"/>
        <v>0</v>
      </c>
      <c r="H34" s="280" t="e">
        <f t="shared" si="4"/>
        <v>#DIV/0!</v>
      </c>
      <c r="I34" s="296" t="e">
        <f t="shared" si="5"/>
        <v>#DIV/0!</v>
      </c>
    </row>
    <row r="35" spans="1:9" x14ac:dyDescent="0.25">
      <c r="A35" s="557"/>
      <c r="B35" s="128"/>
      <c r="C35" s="128" t="str">
        <f>'9'!C32</f>
        <v>Cilongok II</v>
      </c>
      <c r="D35" s="223">
        <f>'24'!D34</f>
        <v>0</v>
      </c>
      <c r="E35" s="296"/>
      <c r="F35" s="296"/>
      <c r="G35" s="138">
        <f t="shared" si="3"/>
        <v>0</v>
      </c>
      <c r="H35" s="280" t="e">
        <f t="shared" si="4"/>
        <v>#DIV/0!</v>
      </c>
      <c r="I35" s="296" t="e">
        <f t="shared" si="5"/>
        <v>#DIV/0!</v>
      </c>
    </row>
    <row r="36" spans="1:9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23">
        <f>'24'!D35</f>
        <v>0</v>
      </c>
      <c r="E36" s="296"/>
      <c r="F36" s="296"/>
      <c r="G36" s="138">
        <f t="shared" si="3"/>
        <v>0</v>
      </c>
      <c r="H36" s="280" t="e">
        <f t="shared" si="4"/>
        <v>#DIV/0!</v>
      </c>
      <c r="I36" s="296" t="e">
        <f t="shared" si="5"/>
        <v>#DIV/0!</v>
      </c>
    </row>
    <row r="37" spans="1:9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23">
        <f>'24'!D36</f>
        <v>0</v>
      </c>
      <c r="E37" s="296"/>
      <c r="F37" s="296"/>
      <c r="G37" s="138">
        <f t="shared" si="3"/>
        <v>0</v>
      </c>
      <c r="H37" s="280" t="e">
        <f t="shared" si="4"/>
        <v>#DIV/0!</v>
      </c>
      <c r="I37" s="296" t="e">
        <f t="shared" si="5"/>
        <v>#DIV/0!</v>
      </c>
    </row>
    <row r="38" spans="1:9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23">
        <f>'24'!D37</f>
        <v>0</v>
      </c>
      <c r="E38" s="296"/>
      <c r="F38" s="296"/>
      <c r="G38" s="138">
        <f t="shared" si="3"/>
        <v>0</v>
      </c>
      <c r="H38" s="280" t="e">
        <f t="shared" si="4"/>
        <v>#DIV/0!</v>
      </c>
      <c r="I38" s="296" t="e">
        <f t="shared" si="5"/>
        <v>#DIV/0!</v>
      </c>
    </row>
    <row r="39" spans="1:9" x14ac:dyDescent="0.25">
      <c r="A39" s="557"/>
      <c r="B39" s="128"/>
      <c r="C39" s="128" t="str">
        <f>'9'!C36</f>
        <v>Purwokerto Timur II</v>
      </c>
      <c r="D39" s="223">
        <f>'24'!D38</f>
        <v>0</v>
      </c>
      <c r="E39" s="296"/>
      <c r="F39" s="296"/>
      <c r="G39" s="138">
        <f t="shared" si="3"/>
        <v>0</v>
      </c>
      <c r="H39" s="280" t="e">
        <f t="shared" si="4"/>
        <v>#DIV/0!</v>
      </c>
      <c r="I39" s="296" t="e">
        <f t="shared" si="5"/>
        <v>#DIV/0!</v>
      </c>
    </row>
    <row r="40" spans="1:9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23">
        <f>'24'!D39</f>
        <v>0</v>
      </c>
      <c r="E40" s="296"/>
      <c r="F40" s="296"/>
      <c r="G40" s="138">
        <f t="shared" si="3"/>
        <v>0</v>
      </c>
      <c r="H40" s="280" t="e">
        <f t="shared" si="4"/>
        <v>#DIV/0!</v>
      </c>
      <c r="I40" s="296" t="e">
        <f t="shared" si="5"/>
        <v>#DIV/0!</v>
      </c>
    </row>
    <row r="41" spans="1:9" x14ac:dyDescent="0.25">
      <c r="A41" s="557"/>
      <c r="B41" s="128"/>
      <c r="C41" s="128" t="str">
        <f>'9'!C38</f>
        <v>Purwokerto Utara II</v>
      </c>
      <c r="D41" s="223">
        <f>'24'!D40</f>
        <v>0</v>
      </c>
      <c r="E41" s="296"/>
      <c r="F41" s="296"/>
      <c r="G41" s="138">
        <f t="shared" si="3"/>
        <v>0</v>
      </c>
      <c r="H41" s="280" t="e">
        <f t="shared" si="4"/>
        <v>#DIV/0!</v>
      </c>
      <c r="I41" s="296" t="e">
        <f t="shared" si="5"/>
        <v>#DIV/0!</v>
      </c>
    </row>
    <row r="42" spans="1:9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23">
        <f>'24'!D41</f>
        <v>0</v>
      </c>
      <c r="E42" s="296"/>
      <c r="F42" s="296"/>
      <c r="G42" s="138">
        <f t="shared" si="3"/>
        <v>0</v>
      </c>
      <c r="H42" s="280" t="e">
        <f t="shared" si="4"/>
        <v>#DIV/0!</v>
      </c>
      <c r="I42" s="296" t="e">
        <f t="shared" si="5"/>
        <v>#DIV/0!</v>
      </c>
    </row>
    <row r="43" spans="1:9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23">
        <f>'24'!D42</f>
        <v>0</v>
      </c>
      <c r="E43" s="296"/>
      <c r="F43" s="296"/>
      <c r="G43" s="138">
        <f t="shared" si="3"/>
        <v>0</v>
      </c>
      <c r="H43" s="280" t="e">
        <f t="shared" si="4"/>
        <v>#DIV/0!</v>
      </c>
      <c r="I43" s="296" t="e">
        <f t="shared" si="5"/>
        <v>#DIV/0!</v>
      </c>
    </row>
    <row r="44" spans="1:9" x14ac:dyDescent="0.25">
      <c r="A44" s="557"/>
      <c r="B44" s="128"/>
      <c r="C44" s="128" t="str">
        <f>'9'!C41</f>
        <v>Sokaraja II</v>
      </c>
      <c r="D44" s="223">
        <f>'24'!D43</f>
        <v>0</v>
      </c>
      <c r="E44" s="296"/>
      <c r="F44" s="296"/>
      <c r="G44" s="138">
        <f t="shared" si="3"/>
        <v>0</v>
      </c>
      <c r="H44" s="280" t="e">
        <f t="shared" si="4"/>
        <v>#DIV/0!</v>
      </c>
      <c r="I44" s="296" t="e">
        <f t="shared" si="5"/>
        <v>#DIV/0!</v>
      </c>
    </row>
    <row r="45" spans="1:9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23">
        <f>'24'!D44</f>
        <v>0</v>
      </c>
      <c r="E45" s="296"/>
      <c r="F45" s="296"/>
      <c r="G45" s="138">
        <f t="shared" si="3"/>
        <v>0</v>
      </c>
      <c r="H45" s="280" t="e">
        <f t="shared" si="4"/>
        <v>#DIV/0!</v>
      </c>
      <c r="I45" s="296" t="e">
        <f t="shared" si="5"/>
        <v>#DIV/0!</v>
      </c>
    </row>
    <row r="46" spans="1:9" x14ac:dyDescent="0.25">
      <c r="A46" s="557"/>
      <c r="B46" s="128"/>
      <c r="C46" s="128" t="str">
        <f>'9'!C43</f>
        <v>Kembaran II</v>
      </c>
      <c r="D46" s="223">
        <f>'24'!D45</f>
        <v>0</v>
      </c>
      <c r="E46" s="296"/>
      <c r="F46" s="296"/>
      <c r="G46" s="138">
        <f t="shared" si="3"/>
        <v>0</v>
      </c>
      <c r="H46" s="280" t="e">
        <f t="shared" si="4"/>
        <v>#DIV/0!</v>
      </c>
      <c r="I46" s="296" t="e">
        <f t="shared" si="5"/>
        <v>#DIV/0!</v>
      </c>
    </row>
    <row r="47" spans="1:9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23">
        <f>'24'!D46</f>
        <v>0</v>
      </c>
      <c r="E47" s="296"/>
      <c r="F47" s="296"/>
      <c r="G47" s="138">
        <f t="shared" si="3"/>
        <v>0</v>
      </c>
      <c r="H47" s="280" t="e">
        <f t="shared" si="4"/>
        <v>#DIV/0!</v>
      </c>
      <c r="I47" s="296" t="e">
        <f t="shared" si="5"/>
        <v>#DIV/0!</v>
      </c>
    </row>
    <row r="48" spans="1:9" x14ac:dyDescent="0.25">
      <c r="A48" s="557"/>
      <c r="B48" s="128"/>
      <c r="C48" s="128" t="str">
        <f>'9'!C45</f>
        <v>Sumbang II</v>
      </c>
      <c r="D48" s="223">
        <f>'24'!D47</f>
        <v>0</v>
      </c>
      <c r="E48" s="296"/>
      <c r="F48" s="296"/>
      <c r="G48" s="138">
        <f t="shared" si="3"/>
        <v>0</v>
      </c>
      <c r="H48" s="280" t="e">
        <f t="shared" si="4"/>
        <v>#DIV/0!</v>
      </c>
      <c r="I48" s="296" t="e">
        <f t="shared" si="5"/>
        <v>#DIV/0!</v>
      </c>
    </row>
    <row r="49" spans="1:9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23">
        <f>'24'!D48</f>
        <v>0</v>
      </c>
      <c r="E49" s="296"/>
      <c r="F49" s="296"/>
      <c r="G49" s="138">
        <f t="shared" si="3"/>
        <v>0</v>
      </c>
      <c r="H49" s="280" t="e">
        <f t="shared" si="4"/>
        <v>#DIV/0!</v>
      </c>
      <c r="I49" s="296" t="e">
        <f t="shared" si="5"/>
        <v>#DIV/0!</v>
      </c>
    </row>
    <row r="50" spans="1:9" x14ac:dyDescent="0.25">
      <c r="A50" s="557"/>
      <c r="B50" s="128"/>
      <c r="C50" s="128" t="str">
        <f>'9'!C47</f>
        <v>Baturraden II</v>
      </c>
      <c r="D50" s="223">
        <f>'24'!D49</f>
        <v>0</v>
      </c>
      <c r="E50" s="296"/>
      <c r="F50" s="296"/>
      <c r="G50" s="138">
        <f t="shared" si="3"/>
        <v>0</v>
      </c>
      <c r="H50" s="280" t="e">
        <f t="shared" si="4"/>
        <v>#DIV/0!</v>
      </c>
      <c r="I50" s="296" t="e">
        <f t="shared" si="5"/>
        <v>#DIV/0!</v>
      </c>
    </row>
    <row r="51" spans="1:9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23">
        <f>'24'!D50</f>
        <v>0</v>
      </c>
      <c r="E51" s="296"/>
      <c r="F51" s="296"/>
      <c r="G51" s="138">
        <f t="shared" si="3"/>
        <v>0</v>
      </c>
      <c r="H51" s="280" t="e">
        <f t="shared" si="4"/>
        <v>#DIV/0!</v>
      </c>
      <c r="I51" s="296" t="e">
        <f t="shared" si="5"/>
        <v>#DIV/0!</v>
      </c>
    </row>
    <row r="52" spans="1:9" x14ac:dyDescent="0.25">
      <c r="A52" s="557"/>
      <c r="B52" s="72"/>
      <c r="C52" s="72"/>
      <c r="D52" s="223"/>
      <c r="E52" s="296"/>
      <c r="F52" s="296"/>
      <c r="G52" s="138"/>
      <c r="H52" s="280"/>
      <c r="I52" s="296"/>
    </row>
    <row r="53" spans="1:9" x14ac:dyDescent="0.25">
      <c r="A53" s="557"/>
      <c r="B53" s="72"/>
      <c r="C53" s="72"/>
      <c r="D53" s="223"/>
      <c r="E53" s="302"/>
      <c r="F53" s="302"/>
      <c r="G53" s="287"/>
      <c r="H53" s="281"/>
      <c r="I53" s="302"/>
    </row>
    <row r="54" spans="1:9" ht="18.75" customHeight="1" x14ac:dyDescent="0.25">
      <c r="A54" s="565" t="s">
        <v>488</v>
      </c>
      <c r="B54" s="566"/>
      <c r="C54" s="567"/>
      <c r="D54" s="398">
        <f>SUM(D12:D53)</f>
        <v>0</v>
      </c>
      <c r="E54" s="398">
        <f>SUM(E12:E53)</f>
        <v>0</v>
      </c>
      <c r="F54" s="398">
        <f>SUM(F12:F53)</f>
        <v>0</v>
      </c>
      <c r="G54" s="398">
        <f>SUM(G12:G53)</f>
        <v>0</v>
      </c>
      <c r="H54" s="443" t="e">
        <f>G54/D54*100</f>
        <v>#DIV/0!</v>
      </c>
      <c r="I54" s="447" t="e">
        <f>E54/G54*100</f>
        <v>#DIV/0!</v>
      </c>
    </row>
    <row r="55" spans="1:9" x14ac:dyDescent="0.25">
      <c r="B55" s="69"/>
      <c r="C55" s="69"/>
      <c r="D55" s="69"/>
    </row>
    <row r="56" spans="1:9" x14ac:dyDescent="0.25">
      <c r="A56" s="724" t="s">
        <v>413</v>
      </c>
    </row>
    <row r="57" spans="1:9" x14ac:dyDescent="0.25">
      <c r="B57" s="583"/>
    </row>
    <row r="58" spans="1:9" x14ac:dyDescent="0.25">
      <c r="B58" s="583"/>
    </row>
  </sheetData>
  <mergeCells count="8">
    <mergeCell ref="A3:I3"/>
    <mergeCell ref="A7:A10"/>
    <mergeCell ref="B7:B10"/>
    <mergeCell ref="C7:C10"/>
    <mergeCell ref="D7:D10"/>
    <mergeCell ref="E7:G9"/>
    <mergeCell ref="H7:H10"/>
    <mergeCell ref="I7:I10"/>
  </mergeCells>
  <pageMargins left="0.75" right="0.75" top="1" bottom="1" header="0.5" footer="0.5"/>
  <pageSetup paperSize="9" scale="76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5C2A-72D1-494C-A4F7-75F9318530E7}">
  <sheetPr codeName="Sheet61">
    <tabColor rgb="FF002060"/>
    <pageSetUpPr fitToPage="1"/>
  </sheetPr>
  <dimension ref="A1:O61"/>
  <sheetViews>
    <sheetView topLeftCell="A16" zoomScale="80" zoomScaleNormal="80" workbookViewId="0">
      <selection activeCell="V4" sqref="V4"/>
    </sheetView>
  </sheetViews>
  <sheetFormatPr defaultColWidth="10.7109375" defaultRowHeight="15" x14ac:dyDescent="0.25"/>
  <cols>
    <col min="1" max="1" width="5.7109375" style="70" customWidth="1"/>
    <col min="2" max="3" width="23.7109375" style="70" customWidth="1"/>
    <col min="4" max="4" width="17.7109375" style="70" customWidth="1"/>
    <col min="5" max="10" width="11.7109375" style="70" customWidth="1"/>
    <col min="11" max="12" width="8.7109375" style="70" customWidth="1"/>
    <col min="13" max="244" width="9.140625" style="70" customWidth="1"/>
    <col min="245" max="245" width="5.7109375" style="70" customWidth="1"/>
    <col min="246" max="246" width="20.7109375" style="70" customWidth="1"/>
    <col min="247" max="247" width="20.42578125" style="70" customWidth="1"/>
    <col min="248" max="256" width="10.7109375" style="70"/>
    <col min="257" max="257" width="5.7109375" style="70" customWidth="1"/>
    <col min="258" max="259" width="23.7109375" style="70" customWidth="1"/>
    <col min="260" max="260" width="17.7109375" style="70" customWidth="1"/>
    <col min="261" max="266" width="11.7109375" style="70" customWidth="1"/>
    <col min="267" max="268" width="8.7109375" style="70" customWidth="1"/>
    <col min="269" max="500" width="9.140625" style="70" customWidth="1"/>
    <col min="501" max="501" width="5.7109375" style="70" customWidth="1"/>
    <col min="502" max="502" width="20.7109375" style="70" customWidth="1"/>
    <col min="503" max="503" width="20.42578125" style="70" customWidth="1"/>
    <col min="504" max="512" width="10.7109375" style="70"/>
    <col min="513" max="513" width="5.7109375" style="70" customWidth="1"/>
    <col min="514" max="515" width="23.7109375" style="70" customWidth="1"/>
    <col min="516" max="516" width="17.7109375" style="70" customWidth="1"/>
    <col min="517" max="522" width="11.7109375" style="70" customWidth="1"/>
    <col min="523" max="524" width="8.7109375" style="70" customWidth="1"/>
    <col min="525" max="756" width="9.140625" style="70" customWidth="1"/>
    <col min="757" max="757" width="5.7109375" style="70" customWidth="1"/>
    <col min="758" max="758" width="20.7109375" style="70" customWidth="1"/>
    <col min="759" max="759" width="20.42578125" style="70" customWidth="1"/>
    <col min="760" max="768" width="10.7109375" style="70"/>
    <col min="769" max="769" width="5.7109375" style="70" customWidth="1"/>
    <col min="770" max="771" width="23.7109375" style="70" customWidth="1"/>
    <col min="772" max="772" width="17.7109375" style="70" customWidth="1"/>
    <col min="773" max="778" width="11.7109375" style="70" customWidth="1"/>
    <col min="779" max="780" width="8.7109375" style="70" customWidth="1"/>
    <col min="781" max="1012" width="9.140625" style="70" customWidth="1"/>
    <col min="1013" max="1013" width="5.7109375" style="70" customWidth="1"/>
    <col min="1014" max="1014" width="20.7109375" style="70" customWidth="1"/>
    <col min="1015" max="1015" width="20.42578125" style="70" customWidth="1"/>
    <col min="1016" max="1024" width="10.7109375" style="70"/>
    <col min="1025" max="1025" width="5.7109375" style="70" customWidth="1"/>
    <col min="1026" max="1027" width="23.7109375" style="70" customWidth="1"/>
    <col min="1028" max="1028" width="17.7109375" style="70" customWidth="1"/>
    <col min="1029" max="1034" width="11.7109375" style="70" customWidth="1"/>
    <col min="1035" max="1036" width="8.7109375" style="70" customWidth="1"/>
    <col min="1037" max="1268" width="9.140625" style="70" customWidth="1"/>
    <col min="1269" max="1269" width="5.7109375" style="70" customWidth="1"/>
    <col min="1270" max="1270" width="20.7109375" style="70" customWidth="1"/>
    <col min="1271" max="1271" width="20.42578125" style="70" customWidth="1"/>
    <col min="1272" max="1280" width="10.7109375" style="70"/>
    <col min="1281" max="1281" width="5.7109375" style="70" customWidth="1"/>
    <col min="1282" max="1283" width="23.7109375" style="70" customWidth="1"/>
    <col min="1284" max="1284" width="17.7109375" style="70" customWidth="1"/>
    <col min="1285" max="1290" width="11.7109375" style="70" customWidth="1"/>
    <col min="1291" max="1292" width="8.7109375" style="70" customWidth="1"/>
    <col min="1293" max="1524" width="9.140625" style="70" customWidth="1"/>
    <col min="1525" max="1525" width="5.7109375" style="70" customWidth="1"/>
    <col min="1526" max="1526" width="20.7109375" style="70" customWidth="1"/>
    <col min="1527" max="1527" width="20.42578125" style="70" customWidth="1"/>
    <col min="1528" max="1536" width="10.7109375" style="70"/>
    <col min="1537" max="1537" width="5.7109375" style="70" customWidth="1"/>
    <col min="1538" max="1539" width="23.7109375" style="70" customWidth="1"/>
    <col min="1540" max="1540" width="17.7109375" style="70" customWidth="1"/>
    <col min="1541" max="1546" width="11.7109375" style="70" customWidth="1"/>
    <col min="1547" max="1548" width="8.7109375" style="70" customWidth="1"/>
    <col min="1549" max="1780" width="9.140625" style="70" customWidth="1"/>
    <col min="1781" max="1781" width="5.7109375" style="70" customWidth="1"/>
    <col min="1782" max="1782" width="20.7109375" style="70" customWidth="1"/>
    <col min="1783" max="1783" width="20.42578125" style="70" customWidth="1"/>
    <col min="1784" max="1792" width="10.7109375" style="70"/>
    <col min="1793" max="1793" width="5.7109375" style="70" customWidth="1"/>
    <col min="1794" max="1795" width="23.7109375" style="70" customWidth="1"/>
    <col min="1796" max="1796" width="17.7109375" style="70" customWidth="1"/>
    <col min="1797" max="1802" width="11.7109375" style="70" customWidth="1"/>
    <col min="1803" max="1804" width="8.7109375" style="70" customWidth="1"/>
    <col min="1805" max="2036" width="9.140625" style="70" customWidth="1"/>
    <col min="2037" max="2037" width="5.7109375" style="70" customWidth="1"/>
    <col min="2038" max="2038" width="20.7109375" style="70" customWidth="1"/>
    <col min="2039" max="2039" width="20.42578125" style="70" customWidth="1"/>
    <col min="2040" max="2048" width="10.7109375" style="70"/>
    <col min="2049" max="2049" width="5.7109375" style="70" customWidth="1"/>
    <col min="2050" max="2051" width="23.7109375" style="70" customWidth="1"/>
    <col min="2052" max="2052" width="17.7109375" style="70" customWidth="1"/>
    <col min="2053" max="2058" width="11.7109375" style="70" customWidth="1"/>
    <col min="2059" max="2060" width="8.7109375" style="70" customWidth="1"/>
    <col min="2061" max="2292" width="9.140625" style="70" customWidth="1"/>
    <col min="2293" max="2293" width="5.7109375" style="70" customWidth="1"/>
    <col min="2294" max="2294" width="20.7109375" style="70" customWidth="1"/>
    <col min="2295" max="2295" width="20.42578125" style="70" customWidth="1"/>
    <col min="2296" max="2304" width="10.7109375" style="70"/>
    <col min="2305" max="2305" width="5.7109375" style="70" customWidth="1"/>
    <col min="2306" max="2307" width="23.7109375" style="70" customWidth="1"/>
    <col min="2308" max="2308" width="17.7109375" style="70" customWidth="1"/>
    <col min="2309" max="2314" width="11.7109375" style="70" customWidth="1"/>
    <col min="2315" max="2316" width="8.7109375" style="70" customWidth="1"/>
    <col min="2317" max="2548" width="9.140625" style="70" customWidth="1"/>
    <col min="2549" max="2549" width="5.7109375" style="70" customWidth="1"/>
    <col min="2550" max="2550" width="20.7109375" style="70" customWidth="1"/>
    <col min="2551" max="2551" width="20.42578125" style="70" customWidth="1"/>
    <col min="2552" max="2560" width="10.7109375" style="70"/>
    <col min="2561" max="2561" width="5.7109375" style="70" customWidth="1"/>
    <col min="2562" max="2563" width="23.7109375" style="70" customWidth="1"/>
    <col min="2564" max="2564" width="17.7109375" style="70" customWidth="1"/>
    <col min="2565" max="2570" width="11.7109375" style="70" customWidth="1"/>
    <col min="2571" max="2572" width="8.7109375" style="70" customWidth="1"/>
    <col min="2573" max="2804" width="9.140625" style="70" customWidth="1"/>
    <col min="2805" max="2805" width="5.7109375" style="70" customWidth="1"/>
    <col min="2806" max="2806" width="20.7109375" style="70" customWidth="1"/>
    <col min="2807" max="2807" width="20.42578125" style="70" customWidth="1"/>
    <col min="2808" max="2816" width="10.7109375" style="70"/>
    <col min="2817" max="2817" width="5.7109375" style="70" customWidth="1"/>
    <col min="2818" max="2819" width="23.7109375" style="70" customWidth="1"/>
    <col min="2820" max="2820" width="17.7109375" style="70" customWidth="1"/>
    <col min="2821" max="2826" width="11.7109375" style="70" customWidth="1"/>
    <col min="2827" max="2828" width="8.7109375" style="70" customWidth="1"/>
    <col min="2829" max="3060" width="9.140625" style="70" customWidth="1"/>
    <col min="3061" max="3061" width="5.7109375" style="70" customWidth="1"/>
    <col min="3062" max="3062" width="20.7109375" style="70" customWidth="1"/>
    <col min="3063" max="3063" width="20.42578125" style="70" customWidth="1"/>
    <col min="3064" max="3072" width="10.7109375" style="70"/>
    <col min="3073" max="3073" width="5.7109375" style="70" customWidth="1"/>
    <col min="3074" max="3075" width="23.7109375" style="70" customWidth="1"/>
    <col min="3076" max="3076" width="17.7109375" style="70" customWidth="1"/>
    <col min="3077" max="3082" width="11.7109375" style="70" customWidth="1"/>
    <col min="3083" max="3084" width="8.7109375" style="70" customWidth="1"/>
    <col min="3085" max="3316" width="9.140625" style="70" customWidth="1"/>
    <col min="3317" max="3317" width="5.7109375" style="70" customWidth="1"/>
    <col min="3318" max="3318" width="20.7109375" style="70" customWidth="1"/>
    <col min="3319" max="3319" width="20.42578125" style="70" customWidth="1"/>
    <col min="3320" max="3328" width="10.7109375" style="70"/>
    <col min="3329" max="3329" width="5.7109375" style="70" customWidth="1"/>
    <col min="3330" max="3331" width="23.7109375" style="70" customWidth="1"/>
    <col min="3332" max="3332" width="17.7109375" style="70" customWidth="1"/>
    <col min="3333" max="3338" width="11.7109375" style="70" customWidth="1"/>
    <col min="3339" max="3340" width="8.7109375" style="70" customWidth="1"/>
    <col min="3341" max="3572" width="9.140625" style="70" customWidth="1"/>
    <col min="3573" max="3573" width="5.7109375" style="70" customWidth="1"/>
    <col min="3574" max="3574" width="20.7109375" style="70" customWidth="1"/>
    <col min="3575" max="3575" width="20.42578125" style="70" customWidth="1"/>
    <col min="3576" max="3584" width="10.7109375" style="70"/>
    <col min="3585" max="3585" width="5.7109375" style="70" customWidth="1"/>
    <col min="3586" max="3587" width="23.7109375" style="70" customWidth="1"/>
    <col min="3588" max="3588" width="17.7109375" style="70" customWidth="1"/>
    <col min="3589" max="3594" width="11.7109375" style="70" customWidth="1"/>
    <col min="3595" max="3596" width="8.7109375" style="70" customWidth="1"/>
    <col min="3597" max="3828" width="9.140625" style="70" customWidth="1"/>
    <col min="3829" max="3829" width="5.7109375" style="70" customWidth="1"/>
    <col min="3830" max="3830" width="20.7109375" style="70" customWidth="1"/>
    <col min="3831" max="3831" width="20.42578125" style="70" customWidth="1"/>
    <col min="3832" max="3840" width="10.7109375" style="70"/>
    <col min="3841" max="3841" width="5.7109375" style="70" customWidth="1"/>
    <col min="3842" max="3843" width="23.7109375" style="70" customWidth="1"/>
    <col min="3844" max="3844" width="17.7109375" style="70" customWidth="1"/>
    <col min="3845" max="3850" width="11.7109375" style="70" customWidth="1"/>
    <col min="3851" max="3852" width="8.7109375" style="70" customWidth="1"/>
    <col min="3853" max="4084" width="9.140625" style="70" customWidth="1"/>
    <col min="4085" max="4085" width="5.7109375" style="70" customWidth="1"/>
    <col min="4086" max="4086" width="20.7109375" style="70" customWidth="1"/>
    <col min="4087" max="4087" width="20.42578125" style="70" customWidth="1"/>
    <col min="4088" max="4096" width="10.7109375" style="70"/>
    <col min="4097" max="4097" width="5.7109375" style="70" customWidth="1"/>
    <col min="4098" max="4099" width="23.7109375" style="70" customWidth="1"/>
    <col min="4100" max="4100" width="17.7109375" style="70" customWidth="1"/>
    <col min="4101" max="4106" width="11.7109375" style="70" customWidth="1"/>
    <col min="4107" max="4108" width="8.7109375" style="70" customWidth="1"/>
    <col min="4109" max="4340" width="9.140625" style="70" customWidth="1"/>
    <col min="4341" max="4341" width="5.7109375" style="70" customWidth="1"/>
    <col min="4342" max="4342" width="20.7109375" style="70" customWidth="1"/>
    <col min="4343" max="4343" width="20.42578125" style="70" customWidth="1"/>
    <col min="4344" max="4352" width="10.7109375" style="70"/>
    <col min="4353" max="4353" width="5.7109375" style="70" customWidth="1"/>
    <col min="4354" max="4355" width="23.7109375" style="70" customWidth="1"/>
    <col min="4356" max="4356" width="17.7109375" style="70" customWidth="1"/>
    <col min="4357" max="4362" width="11.7109375" style="70" customWidth="1"/>
    <col min="4363" max="4364" width="8.7109375" style="70" customWidth="1"/>
    <col min="4365" max="4596" width="9.140625" style="70" customWidth="1"/>
    <col min="4597" max="4597" width="5.7109375" style="70" customWidth="1"/>
    <col min="4598" max="4598" width="20.7109375" style="70" customWidth="1"/>
    <col min="4599" max="4599" width="20.42578125" style="70" customWidth="1"/>
    <col min="4600" max="4608" width="10.7109375" style="70"/>
    <col min="4609" max="4609" width="5.7109375" style="70" customWidth="1"/>
    <col min="4610" max="4611" width="23.7109375" style="70" customWidth="1"/>
    <col min="4612" max="4612" width="17.7109375" style="70" customWidth="1"/>
    <col min="4613" max="4618" width="11.7109375" style="70" customWidth="1"/>
    <col min="4619" max="4620" width="8.7109375" style="70" customWidth="1"/>
    <col min="4621" max="4852" width="9.140625" style="70" customWidth="1"/>
    <col min="4853" max="4853" width="5.7109375" style="70" customWidth="1"/>
    <col min="4854" max="4854" width="20.7109375" style="70" customWidth="1"/>
    <col min="4855" max="4855" width="20.42578125" style="70" customWidth="1"/>
    <col min="4856" max="4864" width="10.7109375" style="70"/>
    <col min="4865" max="4865" width="5.7109375" style="70" customWidth="1"/>
    <col min="4866" max="4867" width="23.7109375" style="70" customWidth="1"/>
    <col min="4868" max="4868" width="17.7109375" style="70" customWidth="1"/>
    <col min="4869" max="4874" width="11.7109375" style="70" customWidth="1"/>
    <col min="4875" max="4876" width="8.7109375" style="70" customWidth="1"/>
    <col min="4877" max="5108" width="9.140625" style="70" customWidth="1"/>
    <col min="5109" max="5109" width="5.7109375" style="70" customWidth="1"/>
    <col min="5110" max="5110" width="20.7109375" style="70" customWidth="1"/>
    <col min="5111" max="5111" width="20.42578125" style="70" customWidth="1"/>
    <col min="5112" max="5120" width="10.7109375" style="70"/>
    <col min="5121" max="5121" width="5.7109375" style="70" customWidth="1"/>
    <col min="5122" max="5123" width="23.7109375" style="70" customWidth="1"/>
    <col min="5124" max="5124" width="17.7109375" style="70" customWidth="1"/>
    <col min="5125" max="5130" width="11.7109375" style="70" customWidth="1"/>
    <col min="5131" max="5132" width="8.7109375" style="70" customWidth="1"/>
    <col min="5133" max="5364" width="9.140625" style="70" customWidth="1"/>
    <col min="5365" max="5365" width="5.7109375" style="70" customWidth="1"/>
    <col min="5366" max="5366" width="20.7109375" style="70" customWidth="1"/>
    <col min="5367" max="5367" width="20.42578125" style="70" customWidth="1"/>
    <col min="5368" max="5376" width="10.7109375" style="70"/>
    <col min="5377" max="5377" width="5.7109375" style="70" customWidth="1"/>
    <col min="5378" max="5379" width="23.7109375" style="70" customWidth="1"/>
    <col min="5380" max="5380" width="17.7109375" style="70" customWidth="1"/>
    <col min="5381" max="5386" width="11.7109375" style="70" customWidth="1"/>
    <col min="5387" max="5388" width="8.7109375" style="70" customWidth="1"/>
    <col min="5389" max="5620" width="9.140625" style="70" customWidth="1"/>
    <col min="5621" max="5621" width="5.7109375" style="70" customWidth="1"/>
    <col min="5622" max="5622" width="20.7109375" style="70" customWidth="1"/>
    <col min="5623" max="5623" width="20.42578125" style="70" customWidth="1"/>
    <col min="5624" max="5632" width="10.7109375" style="70"/>
    <col min="5633" max="5633" width="5.7109375" style="70" customWidth="1"/>
    <col min="5634" max="5635" width="23.7109375" style="70" customWidth="1"/>
    <col min="5636" max="5636" width="17.7109375" style="70" customWidth="1"/>
    <col min="5637" max="5642" width="11.7109375" style="70" customWidth="1"/>
    <col min="5643" max="5644" width="8.7109375" style="70" customWidth="1"/>
    <col min="5645" max="5876" width="9.140625" style="70" customWidth="1"/>
    <col min="5877" max="5877" width="5.7109375" style="70" customWidth="1"/>
    <col min="5878" max="5878" width="20.7109375" style="70" customWidth="1"/>
    <col min="5879" max="5879" width="20.42578125" style="70" customWidth="1"/>
    <col min="5880" max="5888" width="10.7109375" style="70"/>
    <col min="5889" max="5889" width="5.7109375" style="70" customWidth="1"/>
    <col min="5890" max="5891" width="23.7109375" style="70" customWidth="1"/>
    <col min="5892" max="5892" width="17.7109375" style="70" customWidth="1"/>
    <col min="5893" max="5898" width="11.7109375" style="70" customWidth="1"/>
    <col min="5899" max="5900" width="8.7109375" style="70" customWidth="1"/>
    <col min="5901" max="6132" width="9.140625" style="70" customWidth="1"/>
    <col min="6133" max="6133" width="5.7109375" style="70" customWidth="1"/>
    <col min="6134" max="6134" width="20.7109375" style="70" customWidth="1"/>
    <col min="6135" max="6135" width="20.42578125" style="70" customWidth="1"/>
    <col min="6136" max="6144" width="10.7109375" style="70"/>
    <col min="6145" max="6145" width="5.7109375" style="70" customWidth="1"/>
    <col min="6146" max="6147" width="23.7109375" style="70" customWidth="1"/>
    <col min="6148" max="6148" width="17.7109375" style="70" customWidth="1"/>
    <col min="6149" max="6154" width="11.7109375" style="70" customWidth="1"/>
    <col min="6155" max="6156" width="8.7109375" style="70" customWidth="1"/>
    <col min="6157" max="6388" width="9.140625" style="70" customWidth="1"/>
    <col min="6389" max="6389" width="5.7109375" style="70" customWidth="1"/>
    <col min="6390" max="6390" width="20.7109375" style="70" customWidth="1"/>
    <col min="6391" max="6391" width="20.42578125" style="70" customWidth="1"/>
    <col min="6392" max="6400" width="10.7109375" style="70"/>
    <col min="6401" max="6401" width="5.7109375" style="70" customWidth="1"/>
    <col min="6402" max="6403" width="23.7109375" style="70" customWidth="1"/>
    <col min="6404" max="6404" width="17.7109375" style="70" customWidth="1"/>
    <col min="6405" max="6410" width="11.7109375" style="70" customWidth="1"/>
    <col min="6411" max="6412" width="8.7109375" style="70" customWidth="1"/>
    <col min="6413" max="6644" width="9.140625" style="70" customWidth="1"/>
    <col min="6645" max="6645" width="5.7109375" style="70" customWidth="1"/>
    <col min="6646" max="6646" width="20.7109375" style="70" customWidth="1"/>
    <col min="6647" max="6647" width="20.42578125" style="70" customWidth="1"/>
    <col min="6648" max="6656" width="10.7109375" style="70"/>
    <col min="6657" max="6657" width="5.7109375" style="70" customWidth="1"/>
    <col min="6658" max="6659" width="23.7109375" style="70" customWidth="1"/>
    <col min="6660" max="6660" width="17.7109375" style="70" customWidth="1"/>
    <col min="6661" max="6666" width="11.7109375" style="70" customWidth="1"/>
    <col min="6667" max="6668" width="8.7109375" style="70" customWidth="1"/>
    <col min="6669" max="6900" width="9.140625" style="70" customWidth="1"/>
    <col min="6901" max="6901" width="5.7109375" style="70" customWidth="1"/>
    <col min="6902" max="6902" width="20.7109375" style="70" customWidth="1"/>
    <col min="6903" max="6903" width="20.42578125" style="70" customWidth="1"/>
    <col min="6904" max="6912" width="10.7109375" style="70"/>
    <col min="6913" max="6913" width="5.7109375" style="70" customWidth="1"/>
    <col min="6914" max="6915" width="23.7109375" style="70" customWidth="1"/>
    <col min="6916" max="6916" width="17.7109375" style="70" customWidth="1"/>
    <col min="6917" max="6922" width="11.7109375" style="70" customWidth="1"/>
    <col min="6923" max="6924" width="8.7109375" style="70" customWidth="1"/>
    <col min="6925" max="7156" width="9.140625" style="70" customWidth="1"/>
    <col min="7157" max="7157" width="5.7109375" style="70" customWidth="1"/>
    <col min="7158" max="7158" width="20.7109375" style="70" customWidth="1"/>
    <col min="7159" max="7159" width="20.42578125" style="70" customWidth="1"/>
    <col min="7160" max="7168" width="10.7109375" style="70"/>
    <col min="7169" max="7169" width="5.7109375" style="70" customWidth="1"/>
    <col min="7170" max="7171" width="23.7109375" style="70" customWidth="1"/>
    <col min="7172" max="7172" width="17.7109375" style="70" customWidth="1"/>
    <col min="7173" max="7178" width="11.7109375" style="70" customWidth="1"/>
    <col min="7179" max="7180" width="8.7109375" style="70" customWidth="1"/>
    <col min="7181" max="7412" width="9.140625" style="70" customWidth="1"/>
    <col min="7413" max="7413" width="5.7109375" style="70" customWidth="1"/>
    <col min="7414" max="7414" width="20.7109375" style="70" customWidth="1"/>
    <col min="7415" max="7415" width="20.42578125" style="70" customWidth="1"/>
    <col min="7416" max="7424" width="10.7109375" style="70"/>
    <col min="7425" max="7425" width="5.7109375" style="70" customWidth="1"/>
    <col min="7426" max="7427" width="23.7109375" style="70" customWidth="1"/>
    <col min="7428" max="7428" width="17.7109375" style="70" customWidth="1"/>
    <col min="7429" max="7434" width="11.7109375" style="70" customWidth="1"/>
    <col min="7435" max="7436" width="8.7109375" style="70" customWidth="1"/>
    <col min="7437" max="7668" width="9.140625" style="70" customWidth="1"/>
    <col min="7669" max="7669" width="5.7109375" style="70" customWidth="1"/>
    <col min="7670" max="7670" width="20.7109375" style="70" customWidth="1"/>
    <col min="7671" max="7671" width="20.42578125" style="70" customWidth="1"/>
    <col min="7672" max="7680" width="10.7109375" style="70"/>
    <col min="7681" max="7681" width="5.7109375" style="70" customWidth="1"/>
    <col min="7682" max="7683" width="23.7109375" style="70" customWidth="1"/>
    <col min="7684" max="7684" width="17.7109375" style="70" customWidth="1"/>
    <col min="7685" max="7690" width="11.7109375" style="70" customWidth="1"/>
    <col min="7691" max="7692" width="8.7109375" style="70" customWidth="1"/>
    <col min="7693" max="7924" width="9.140625" style="70" customWidth="1"/>
    <col min="7925" max="7925" width="5.7109375" style="70" customWidth="1"/>
    <col min="7926" max="7926" width="20.7109375" style="70" customWidth="1"/>
    <col min="7927" max="7927" width="20.42578125" style="70" customWidth="1"/>
    <col min="7928" max="7936" width="10.7109375" style="70"/>
    <col min="7937" max="7937" width="5.7109375" style="70" customWidth="1"/>
    <col min="7938" max="7939" width="23.7109375" style="70" customWidth="1"/>
    <col min="7940" max="7940" width="17.7109375" style="70" customWidth="1"/>
    <col min="7941" max="7946" width="11.7109375" style="70" customWidth="1"/>
    <col min="7947" max="7948" width="8.7109375" style="70" customWidth="1"/>
    <col min="7949" max="8180" width="9.140625" style="70" customWidth="1"/>
    <col min="8181" max="8181" width="5.7109375" style="70" customWidth="1"/>
    <col min="8182" max="8182" width="20.7109375" style="70" customWidth="1"/>
    <col min="8183" max="8183" width="20.42578125" style="70" customWidth="1"/>
    <col min="8184" max="8192" width="10.7109375" style="70"/>
    <col min="8193" max="8193" width="5.7109375" style="70" customWidth="1"/>
    <col min="8194" max="8195" width="23.7109375" style="70" customWidth="1"/>
    <col min="8196" max="8196" width="17.7109375" style="70" customWidth="1"/>
    <col min="8197" max="8202" width="11.7109375" style="70" customWidth="1"/>
    <col min="8203" max="8204" width="8.7109375" style="70" customWidth="1"/>
    <col min="8205" max="8436" width="9.140625" style="70" customWidth="1"/>
    <col min="8437" max="8437" width="5.7109375" style="70" customWidth="1"/>
    <col min="8438" max="8438" width="20.7109375" style="70" customWidth="1"/>
    <col min="8439" max="8439" width="20.42578125" style="70" customWidth="1"/>
    <col min="8440" max="8448" width="10.7109375" style="70"/>
    <col min="8449" max="8449" width="5.7109375" style="70" customWidth="1"/>
    <col min="8450" max="8451" width="23.7109375" style="70" customWidth="1"/>
    <col min="8452" max="8452" width="17.7109375" style="70" customWidth="1"/>
    <col min="8453" max="8458" width="11.7109375" style="70" customWidth="1"/>
    <col min="8459" max="8460" width="8.7109375" style="70" customWidth="1"/>
    <col min="8461" max="8692" width="9.140625" style="70" customWidth="1"/>
    <col min="8693" max="8693" width="5.7109375" style="70" customWidth="1"/>
    <col min="8694" max="8694" width="20.7109375" style="70" customWidth="1"/>
    <col min="8695" max="8695" width="20.42578125" style="70" customWidth="1"/>
    <col min="8696" max="8704" width="10.7109375" style="70"/>
    <col min="8705" max="8705" width="5.7109375" style="70" customWidth="1"/>
    <col min="8706" max="8707" width="23.7109375" style="70" customWidth="1"/>
    <col min="8708" max="8708" width="17.7109375" style="70" customWidth="1"/>
    <col min="8709" max="8714" width="11.7109375" style="70" customWidth="1"/>
    <col min="8715" max="8716" width="8.7109375" style="70" customWidth="1"/>
    <col min="8717" max="8948" width="9.140625" style="70" customWidth="1"/>
    <col min="8949" max="8949" width="5.7109375" style="70" customWidth="1"/>
    <col min="8950" max="8950" width="20.7109375" style="70" customWidth="1"/>
    <col min="8951" max="8951" width="20.42578125" style="70" customWidth="1"/>
    <col min="8952" max="8960" width="10.7109375" style="70"/>
    <col min="8961" max="8961" width="5.7109375" style="70" customWidth="1"/>
    <col min="8962" max="8963" width="23.7109375" style="70" customWidth="1"/>
    <col min="8964" max="8964" width="17.7109375" style="70" customWidth="1"/>
    <col min="8965" max="8970" width="11.7109375" style="70" customWidth="1"/>
    <col min="8971" max="8972" width="8.7109375" style="70" customWidth="1"/>
    <col min="8973" max="9204" width="9.140625" style="70" customWidth="1"/>
    <col min="9205" max="9205" width="5.7109375" style="70" customWidth="1"/>
    <col min="9206" max="9206" width="20.7109375" style="70" customWidth="1"/>
    <col min="9207" max="9207" width="20.42578125" style="70" customWidth="1"/>
    <col min="9208" max="9216" width="10.7109375" style="70"/>
    <col min="9217" max="9217" width="5.7109375" style="70" customWidth="1"/>
    <col min="9218" max="9219" width="23.7109375" style="70" customWidth="1"/>
    <col min="9220" max="9220" width="17.7109375" style="70" customWidth="1"/>
    <col min="9221" max="9226" width="11.7109375" style="70" customWidth="1"/>
    <col min="9227" max="9228" width="8.7109375" style="70" customWidth="1"/>
    <col min="9229" max="9460" width="9.140625" style="70" customWidth="1"/>
    <col min="9461" max="9461" width="5.7109375" style="70" customWidth="1"/>
    <col min="9462" max="9462" width="20.7109375" style="70" customWidth="1"/>
    <col min="9463" max="9463" width="20.42578125" style="70" customWidth="1"/>
    <col min="9464" max="9472" width="10.7109375" style="70"/>
    <col min="9473" max="9473" width="5.7109375" style="70" customWidth="1"/>
    <col min="9474" max="9475" width="23.7109375" style="70" customWidth="1"/>
    <col min="9476" max="9476" width="17.7109375" style="70" customWidth="1"/>
    <col min="9477" max="9482" width="11.7109375" style="70" customWidth="1"/>
    <col min="9483" max="9484" width="8.7109375" style="70" customWidth="1"/>
    <col min="9485" max="9716" width="9.140625" style="70" customWidth="1"/>
    <col min="9717" max="9717" width="5.7109375" style="70" customWidth="1"/>
    <col min="9718" max="9718" width="20.7109375" style="70" customWidth="1"/>
    <col min="9719" max="9719" width="20.42578125" style="70" customWidth="1"/>
    <col min="9720" max="9728" width="10.7109375" style="70"/>
    <col min="9729" max="9729" width="5.7109375" style="70" customWidth="1"/>
    <col min="9730" max="9731" width="23.7109375" style="70" customWidth="1"/>
    <col min="9732" max="9732" width="17.7109375" style="70" customWidth="1"/>
    <col min="9733" max="9738" width="11.7109375" style="70" customWidth="1"/>
    <col min="9739" max="9740" width="8.7109375" style="70" customWidth="1"/>
    <col min="9741" max="9972" width="9.140625" style="70" customWidth="1"/>
    <col min="9973" max="9973" width="5.7109375" style="70" customWidth="1"/>
    <col min="9974" max="9974" width="20.7109375" style="70" customWidth="1"/>
    <col min="9975" max="9975" width="20.42578125" style="70" customWidth="1"/>
    <col min="9976" max="9984" width="10.7109375" style="70"/>
    <col min="9985" max="9985" width="5.7109375" style="70" customWidth="1"/>
    <col min="9986" max="9987" width="23.7109375" style="70" customWidth="1"/>
    <col min="9988" max="9988" width="17.7109375" style="70" customWidth="1"/>
    <col min="9989" max="9994" width="11.7109375" style="70" customWidth="1"/>
    <col min="9995" max="9996" width="8.7109375" style="70" customWidth="1"/>
    <col min="9997" max="10228" width="9.140625" style="70" customWidth="1"/>
    <col min="10229" max="10229" width="5.7109375" style="70" customWidth="1"/>
    <col min="10230" max="10230" width="20.7109375" style="70" customWidth="1"/>
    <col min="10231" max="10231" width="20.42578125" style="70" customWidth="1"/>
    <col min="10232" max="10240" width="10.7109375" style="70"/>
    <col min="10241" max="10241" width="5.7109375" style="70" customWidth="1"/>
    <col min="10242" max="10243" width="23.7109375" style="70" customWidth="1"/>
    <col min="10244" max="10244" width="17.7109375" style="70" customWidth="1"/>
    <col min="10245" max="10250" width="11.7109375" style="70" customWidth="1"/>
    <col min="10251" max="10252" width="8.7109375" style="70" customWidth="1"/>
    <col min="10253" max="10484" width="9.140625" style="70" customWidth="1"/>
    <col min="10485" max="10485" width="5.7109375" style="70" customWidth="1"/>
    <col min="10486" max="10486" width="20.7109375" style="70" customWidth="1"/>
    <col min="10487" max="10487" width="20.42578125" style="70" customWidth="1"/>
    <col min="10488" max="10496" width="10.7109375" style="70"/>
    <col min="10497" max="10497" width="5.7109375" style="70" customWidth="1"/>
    <col min="10498" max="10499" width="23.7109375" style="70" customWidth="1"/>
    <col min="10500" max="10500" width="17.7109375" style="70" customWidth="1"/>
    <col min="10501" max="10506" width="11.7109375" style="70" customWidth="1"/>
    <col min="10507" max="10508" width="8.7109375" style="70" customWidth="1"/>
    <col min="10509" max="10740" width="9.140625" style="70" customWidth="1"/>
    <col min="10741" max="10741" width="5.7109375" style="70" customWidth="1"/>
    <col min="10742" max="10742" width="20.7109375" style="70" customWidth="1"/>
    <col min="10743" max="10743" width="20.42578125" style="70" customWidth="1"/>
    <col min="10744" max="10752" width="10.7109375" style="70"/>
    <col min="10753" max="10753" width="5.7109375" style="70" customWidth="1"/>
    <col min="10754" max="10755" width="23.7109375" style="70" customWidth="1"/>
    <col min="10756" max="10756" width="17.7109375" style="70" customWidth="1"/>
    <col min="10757" max="10762" width="11.7109375" style="70" customWidth="1"/>
    <col min="10763" max="10764" width="8.7109375" style="70" customWidth="1"/>
    <col min="10765" max="10996" width="9.140625" style="70" customWidth="1"/>
    <col min="10997" max="10997" width="5.7109375" style="70" customWidth="1"/>
    <col min="10998" max="10998" width="20.7109375" style="70" customWidth="1"/>
    <col min="10999" max="10999" width="20.42578125" style="70" customWidth="1"/>
    <col min="11000" max="11008" width="10.7109375" style="70"/>
    <col min="11009" max="11009" width="5.7109375" style="70" customWidth="1"/>
    <col min="11010" max="11011" width="23.7109375" style="70" customWidth="1"/>
    <col min="11012" max="11012" width="17.7109375" style="70" customWidth="1"/>
    <col min="11013" max="11018" width="11.7109375" style="70" customWidth="1"/>
    <col min="11019" max="11020" width="8.7109375" style="70" customWidth="1"/>
    <col min="11021" max="11252" width="9.140625" style="70" customWidth="1"/>
    <col min="11253" max="11253" width="5.7109375" style="70" customWidth="1"/>
    <col min="11254" max="11254" width="20.7109375" style="70" customWidth="1"/>
    <col min="11255" max="11255" width="20.42578125" style="70" customWidth="1"/>
    <col min="11256" max="11264" width="10.7109375" style="70"/>
    <col min="11265" max="11265" width="5.7109375" style="70" customWidth="1"/>
    <col min="11266" max="11267" width="23.7109375" style="70" customWidth="1"/>
    <col min="11268" max="11268" width="17.7109375" style="70" customWidth="1"/>
    <col min="11269" max="11274" width="11.7109375" style="70" customWidth="1"/>
    <col min="11275" max="11276" width="8.7109375" style="70" customWidth="1"/>
    <col min="11277" max="11508" width="9.140625" style="70" customWidth="1"/>
    <col min="11509" max="11509" width="5.7109375" style="70" customWidth="1"/>
    <col min="11510" max="11510" width="20.7109375" style="70" customWidth="1"/>
    <col min="11511" max="11511" width="20.42578125" style="70" customWidth="1"/>
    <col min="11512" max="11520" width="10.7109375" style="70"/>
    <col min="11521" max="11521" width="5.7109375" style="70" customWidth="1"/>
    <col min="11522" max="11523" width="23.7109375" style="70" customWidth="1"/>
    <col min="11524" max="11524" width="17.7109375" style="70" customWidth="1"/>
    <col min="11525" max="11530" width="11.7109375" style="70" customWidth="1"/>
    <col min="11531" max="11532" width="8.7109375" style="70" customWidth="1"/>
    <col min="11533" max="11764" width="9.140625" style="70" customWidth="1"/>
    <col min="11765" max="11765" width="5.7109375" style="70" customWidth="1"/>
    <col min="11766" max="11766" width="20.7109375" style="70" customWidth="1"/>
    <col min="11767" max="11767" width="20.42578125" style="70" customWidth="1"/>
    <col min="11768" max="11776" width="10.7109375" style="70"/>
    <col min="11777" max="11777" width="5.7109375" style="70" customWidth="1"/>
    <col min="11778" max="11779" width="23.7109375" style="70" customWidth="1"/>
    <col min="11780" max="11780" width="17.7109375" style="70" customWidth="1"/>
    <col min="11781" max="11786" width="11.7109375" style="70" customWidth="1"/>
    <col min="11787" max="11788" width="8.7109375" style="70" customWidth="1"/>
    <col min="11789" max="12020" width="9.140625" style="70" customWidth="1"/>
    <col min="12021" max="12021" width="5.7109375" style="70" customWidth="1"/>
    <col min="12022" max="12022" width="20.7109375" style="70" customWidth="1"/>
    <col min="12023" max="12023" width="20.42578125" style="70" customWidth="1"/>
    <col min="12024" max="12032" width="10.7109375" style="70"/>
    <col min="12033" max="12033" width="5.7109375" style="70" customWidth="1"/>
    <col min="12034" max="12035" width="23.7109375" style="70" customWidth="1"/>
    <col min="12036" max="12036" width="17.7109375" style="70" customWidth="1"/>
    <col min="12037" max="12042" width="11.7109375" style="70" customWidth="1"/>
    <col min="12043" max="12044" width="8.7109375" style="70" customWidth="1"/>
    <col min="12045" max="12276" width="9.140625" style="70" customWidth="1"/>
    <col min="12277" max="12277" width="5.7109375" style="70" customWidth="1"/>
    <col min="12278" max="12278" width="20.7109375" style="70" customWidth="1"/>
    <col min="12279" max="12279" width="20.42578125" style="70" customWidth="1"/>
    <col min="12280" max="12288" width="10.7109375" style="70"/>
    <col min="12289" max="12289" width="5.7109375" style="70" customWidth="1"/>
    <col min="12290" max="12291" width="23.7109375" style="70" customWidth="1"/>
    <col min="12292" max="12292" width="17.7109375" style="70" customWidth="1"/>
    <col min="12293" max="12298" width="11.7109375" style="70" customWidth="1"/>
    <col min="12299" max="12300" width="8.7109375" style="70" customWidth="1"/>
    <col min="12301" max="12532" width="9.140625" style="70" customWidth="1"/>
    <col min="12533" max="12533" width="5.7109375" style="70" customWidth="1"/>
    <col min="12534" max="12534" width="20.7109375" style="70" customWidth="1"/>
    <col min="12535" max="12535" width="20.42578125" style="70" customWidth="1"/>
    <col min="12536" max="12544" width="10.7109375" style="70"/>
    <col min="12545" max="12545" width="5.7109375" style="70" customWidth="1"/>
    <col min="12546" max="12547" width="23.7109375" style="70" customWidth="1"/>
    <col min="12548" max="12548" width="17.7109375" style="70" customWidth="1"/>
    <col min="12549" max="12554" width="11.7109375" style="70" customWidth="1"/>
    <col min="12555" max="12556" width="8.7109375" style="70" customWidth="1"/>
    <col min="12557" max="12788" width="9.140625" style="70" customWidth="1"/>
    <col min="12789" max="12789" width="5.7109375" style="70" customWidth="1"/>
    <col min="12790" max="12790" width="20.7109375" style="70" customWidth="1"/>
    <col min="12791" max="12791" width="20.42578125" style="70" customWidth="1"/>
    <col min="12792" max="12800" width="10.7109375" style="70"/>
    <col min="12801" max="12801" width="5.7109375" style="70" customWidth="1"/>
    <col min="12802" max="12803" width="23.7109375" style="70" customWidth="1"/>
    <col min="12804" max="12804" width="17.7109375" style="70" customWidth="1"/>
    <col min="12805" max="12810" width="11.7109375" style="70" customWidth="1"/>
    <col min="12811" max="12812" width="8.7109375" style="70" customWidth="1"/>
    <col min="12813" max="13044" width="9.140625" style="70" customWidth="1"/>
    <col min="13045" max="13045" width="5.7109375" style="70" customWidth="1"/>
    <col min="13046" max="13046" width="20.7109375" style="70" customWidth="1"/>
    <col min="13047" max="13047" width="20.42578125" style="70" customWidth="1"/>
    <col min="13048" max="13056" width="10.7109375" style="70"/>
    <col min="13057" max="13057" width="5.7109375" style="70" customWidth="1"/>
    <col min="13058" max="13059" width="23.7109375" style="70" customWidth="1"/>
    <col min="13060" max="13060" width="17.7109375" style="70" customWidth="1"/>
    <col min="13061" max="13066" width="11.7109375" style="70" customWidth="1"/>
    <col min="13067" max="13068" width="8.7109375" style="70" customWidth="1"/>
    <col min="13069" max="13300" width="9.140625" style="70" customWidth="1"/>
    <col min="13301" max="13301" width="5.7109375" style="70" customWidth="1"/>
    <col min="13302" max="13302" width="20.7109375" style="70" customWidth="1"/>
    <col min="13303" max="13303" width="20.42578125" style="70" customWidth="1"/>
    <col min="13304" max="13312" width="10.7109375" style="70"/>
    <col min="13313" max="13313" width="5.7109375" style="70" customWidth="1"/>
    <col min="13314" max="13315" width="23.7109375" style="70" customWidth="1"/>
    <col min="13316" max="13316" width="17.7109375" style="70" customWidth="1"/>
    <col min="13317" max="13322" width="11.7109375" style="70" customWidth="1"/>
    <col min="13323" max="13324" width="8.7109375" style="70" customWidth="1"/>
    <col min="13325" max="13556" width="9.140625" style="70" customWidth="1"/>
    <col min="13557" max="13557" width="5.7109375" style="70" customWidth="1"/>
    <col min="13558" max="13558" width="20.7109375" style="70" customWidth="1"/>
    <col min="13559" max="13559" width="20.42578125" style="70" customWidth="1"/>
    <col min="13560" max="13568" width="10.7109375" style="70"/>
    <col min="13569" max="13569" width="5.7109375" style="70" customWidth="1"/>
    <col min="13570" max="13571" width="23.7109375" style="70" customWidth="1"/>
    <col min="13572" max="13572" width="17.7109375" style="70" customWidth="1"/>
    <col min="13573" max="13578" width="11.7109375" style="70" customWidth="1"/>
    <col min="13579" max="13580" width="8.7109375" style="70" customWidth="1"/>
    <col min="13581" max="13812" width="9.140625" style="70" customWidth="1"/>
    <col min="13813" max="13813" width="5.7109375" style="70" customWidth="1"/>
    <col min="13814" max="13814" width="20.7109375" style="70" customWidth="1"/>
    <col min="13815" max="13815" width="20.42578125" style="70" customWidth="1"/>
    <col min="13816" max="13824" width="10.7109375" style="70"/>
    <col min="13825" max="13825" width="5.7109375" style="70" customWidth="1"/>
    <col min="13826" max="13827" width="23.7109375" style="70" customWidth="1"/>
    <col min="13828" max="13828" width="17.7109375" style="70" customWidth="1"/>
    <col min="13829" max="13834" width="11.7109375" style="70" customWidth="1"/>
    <col min="13835" max="13836" width="8.7109375" style="70" customWidth="1"/>
    <col min="13837" max="14068" width="9.140625" style="70" customWidth="1"/>
    <col min="14069" max="14069" width="5.7109375" style="70" customWidth="1"/>
    <col min="14070" max="14070" width="20.7109375" style="70" customWidth="1"/>
    <col min="14071" max="14071" width="20.42578125" style="70" customWidth="1"/>
    <col min="14072" max="14080" width="10.7109375" style="70"/>
    <col min="14081" max="14081" width="5.7109375" style="70" customWidth="1"/>
    <col min="14082" max="14083" width="23.7109375" style="70" customWidth="1"/>
    <col min="14084" max="14084" width="17.7109375" style="70" customWidth="1"/>
    <col min="14085" max="14090" width="11.7109375" style="70" customWidth="1"/>
    <col min="14091" max="14092" width="8.7109375" style="70" customWidth="1"/>
    <col min="14093" max="14324" width="9.140625" style="70" customWidth="1"/>
    <col min="14325" max="14325" width="5.7109375" style="70" customWidth="1"/>
    <col min="14326" max="14326" width="20.7109375" style="70" customWidth="1"/>
    <col min="14327" max="14327" width="20.42578125" style="70" customWidth="1"/>
    <col min="14328" max="14336" width="10.7109375" style="70"/>
    <col min="14337" max="14337" width="5.7109375" style="70" customWidth="1"/>
    <col min="14338" max="14339" width="23.7109375" style="70" customWidth="1"/>
    <col min="14340" max="14340" width="17.7109375" style="70" customWidth="1"/>
    <col min="14341" max="14346" width="11.7109375" style="70" customWidth="1"/>
    <col min="14347" max="14348" width="8.7109375" style="70" customWidth="1"/>
    <col min="14349" max="14580" width="9.140625" style="70" customWidth="1"/>
    <col min="14581" max="14581" width="5.7109375" style="70" customWidth="1"/>
    <col min="14582" max="14582" width="20.7109375" style="70" customWidth="1"/>
    <col min="14583" max="14583" width="20.42578125" style="70" customWidth="1"/>
    <col min="14584" max="14592" width="10.7109375" style="70"/>
    <col min="14593" max="14593" width="5.7109375" style="70" customWidth="1"/>
    <col min="14594" max="14595" width="23.7109375" style="70" customWidth="1"/>
    <col min="14596" max="14596" width="17.7109375" style="70" customWidth="1"/>
    <col min="14597" max="14602" width="11.7109375" style="70" customWidth="1"/>
    <col min="14603" max="14604" width="8.7109375" style="70" customWidth="1"/>
    <col min="14605" max="14836" width="9.140625" style="70" customWidth="1"/>
    <col min="14837" max="14837" width="5.7109375" style="70" customWidth="1"/>
    <col min="14838" max="14838" width="20.7109375" style="70" customWidth="1"/>
    <col min="14839" max="14839" width="20.42578125" style="70" customWidth="1"/>
    <col min="14840" max="14848" width="10.7109375" style="70"/>
    <col min="14849" max="14849" width="5.7109375" style="70" customWidth="1"/>
    <col min="14850" max="14851" width="23.7109375" style="70" customWidth="1"/>
    <col min="14852" max="14852" width="17.7109375" style="70" customWidth="1"/>
    <col min="14853" max="14858" width="11.7109375" style="70" customWidth="1"/>
    <col min="14859" max="14860" width="8.7109375" style="70" customWidth="1"/>
    <col min="14861" max="15092" width="9.140625" style="70" customWidth="1"/>
    <col min="15093" max="15093" width="5.7109375" style="70" customWidth="1"/>
    <col min="15094" max="15094" width="20.7109375" style="70" customWidth="1"/>
    <col min="15095" max="15095" width="20.42578125" style="70" customWidth="1"/>
    <col min="15096" max="15104" width="10.7109375" style="70"/>
    <col min="15105" max="15105" width="5.7109375" style="70" customWidth="1"/>
    <col min="15106" max="15107" width="23.7109375" style="70" customWidth="1"/>
    <col min="15108" max="15108" width="17.7109375" style="70" customWidth="1"/>
    <col min="15109" max="15114" width="11.7109375" style="70" customWidth="1"/>
    <col min="15115" max="15116" width="8.7109375" style="70" customWidth="1"/>
    <col min="15117" max="15348" width="9.140625" style="70" customWidth="1"/>
    <col min="15349" max="15349" width="5.7109375" style="70" customWidth="1"/>
    <col min="15350" max="15350" width="20.7109375" style="70" customWidth="1"/>
    <col min="15351" max="15351" width="20.42578125" style="70" customWidth="1"/>
    <col min="15352" max="15360" width="10.7109375" style="70"/>
    <col min="15361" max="15361" width="5.7109375" style="70" customWidth="1"/>
    <col min="15362" max="15363" width="23.7109375" style="70" customWidth="1"/>
    <col min="15364" max="15364" width="17.7109375" style="70" customWidth="1"/>
    <col min="15365" max="15370" width="11.7109375" style="70" customWidth="1"/>
    <col min="15371" max="15372" width="8.7109375" style="70" customWidth="1"/>
    <col min="15373" max="15604" width="9.140625" style="70" customWidth="1"/>
    <col min="15605" max="15605" width="5.7109375" style="70" customWidth="1"/>
    <col min="15606" max="15606" width="20.7109375" style="70" customWidth="1"/>
    <col min="15607" max="15607" width="20.42578125" style="70" customWidth="1"/>
    <col min="15608" max="15616" width="10.7109375" style="70"/>
    <col min="15617" max="15617" width="5.7109375" style="70" customWidth="1"/>
    <col min="15618" max="15619" width="23.7109375" style="70" customWidth="1"/>
    <col min="15620" max="15620" width="17.7109375" style="70" customWidth="1"/>
    <col min="15621" max="15626" width="11.7109375" style="70" customWidth="1"/>
    <col min="15627" max="15628" width="8.7109375" style="70" customWidth="1"/>
    <col min="15629" max="15860" width="9.140625" style="70" customWidth="1"/>
    <col min="15861" max="15861" width="5.7109375" style="70" customWidth="1"/>
    <col min="15862" max="15862" width="20.7109375" style="70" customWidth="1"/>
    <col min="15863" max="15863" width="20.42578125" style="70" customWidth="1"/>
    <col min="15864" max="15872" width="10.7109375" style="70"/>
    <col min="15873" max="15873" width="5.7109375" style="70" customWidth="1"/>
    <col min="15874" max="15875" width="23.7109375" style="70" customWidth="1"/>
    <col min="15876" max="15876" width="17.7109375" style="70" customWidth="1"/>
    <col min="15877" max="15882" width="11.7109375" style="70" customWidth="1"/>
    <col min="15883" max="15884" width="8.7109375" style="70" customWidth="1"/>
    <col min="15885" max="16116" width="9.140625" style="70" customWidth="1"/>
    <col min="16117" max="16117" width="5.7109375" style="70" customWidth="1"/>
    <col min="16118" max="16118" width="20.7109375" style="70" customWidth="1"/>
    <col min="16119" max="16119" width="20.42578125" style="70" customWidth="1"/>
    <col min="16120" max="16128" width="10.7109375" style="70"/>
    <col min="16129" max="16129" width="5.7109375" style="70" customWidth="1"/>
    <col min="16130" max="16131" width="23.7109375" style="70" customWidth="1"/>
    <col min="16132" max="16132" width="17.7109375" style="70" customWidth="1"/>
    <col min="16133" max="16138" width="11.7109375" style="70" customWidth="1"/>
    <col min="16139" max="16140" width="8.7109375" style="70" customWidth="1"/>
    <col min="16141" max="16372" width="9.140625" style="70" customWidth="1"/>
    <col min="16373" max="16373" width="5.7109375" style="70" customWidth="1"/>
    <col min="16374" max="16374" width="20.7109375" style="70" customWidth="1"/>
    <col min="16375" max="16375" width="20.42578125" style="70" customWidth="1"/>
    <col min="16376" max="16384" width="10.7109375" style="70"/>
  </cols>
  <sheetData>
    <row r="1" spans="1:15" ht="15.75" x14ac:dyDescent="0.25">
      <c r="A1" s="290" t="s">
        <v>1132</v>
      </c>
    </row>
    <row r="2" spans="1:15" x14ac:dyDescent="0.25">
      <c r="A2" s="125" t="s">
        <v>316</v>
      </c>
      <c r="B2" s="125"/>
    </row>
    <row r="3" spans="1:15" ht="15.75" x14ac:dyDescent="0.25">
      <c r="A3" s="1064" t="s">
        <v>849</v>
      </c>
      <c r="B3" s="1064"/>
      <c r="C3" s="1064"/>
      <c r="D3" s="1064"/>
      <c r="E3" s="1064"/>
      <c r="F3" s="1064"/>
      <c r="G3" s="1064"/>
      <c r="H3" s="1064"/>
      <c r="I3" s="1064"/>
      <c r="J3" s="588"/>
      <c r="K3" s="105"/>
      <c r="L3" s="105"/>
      <c r="M3" s="105"/>
      <c r="N3" s="105"/>
      <c r="O3" s="105"/>
    </row>
    <row r="4" spans="1:15" ht="15.75" x14ac:dyDescent="0.25">
      <c r="A4" s="217"/>
      <c r="B4" s="217"/>
      <c r="C4" s="589"/>
      <c r="D4" s="589" t="str">
        <f>'1'!$E$5</f>
        <v>KABUPATEN/KOTA</v>
      </c>
      <c r="E4" s="590">
        <f>'1'!$F$5</f>
        <v>2022</v>
      </c>
      <c r="F4" s="217"/>
      <c r="G4" s="217"/>
      <c r="H4" s="217"/>
      <c r="I4" s="217"/>
      <c r="J4" s="217"/>
    </row>
    <row r="5" spans="1:15" ht="15.75" x14ac:dyDescent="0.25">
      <c r="A5" s="217"/>
      <c r="B5" s="217"/>
      <c r="C5" s="589"/>
      <c r="D5" s="589" t="str">
        <f>'1'!$E$6</f>
        <v>TAHUN</v>
      </c>
      <c r="E5" s="590" t="str">
        <f>'1'!$F$6</f>
        <v>BANYUMAS</v>
      </c>
      <c r="F5" s="217"/>
      <c r="G5" s="217"/>
      <c r="H5" s="217"/>
      <c r="I5" s="217"/>
      <c r="J5" s="217"/>
    </row>
    <row r="6" spans="1:15" ht="15.75" thickBot="1" x14ac:dyDescent="0.3">
      <c r="A6" s="71"/>
      <c r="B6" s="71"/>
      <c r="C6" s="71"/>
      <c r="D6" s="71"/>
    </row>
    <row r="7" spans="1:15" x14ac:dyDescent="0.25">
      <c r="A7" s="1040" t="s">
        <v>2</v>
      </c>
      <c r="B7" s="1103" t="s">
        <v>254</v>
      </c>
      <c r="C7" s="1040" t="s">
        <v>409</v>
      </c>
      <c r="D7" s="1045" t="s">
        <v>850</v>
      </c>
      <c r="E7" s="1301" t="s">
        <v>851</v>
      </c>
      <c r="F7" s="1310"/>
      <c r="G7" s="1310"/>
      <c r="H7" s="1310"/>
      <c r="I7" s="1310"/>
      <c r="J7" s="1302"/>
    </row>
    <row r="8" spans="1:15" x14ac:dyDescent="0.25">
      <c r="A8" s="1040"/>
      <c r="B8" s="1103"/>
      <c r="C8" s="1040"/>
      <c r="D8" s="1045"/>
      <c r="E8" s="1305"/>
      <c r="F8" s="1312"/>
      <c r="G8" s="1312"/>
      <c r="H8" s="1312"/>
      <c r="I8" s="1312"/>
      <c r="J8" s="1306"/>
    </row>
    <row r="9" spans="1:15" ht="15.75" x14ac:dyDescent="0.25">
      <c r="A9" s="1040"/>
      <c r="B9" s="1103"/>
      <c r="C9" s="1040"/>
      <c r="D9" s="1045"/>
      <c r="E9" s="1313" t="s">
        <v>695</v>
      </c>
      <c r="F9" s="1314"/>
      <c r="G9" s="1313" t="s">
        <v>852</v>
      </c>
      <c r="H9" s="1314"/>
      <c r="I9" s="1313" t="s">
        <v>495</v>
      </c>
      <c r="J9" s="1234"/>
    </row>
    <row r="10" spans="1:15" ht="23.45" customHeight="1" x14ac:dyDescent="0.25">
      <c r="A10" s="1041"/>
      <c r="B10" s="1104"/>
      <c r="C10" s="1041"/>
      <c r="D10" s="1046"/>
      <c r="E10" s="758" t="s">
        <v>853</v>
      </c>
      <c r="F10" s="758" t="s">
        <v>27</v>
      </c>
      <c r="G10" s="758" t="s">
        <v>853</v>
      </c>
      <c r="H10" s="758" t="s">
        <v>27</v>
      </c>
      <c r="I10" s="758" t="s">
        <v>853</v>
      </c>
      <c r="J10" s="758" t="s">
        <v>27</v>
      </c>
    </row>
    <row r="11" spans="1:15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</row>
    <row r="12" spans="1:15" x14ac:dyDescent="0.25">
      <c r="A12" s="561">
        <v>1</v>
      </c>
      <c r="B12" s="128" t="str">
        <f>'9'!B9</f>
        <v>Lumbir</v>
      </c>
      <c r="C12" s="128" t="str">
        <f>'9'!C9</f>
        <v>Lumbir</v>
      </c>
      <c r="D12" s="223"/>
      <c r="E12" s="292"/>
      <c r="F12" s="292" t="e">
        <f>E12/D12*100</f>
        <v>#DIV/0!</v>
      </c>
      <c r="G12" s="403"/>
      <c r="H12" s="280" t="e">
        <f>G12/D12*100</f>
        <v>#DIV/0!</v>
      </c>
      <c r="I12" s="292">
        <f>E12+G12</f>
        <v>0</v>
      </c>
      <c r="J12" s="170" t="e">
        <f>I12/D12*100</f>
        <v>#DIV/0!</v>
      </c>
    </row>
    <row r="13" spans="1:15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23"/>
      <c r="E13" s="296"/>
      <c r="F13" s="296" t="e">
        <f t="shared" ref="F13:F31" si="0">E13/D13*100</f>
        <v>#DIV/0!</v>
      </c>
      <c r="G13" s="138"/>
      <c r="H13" s="280" t="e">
        <f t="shared" ref="H13:H31" si="1">G13/D13*100</f>
        <v>#DIV/0!</v>
      </c>
      <c r="I13" s="296">
        <f t="shared" ref="I13:I31" si="2">E13+G13</f>
        <v>0</v>
      </c>
      <c r="J13" s="72" t="e">
        <f t="shared" ref="J13:J31" si="3">I13/D13*100</f>
        <v>#DIV/0!</v>
      </c>
    </row>
    <row r="14" spans="1:15" x14ac:dyDescent="0.25">
      <c r="A14" s="557"/>
      <c r="B14" s="128"/>
      <c r="C14" s="128" t="str">
        <f>'9'!C11</f>
        <v>Wangon II</v>
      </c>
      <c r="D14" s="223"/>
      <c r="E14" s="296"/>
      <c r="F14" s="296" t="e">
        <f t="shared" si="0"/>
        <v>#DIV/0!</v>
      </c>
      <c r="G14" s="138"/>
      <c r="H14" s="280" t="e">
        <f t="shared" si="1"/>
        <v>#DIV/0!</v>
      </c>
      <c r="I14" s="296">
        <f t="shared" si="2"/>
        <v>0</v>
      </c>
      <c r="J14" s="72" t="e">
        <f t="shared" si="3"/>
        <v>#DIV/0!</v>
      </c>
    </row>
    <row r="15" spans="1:15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23"/>
      <c r="E15" s="296"/>
      <c r="F15" s="296" t="e">
        <f t="shared" si="0"/>
        <v>#DIV/0!</v>
      </c>
      <c r="G15" s="138"/>
      <c r="H15" s="280" t="e">
        <f t="shared" si="1"/>
        <v>#DIV/0!</v>
      </c>
      <c r="I15" s="296">
        <f t="shared" si="2"/>
        <v>0</v>
      </c>
      <c r="J15" s="72" t="e">
        <f t="shared" si="3"/>
        <v>#DIV/0!</v>
      </c>
    </row>
    <row r="16" spans="1:15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23"/>
      <c r="E16" s="296"/>
      <c r="F16" s="296" t="e">
        <f t="shared" si="0"/>
        <v>#DIV/0!</v>
      </c>
      <c r="G16" s="138"/>
      <c r="H16" s="280" t="e">
        <f t="shared" si="1"/>
        <v>#DIV/0!</v>
      </c>
      <c r="I16" s="296">
        <f t="shared" si="2"/>
        <v>0</v>
      </c>
      <c r="J16" s="72" t="e">
        <f t="shared" si="3"/>
        <v>#DIV/0!</v>
      </c>
    </row>
    <row r="17" spans="1:10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23"/>
      <c r="E17" s="296"/>
      <c r="F17" s="296" t="e">
        <f t="shared" si="0"/>
        <v>#DIV/0!</v>
      </c>
      <c r="G17" s="138"/>
      <c r="H17" s="280" t="e">
        <f t="shared" si="1"/>
        <v>#DIV/0!</v>
      </c>
      <c r="I17" s="296">
        <f t="shared" si="2"/>
        <v>0</v>
      </c>
      <c r="J17" s="72" t="e">
        <f t="shared" si="3"/>
        <v>#DIV/0!</v>
      </c>
    </row>
    <row r="18" spans="1:10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23"/>
      <c r="E18" s="296"/>
      <c r="F18" s="296" t="e">
        <f t="shared" si="0"/>
        <v>#DIV/0!</v>
      </c>
      <c r="G18" s="138"/>
      <c r="H18" s="280" t="e">
        <f t="shared" si="1"/>
        <v>#DIV/0!</v>
      </c>
      <c r="I18" s="296">
        <f t="shared" si="2"/>
        <v>0</v>
      </c>
      <c r="J18" s="72" t="e">
        <f t="shared" si="3"/>
        <v>#DIV/0!</v>
      </c>
    </row>
    <row r="19" spans="1:10" x14ac:dyDescent="0.25">
      <c r="A19" s="557"/>
      <c r="B19" s="128"/>
      <c r="C19" s="128" t="str">
        <f>'9'!C16</f>
        <v>Kemranjen II</v>
      </c>
      <c r="D19" s="223"/>
      <c r="E19" s="296"/>
      <c r="F19" s="296" t="e">
        <f t="shared" si="0"/>
        <v>#DIV/0!</v>
      </c>
      <c r="G19" s="138"/>
      <c r="H19" s="280" t="e">
        <f t="shared" si="1"/>
        <v>#DIV/0!</v>
      </c>
      <c r="I19" s="296">
        <f t="shared" si="2"/>
        <v>0</v>
      </c>
      <c r="J19" s="72" t="e">
        <f t="shared" si="3"/>
        <v>#DIV/0!</v>
      </c>
    </row>
    <row r="20" spans="1:10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23"/>
      <c r="E20" s="296"/>
      <c r="F20" s="296" t="e">
        <f t="shared" si="0"/>
        <v>#DIV/0!</v>
      </c>
      <c r="G20" s="138"/>
      <c r="H20" s="280" t="e">
        <f t="shared" si="1"/>
        <v>#DIV/0!</v>
      </c>
      <c r="I20" s="296">
        <f t="shared" si="2"/>
        <v>0</v>
      </c>
      <c r="J20" s="72" t="e">
        <f t="shared" si="3"/>
        <v>#DIV/0!</v>
      </c>
    </row>
    <row r="21" spans="1:10" x14ac:dyDescent="0.25">
      <c r="A21" s="557"/>
      <c r="B21" s="128"/>
      <c r="C21" s="128" t="str">
        <f>'9'!C18</f>
        <v>Sumpiuh II</v>
      </c>
      <c r="D21" s="223"/>
      <c r="E21" s="296"/>
      <c r="F21" s="296" t="e">
        <f t="shared" si="0"/>
        <v>#DIV/0!</v>
      </c>
      <c r="G21" s="138"/>
      <c r="H21" s="280" t="e">
        <f t="shared" si="1"/>
        <v>#DIV/0!</v>
      </c>
      <c r="I21" s="296">
        <f t="shared" si="2"/>
        <v>0</v>
      </c>
      <c r="J21" s="72" t="e">
        <f t="shared" si="3"/>
        <v>#DIV/0!</v>
      </c>
    </row>
    <row r="22" spans="1:10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23"/>
      <c r="E22" s="296"/>
      <c r="F22" s="296" t="e">
        <f t="shared" si="0"/>
        <v>#DIV/0!</v>
      </c>
      <c r="G22" s="138"/>
      <c r="H22" s="280" t="e">
        <f t="shared" si="1"/>
        <v>#DIV/0!</v>
      </c>
      <c r="I22" s="296">
        <f t="shared" si="2"/>
        <v>0</v>
      </c>
      <c r="J22" s="72" t="e">
        <f t="shared" si="3"/>
        <v>#DIV/0!</v>
      </c>
    </row>
    <row r="23" spans="1:10" x14ac:dyDescent="0.25">
      <c r="A23" s="557"/>
      <c r="B23" s="128"/>
      <c r="C23" s="128" t="str">
        <f>'9'!C20</f>
        <v>Tambak II</v>
      </c>
      <c r="D23" s="223"/>
      <c r="E23" s="296"/>
      <c r="F23" s="296" t="e">
        <f t="shared" si="0"/>
        <v>#DIV/0!</v>
      </c>
      <c r="G23" s="138"/>
      <c r="H23" s="280" t="e">
        <f t="shared" si="1"/>
        <v>#DIV/0!</v>
      </c>
      <c r="I23" s="296">
        <f t="shared" si="2"/>
        <v>0</v>
      </c>
      <c r="J23" s="72" t="e">
        <f t="shared" si="3"/>
        <v>#DIV/0!</v>
      </c>
    </row>
    <row r="24" spans="1:10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23"/>
      <c r="E24" s="296"/>
      <c r="F24" s="296" t="e">
        <f t="shared" si="0"/>
        <v>#DIV/0!</v>
      </c>
      <c r="G24" s="138"/>
      <c r="H24" s="280" t="e">
        <f t="shared" si="1"/>
        <v>#DIV/0!</v>
      </c>
      <c r="I24" s="296">
        <f t="shared" si="2"/>
        <v>0</v>
      </c>
      <c r="J24" s="72" t="e">
        <f t="shared" si="3"/>
        <v>#DIV/0!</v>
      </c>
    </row>
    <row r="25" spans="1:10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23"/>
      <c r="E25" s="296"/>
      <c r="F25" s="296" t="e">
        <f t="shared" si="0"/>
        <v>#DIV/0!</v>
      </c>
      <c r="G25" s="138"/>
      <c r="H25" s="280" t="e">
        <f t="shared" si="1"/>
        <v>#DIV/0!</v>
      </c>
      <c r="I25" s="296">
        <f t="shared" si="2"/>
        <v>0</v>
      </c>
      <c r="J25" s="72" t="e">
        <f t="shared" si="3"/>
        <v>#DIV/0!</v>
      </c>
    </row>
    <row r="26" spans="1:10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23"/>
      <c r="E26" s="296"/>
      <c r="F26" s="296" t="e">
        <f t="shared" si="0"/>
        <v>#DIV/0!</v>
      </c>
      <c r="G26" s="138"/>
      <c r="H26" s="280" t="e">
        <f t="shared" si="1"/>
        <v>#DIV/0!</v>
      </c>
      <c r="I26" s="296">
        <f t="shared" si="2"/>
        <v>0</v>
      </c>
      <c r="J26" s="72" t="e">
        <f t="shared" si="3"/>
        <v>#DIV/0!</v>
      </c>
    </row>
    <row r="27" spans="1:10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23"/>
      <c r="E27" s="296"/>
      <c r="F27" s="296" t="e">
        <f t="shared" si="0"/>
        <v>#DIV/0!</v>
      </c>
      <c r="G27" s="138"/>
      <c r="H27" s="280" t="e">
        <f t="shared" si="1"/>
        <v>#DIV/0!</v>
      </c>
      <c r="I27" s="296">
        <f t="shared" si="2"/>
        <v>0</v>
      </c>
      <c r="J27" s="72" t="e">
        <f t="shared" si="3"/>
        <v>#DIV/0!</v>
      </c>
    </row>
    <row r="28" spans="1:10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23"/>
      <c r="E28" s="296"/>
      <c r="F28" s="296" t="e">
        <f t="shared" si="0"/>
        <v>#DIV/0!</v>
      </c>
      <c r="G28" s="138"/>
      <c r="H28" s="280" t="e">
        <f t="shared" si="1"/>
        <v>#DIV/0!</v>
      </c>
      <c r="I28" s="296">
        <f t="shared" si="2"/>
        <v>0</v>
      </c>
      <c r="J28" s="72" t="e">
        <f t="shared" si="3"/>
        <v>#DIV/0!</v>
      </c>
    </row>
    <row r="29" spans="1:10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23"/>
      <c r="E29" s="296"/>
      <c r="F29" s="296" t="e">
        <f t="shared" si="0"/>
        <v>#DIV/0!</v>
      </c>
      <c r="G29" s="138"/>
      <c r="H29" s="280" t="e">
        <f t="shared" si="1"/>
        <v>#DIV/0!</v>
      </c>
      <c r="I29" s="296">
        <f t="shared" si="2"/>
        <v>0</v>
      </c>
      <c r="J29" s="72" t="e">
        <f t="shared" si="3"/>
        <v>#DIV/0!</v>
      </c>
    </row>
    <row r="30" spans="1:10" x14ac:dyDescent="0.25">
      <c r="A30" s="557"/>
      <c r="B30" s="128"/>
      <c r="C30" s="128" t="str">
        <f>'9'!C27</f>
        <v>Ajibarang II</v>
      </c>
      <c r="D30" s="223"/>
      <c r="E30" s="296"/>
      <c r="F30" s="296" t="e">
        <f t="shared" si="0"/>
        <v>#DIV/0!</v>
      </c>
      <c r="G30" s="138"/>
      <c r="H30" s="280" t="e">
        <f t="shared" si="1"/>
        <v>#DIV/0!</v>
      </c>
      <c r="I30" s="296">
        <f t="shared" si="2"/>
        <v>0</v>
      </c>
      <c r="J30" s="72" t="e">
        <f t="shared" si="3"/>
        <v>#DIV/0!</v>
      </c>
    </row>
    <row r="31" spans="1:10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23"/>
      <c r="E31" s="296"/>
      <c r="F31" s="296" t="e">
        <f t="shared" si="0"/>
        <v>#DIV/0!</v>
      </c>
      <c r="G31" s="138"/>
      <c r="H31" s="280" t="e">
        <f t="shared" si="1"/>
        <v>#DIV/0!</v>
      </c>
      <c r="I31" s="296">
        <f t="shared" si="2"/>
        <v>0</v>
      </c>
      <c r="J31" s="72" t="e">
        <f t="shared" si="3"/>
        <v>#DIV/0!</v>
      </c>
    </row>
    <row r="32" spans="1:10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23"/>
      <c r="E32" s="296"/>
      <c r="F32" s="296" t="e">
        <f t="shared" ref="F32:F51" si="4">E32/D32*100</f>
        <v>#DIV/0!</v>
      </c>
      <c r="G32" s="138"/>
      <c r="H32" s="280" t="e">
        <f t="shared" ref="H32:H51" si="5">G32/D32*100</f>
        <v>#DIV/0!</v>
      </c>
      <c r="I32" s="296">
        <f t="shared" ref="I32:I51" si="6">E32+G32</f>
        <v>0</v>
      </c>
      <c r="J32" s="72" t="e">
        <f t="shared" ref="J32:J51" si="7">I32/D32*100</f>
        <v>#DIV/0!</v>
      </c>
    </row>
    <row r="33" spans="1:10" x14ac:dyDescent="0.25">
      <c r="A33" s="557"/>
      <c r="B33" s="128"/>
      <c r="C33" s="128" t="str">
        <f>'9'!C30</f>
        <v>Pekuncen II</v>
      </c>
      <c r="D33" s="223"/>
      <c r="E33" s="296"/>
      <c r="F33" s="296" t="e">
        <f t="shared" si="4"/>
        <v>#DIV/0!</v>
      </c>
      <c r="G33" s="138"/>
      <c r="H33" s="280" t="e">
        <f t="shared" si="5"/>
        <v>#DIV/0!</v>
      </c>
      <c r="I33" s="296">
        <f t="shared" si="6"/>
        <v>0</v>
      </c>
      <c r="J33" s="72" t="e">
        <f t="shared" si="7"/>
        <v>#DIV/0!</v>
      </c>
    </row>
    <row r="34" spans="1:10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23"/>
      <c r="E34" s="296"/>
      <c r="F34" s="296" t="e">
        <f t="shared" si="4"/>
        <v>#DIV/0!</v>
      </c>
      <c r="G34" s="138"/>
      <c r="H34" s="280" t="e">
        <f t="shared" si="5"/>
        <v>#DIV/0!</v>
      </c>
      <c r="I34" s="296">
        <f t="shared" si="6"/>
        <v>0</v>
      </c>
      <c r="J34" s="72" t="e">
        <f t="shared" si="7"/>
        <v>#DIV/0!</v>
      </c>
    </row>
    <row r="35" spans="1:10" x14ac:dyDescent="0.25">
      <c r="A35" s="557"/>
      <c r="B35" s="128"/>
      <c r="C35" s="128" t="str">
        <f>'9'!C32</f>
        <v>Cilongok II</v>
      </c>
      <c r="D35" s="223"/>
      <c r="E35" s="296"/>
      <c r="F35" s="296" t="e">
        <f t="shared" si="4"/>
        <v>#DIV/0!</v>
      </c>
      <c r="G35" s="138"/>
      <c r="H35" s="280" t="e">
        <f t="shared" si="5"/>
        <v>#DIV/0!</v>
      </c>
      <c r="I35" s="296">
        <f t="shared" si="6"/>
        <v>0</v>
      </c>
      <c r="J35" s="72" t="e">
        <f t="shared" si="7"/>
        <v>#DIV/0!</v>
      </c>
    </row>
    <row r="36" spans="1:10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23"/>
      <c r="E36" s="296"/>
      <c r="F36" s="296" t="e">
        <f t="shared" si="4"/>
        <v>#DIV/0!</v>
      </c>
      <c r="G36" s="138"/>
      <c r="H36" s="280" t="e">
        <f t="shared" si="5"/>
        <v>#DIV/0!</v>
      </c>
      <c r="I36" s="296">
        <f t="shared" si="6"/>
        <v>0</v>
      </c>
      <c r="J36" s="72" t="e">
        <f t="shared" si="7"/>
        <v>#DIV/0!</v>
      </c>
    </row>
    <row r="37" spans="1:10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23"/>
      <c r="E37" s="296"/>
      <c r="F37" s="296" t="e">
        <f t="shared" si="4"/>
        <v>#DIV/0!</v>
      </c>
      <c r="G37" s="138"/>
      <c r="H37" s="280" t="e">
        <f t="shared" si="5"/>
        <v>#DIV/0!</v>
      </c>
      <c r="I37" s="296">
        <f t="shared" si="6"/>
        <v>0</v>
      </c>
      <c r="J37" s="72" t="e">
        <f t="shared" si="7"/>
        <v>#DIV/0!</v>
      </c>
    </row>
    <row r="38" spans="1:10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23"/>
      <c r="E38" s="296"/>
      <c r="F38" s="296" t="e">
        <f t="shared" si="4"/>
        <v>#DIV/0!</v>
      </c>
      <c r="G38" s="138"/>
      <c r="H38" s="280" t="e">
        <f t="shared" si="5"/>
        <v>#DIV/0!</v>
      </c>
      <c r="I38" s="296">
        <f t="shared" si="6"/>
        <v>0</v>
      </c>
      <c r="J38" s="72" t="e">
        <f t="shared" si="7"/>
        <v>#DIV/0!</v>
      </c>
    </row>
    <row r="39" spans="1:10" x14ac:dyDescent="0.25">
      <c r="A39" s="557"/>
      <c r="B39" s="128"/>
      <c r="C39" s="128" t="str">
        <f>'9'!C36</f>
        <v>Purwokerto Timur II</v>
      </c>
      <c r="D39" s="223"/>
      <c r="E39" s="296"/>
      <c r="F39" s="296" t="e">
        <f t="shared" si="4"/>
        <v>#DIV/0!</v>
      </c>
      <c r="G39" s="138"/>
      <c r="H39" s="280" t="e">
        <f t="shared" si="5"/>
        <v>#DIV/0!</v>
      </c>
      <c r="I39" s="296">
        <f t="shared" si="6"/>
        <v>0</v>
      </c>
      <c r="J39" s="72" t="e">
        <f t="shared" si="7"/>
        <v>#DIV/0!</v>
      </c>
    </row>
    <row r="40" spans="1:10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23"/>
      <c r="E40" s="296"/>
      <c r="F40" s="296" t="e">
        <f t="shared" si="4"/>
        <v>#DIV/0!</v>
      </c>
      <c r="G40" s="138"/>
      <c r="H40" s="280" t="e">
        <f t="shared" si="5"/>
        <v>#DIV/0!</v>
      </c>
      <c r="I40" s="296">
        <f t="shared" si="6"/>
        <v>0</v>
      </c>
      <c r="J40" s="72" t="e">
        <f t="shared" si="7"/>
        <v>#DIV/0!</v>
      </c>
    </row>
    <row r="41" spans="1:10" x14ac:dyDescent="0.25">
      <c r="A41" s="557"/>
      <c r="B41" s="128"/>
      <c r="C41" s="128" t="str">
        <f>'9'!C38</f>
        <v>Purwokerto Utara II</v>
      </c>
      <c r="D41" s="223"/>
      <c r="E41" s="296"/>
      <c r="F41" s="296" t="e">
        <f t="shared" si="4"/>
        <v>#DIV/0!</v>
      </c>
      <c r="G41" s="138"/>
      <c r="H41" s="280" t="e">
        <f t="shared" si="5"/>
        <v>#DIV/0!</v>
      </c>
      <c r="I41" s="296">
        <f t="shared" si="6"/>
        <v>0</v>
      </c>
      <c r="J41" s="72" t="e">
        <f t="shared" si="7"/>
        <v>#DIV/0!</v>
      </c>
    </row>
    <row r="42" spans="1:10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23"/>
      <c r="E42" s="296"/>
      <c r="F42" s="296" t="e">
        <f t="shared" si="4"/>
        <v>#DIV/0!</v>
      </c>
      <c r="G42" s="138"/>
      <c r="H42" s="280" t="e">
        <f t="shared" si="5"/>
        <v>#DIV/0!</v>
      </c>
      <c r="I42" s="296">
        <f t="shared" si="6"/>
        <v>0</v>
      </c>
      <c r="J42" s="72" t="e">
        <f t="shared" si="7"/>
        <v>#DIV/0!</v>
      </c>
    </row>
    <row r="43" spans="1:10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23"/>
      <c r="E43" s="296"/>
      <c r="F43" s="296" t="e">
        <f t="shared" si="4"/>
        <v>#DIV/0!</v>
      </c>
      <c r="G43" s="138"/>
      <c r="H43" s="280" t="e">
        <f t="shared" si="5"/>
        <v>#DIV/0!</v>
      </c>
      <c r="I43" s="296">
        <f t="shared" si="6"/>
        <v>0</v>
      </c>
      <c r="J43" s="72" t="e">
        <f t="shared" si="7"/>
        <v>#DIV/0!</v>
      </c>
    </row>
    <row r="44" spans="1:10" x14ac:dyDescent="0.25">
      <c r="A44" s="557"/>
      <c r="B44" s="128"/>
      <c r="C44" s="128" t="str">
        <f>'9'!C41</f>
        <v>Sokaraja II</v>
      </c>
      <c r="D44" s="223"/>
      <c r="E44" s="296"/>
      <c r="F44" s="296" t="e">
        <f t="shared" si="4"/>
        <v>#DIV/0!</v>
      </c>
      <c r="G44" s="138"/>
      <c r="H44" s="280" t="e">
        <f t="shared" si="5"/>
        <v>#DIV/0!</v>
      </c>
      <c r="I44" s="296">
        <f t="shared" si="6"/>
        <v>0</v>
      </c>
      <c r="J44" s="72" t="e">
        <f t="shared" si="7"/>
        <v>#DIV/0!</v>
      </c>
    </row>
    <row r="45" spans="1:10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23"/>
      <c r="E45" s="296"/>
      <c r="F45" s="296" t="e">
        <f t="shared" si="4"/>
        <v>#DIV/0!</v>
      </c>
      <c r="G45" s="138"/>
      <c r="H45" s="280" t="e">
        <f t="shared" si="5"/>
        <v>#DIV/0!</v>
      </c>
      <c r="I45" s="296">
        <f t="shared" si="6"/>
        <v>0</v>
      </c>
      <c r="J45" s="72" t="e">
        <f t="shared" si="7"/>
        <v>#DIV/0!</v>
      </c>
    </row>
    <row r="46" spans="1:10" x14ac:dyDescent="0.25">
      <c r="A46" s="557"/>
      <c r="B46" s="128"/>
      <c r="C46" s="128" t="str">
        <f>'9'!C43</f>
        <v>Kembaran II</v>
      </c>
      <c r="D46" s="223"/>
      <c r="E46" s="296"/>
      <c r="F46" s="296" t="e">
        <f t="shared" si="4"/>
        <v>#DIV/0!</v>
      </c>
      <c r="G46" s="138"/>
      <c r="H46" s="280" t="e">
        <f t="shared" si="5"/>
        <v>#DIV/0!</v>
      </c>
      <c r="I46" s="296">
        <f t="shared" si="6"/>
        <v>0</v>
      </c>
      <c r="J46" s="72" t="e">
        <f t="shared" si="7"/>
        <v>#DIV/0!</v>
      </c>
    </row>
    <row r="47" spans="1:10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23"/>
      <c r="E47" s="296"/>
      <c r="F47" s="296" t="e">
        <f t="shared" si="4"/>
        <v>#DIV/0!</v>
      </c>
      <c r="G47" s="138"/>
      <c r="H47" s="280" t="e">
        <f t="shared" si="5"/>
        <v>#DIV/0!</v>
      </c>
      <c r="I47" s="296">
        <f t="shared" si="6"/>
        <v>0</v>
      </c>
      <c r="J47" s="72" t="e">
        <f t="shared" si="7"/>
        <v>#DIV/0!</v>
      </c>
    </row>
    <row r="48" spans="1:10" x14ac:dyDescent="0.25">
      <c r="A48" s="557"/>
      <c r="B48" s="128"/>
      <c r="C48" s="128" t="str">
        <f>'9'!C45</f>
        <v>Sumbang II</v>
      </c>
      <c r="D48" s="223"/>
      <c r="E48" s="296"/>
      <c r="F48" s="296" t="e">
        <f t="shared" si="4"/>
        <v>#DIV/0!</v>
      </c>
      <c r="G48" s="138"/>
      <c r="H48" s="280" t="e">
        <f t="shared" si="5"/>
        <v>#DIV/0!</v>
      </c>
      <c r="I48" s="296">
        <f t="shared" si="6"/>
        <v>0</v>
      </c>
      <c r="J48" s="72" t="e">
        <f t="shared" si="7"/>
        <v>#DIV/0!</v>
      </c>
    </row>
    <row r="49" spans="1:10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23"/>
      <c r="E49" s="296"/>
      <c r="F49" s="296" t="e">
        <f t="shared" si="4"/>
        <v>#DIV/0!</v>
      </c>
      <c r="G49" s="138"/>
      <c r="H49" s="280" t="e">
        <f t="shared" si="5"/>
        <v>#DIV/0!</v>
      </c>
      <c r="I49" s="296">
        <f t="shared" si="6"/>
        <v>0</v>
      </c>
      <c r="J49" s="72" t="e">
        <f t="shared" si="7"/>
        <v>#DIV/0!</v>
      </c>
    </row>
    <row r="50" spans="1:10" x14ac:dyDescent="0.25">
      <c r="A50" s="557"/>
      <c r="B50" s="128"/>
      <c r="C50" s="128" t="str">
        <f>'9'!C47</f>
        <v>Baturraden II</v>
      </c>
      <c r="D50" s="223"/>
      <c r="E50" s="296"/>
      <c r="F50" s="296" t="e">
        <f t="shared" si="4"/>
        <v>#DIV/0!</v>
      </c>
      <c r="G50" s="138"/>
      <c r="H50" s="280" t="e">
        <f t="shared" si="5"/>
        <v>#DIV/0!</v>
      </c>
      <c r="I50" s="296">
        <f t="shared" si="6"/>
        <v>0</v>
      </c>
      <c r="J50" s="72" t="e">
        <f t="shared" si="7"/>
        <v>#DIV/0!</v>
      </c>
    </row>
    <row r="51" spans="1:10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23"/>
      <c r="E51" s="296"/>
      <c r="F51" s="296" t="e">
        <f t="shared" si="4"/>
        <v>#DIV/0!</v>
      </c>
      <c r="G51" s="138"/>
      <c r="H51" s="280" t="e">
        <f t="shared" si="5"/>
        <v>#DIV/0!</v>
      </c>
      <c r="I51" s="296">
        <f t="shared" si="6"/>
        <v>0</v>
      </c>
      <c r="J51" s="72" t="e">
        <f t="shared" si="7"/>
        <v>#DIV/0!</v>
      </c>
    </row>
    <row r="52" spans="1:10" x14ac:dyDescent="0.25">
      <c r="A52" s="557"/>
      <c r="B52" s="128"/>
      <c r="C52" s="128"/>
      <c r="D52" s="223"/>
      <c r="E52" s="296"/>
      <c r="F52" s="296"/>
      <c r="G52" s="138"/>
      <c r="H52" s="280"/>
      <c r="I52" s="296"/>
      <c r="J52" s="72"/>
    </row>
    <row r="53" spans="1:10" x14ac:dyDescent="0.25">
      <c r="A53" s="557"/>
      <c r="B53" s="72"/>
      <c r="C53" s="72"/>
      <c r="D53" s="223"/>
      <c r="E53" s="296"/>
      <c r="F53" s="296"/>
      <c r="G53" s="138"/>
      <c r="H53" s="280"/>
      <c r="I53" s="296"/>
      <c r="J53" s="72"/>
    </row>
    <row r="54" spans="1:10" x14ac:dyDescent="0.25">
      <c r="A54" s="557"/>
      <c r="B54" s="72"/>
      <c r="C54" s="72"/>
      <c r="D54" s="223"/>
      <c r="E54" s="296"/>
      <c r="F54" s="296"/>
      <c r="G54" s="138"/>
      <c r="H54" s="280"/>
      <c r="I54" s="296"/>
      <c r="J54" s="72"/>
    </row>
    <row r="55" spans="1:10" x14ac:dyDescent="0.25">
      <c r="A55" s="557"/>
      <c r="B55" s="72"/>
      <c r="C55" s="72"/>
      <c r="D55" s="223"/>
      <c r="E55" s="296"/>
      <c r="F55" s="296"/>
      <c r="G55" s="138"/>
      <c r="H55" s="280"/>
      <c r="I55" s="296"/>
      <c r="J55" s="72"/>
    </row>
    <row r="56" spans="1:10" x14ac:dyDescent="0.25">
      <c r="A56" s="557"/>
      <c r="B56" s="72"/>
      <c r="C56" s="72"/>
      <c r="D56" s="223"/>
      <c r="E56" s="296"/>
      <c r="F56" s="296"/>
      <c r="G56" s="138"/>
      <c r="H56" s="280"/>
      <c r="I56" s="296"/>
      <c r="J56" s="72"/>
    </row>
    <row r="57" spans="1:10" ht="18.75" customHeight="1" x14ac:dyDescent="0.25">
      <c r="A57" s="565" t="s">
        <v>488</v>
      </c>
      <c r="B57" s="566"/>
      <c r="C57" s="567"/>
      <c r="D57" s="398">
        <f>SUM(D12:D56)</f>
        <v>0</v>
      </c>
      <c r="E57" s="447">
        <f>SUM(E12:E56)</f>
        <v>0</v>
      </c>
      <c r="F57" s="447" t="e">
        <f>E57/D57*100</f>
        <v>#DIV/0!</v>
      </c>
      <c r="G57" s="447">
        <f>SUM(G12:G56)</f>
        <v>0</v>
      </c>
      <c r="H57" s="443" t="e">
        <f>G57/D57*100</f>
        <v>#DIV/0!</v>
      </c>
      <c r="I57" s="447">
        <f>E57+G57</f>
        <v>0</v>
      </c>
      <c r="J57" s="132" t="e">
        <f>I57/D57*100</f>
        <v>#DIV/0!</v>
      </c>
    </row>
    <row r="58" spans="1:10" x14ac:dyDescent="0.25">
      <c r="B58" s="69"/>
      <c r="C58" s="69"/>
      <c r="D58" s="69"/>
    </row>
    <row r="59" spans="1:10" x14ac:dyDescent="0.25">
      <c r="A59" s="724" t="s">
        <v>413</v>
      </c>
    </row>
    <row r="60" spans="1:10" x14ac:dyDescent="0.25">
      <c r="B60" s="583"/>
    </row>
    <row r="61" spans="1:10" x14ac:dyDescent="0.25">
      <c r="B61" s="583"/>
    </row>
  </sheetData>
  <mergeCells count="9">
    <mergeCell ref="A3:I3"/>
    <mergeCell ref="A7:A10"/>
    <mergeCell ref="B7:B10"/>
    <mergeCell ref="C7:C10"/>
    <mergeCell ref="D7:D10"/>
    <mergeCell ref="E7:J8"/>
    <mergeCell ref="E9:F9"/>
    <mergeCell ref="G9:H9"/>
    <mergeCell ref="I9:J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AFE3-0F77-4B3B-9BCC-2520FB5FD1A0}">
  <sheetPr codeName="Sheet65">
    <tabColor rgb="FF7030A0"/>
    <pageSetUpPr fitToPage="1"/>
  </sheetPr>
  <dimension ref="A1:L62"/>
  <sheetViews>
    <sheetView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5.7109375" style="70" customWidth="1"/>
    <col min="3" max="3" width="24" style="70" customWidth="1"/>
    <col min="4" max="12" width="15.7109375" style="70" customWidth="1"/>
    <col min="13" max="256" width="9.140625" style="70"/>
    <col min="257" max="257" width="5.7109375" style="70" customWidth="1"/>
    <col min="258" max="258" width="25.7109375" style="70" customWidth="1"/>
    <col min="259" max="259" width="24" style="70" customWidth="1"/>
    <col min="260" max="268" width="15.7109375" style="70" customWidth="1"/>
    <col min="269" max="512" width="9.140625" style="70"/>
    <col min="513" max="513" width="5.7109375" style="70" customWidth="1"/>
    <col min="514" max="514" width="25.7109375" style="70" customWidth="1"/>
    <col min="515" max="515" width="24" style="70" customWidth="1"/>
    <col min="516" max="524" width="15.7109375" style="70" customWidth="1"/>
    <col min="525" max="768" width="9.140625" style="70"/>
    <col min="769" max="769" width="5.7109375" style="70" customWidth="1"/>
    <col min="770" max="770" width="25.7109375" style="70" customWidth="1"/>
    <col min="771" max="771" width="24" style="70" customWidth="1"/>
    <col min="772" max="780" width="15.7109375" style="70" customWidth="1"/>
    <col min="781" max="1024" width="9.140625" style="70"/>
    <col min="1025" max="1025" width="5.7109375" style="70" customWidth="1"/>
    <col min="1026" max="1026" width="25.7109375" style="70" customWidth="1"/>
    <col min="1027" max="1027" width="24" style="70" customWidth="1"/>
    <col min="1028" max="1036" width="15.7109375" style="70" customWidth="1"/>
    <col min="1037" max="1280" width="9.140625" style="70"/>
    <col min="1281" max="1281" width="5.7109375" style="70" customWidth="1"/>
    <col min="1282" max="1282" width="25.7109375" style="70" customWidth="1"/>
    <col min="1283" max="1283" width="24" style="70" customWidth="1"/>
    <col min="1284" max="1292" width="15.7109375" style="70" customWidth="1"/>
    <col min="1293" max="1536" width="9.140625" style="70"/>
    <col min="1537" max="1537" width="5.7109375" style="70" customWidth="1"/>
    <col min="1538" max="1538" width="25.7109375" style="70" customWidth="1"/>
    <col min="1539" max="1539" width="24" style="70" customWidth="1"/>
    <col min="1540" max="1548" width="15.7109375" style="70" customWidth="1"/>
    <col min="1549" max="1792" width="9.140625" style="70"/>
    <col min="1793" max="1793" width="5.7109375" style="70" customWidth="1"/>
    <col min="1794" max="1794" width="25.7109375" style="70" customWidth="1"/>
    <col min="1795" max="1795" width="24" style="70" customWidth="1"/>
    <col min="1796" max="1804" width="15.7109375" style="70" customWidth="1"/>
    <col min="1805" max="2048" width="9.140625" style="70"/>
    <col min="2049" max="2049" width="5.7109375" style="70" customWidth="1"/>
    <col min="2050" max="2050" width="25.7109375" style="70" customWidth="1"/>
    <col min="2051" max="2051" width="24" style="70" customWidth="1"/>
    <col min="2052" max="2060" width="15.7109375" style="70" customWidth="1"/>
    <col min="2061" max="2304" width="9.140625" style="70"/>
    <col min="2305" max="2305" width="5.7109375" style="70" customWidth="1"/>
    <col min="2306" max="2306" width="25.7109375" style="70" customWidth="1"/>
    <col min="2307" max="2307" width="24" style="70" customWidth="1"/>
    <col min="2308" max="2316" width="15.7109375" style="70" customWidth="1"/>
    <col min="2317" max="2560" width="9.140625" style="70"/>
    <col min="2561" max="2561" width="5.7109375" style="70" customWidth="1"/>
    <col min="2562" max="2562" width="25.7109375" style="70" customWidth="1"/>
    <col min="2563" max="2563" width="24" style="70" customWidth="1"/>
    <col min="2564" max="2572" width="15.7109375" style="70" customWidth="1"/>
    <col min="2573" max="2816" width="9.140625" style="70"/>
    <col min="2817" max="2817" width="5.7109375" style="70" customWidth="1"/>
    <col min="2818" max="2818" width="25.7109375" style="70" customWidth="1"/>
    <col min="2819" max="2819" width="24" style="70" customWidth="1"/>
    <col min="2820" max="2828" width="15.7109375" style="70" customWidth="1"/>
    <col min="2829" max="3072" width="9.140625" style="70"/>
    <col min="3073" max="3073" width="5.7109375" style="70" customWidth="1"/>
    <col min="3074" max="3074" width="25.7109375" style="70" customWidth="1"/>
    <col min="3075" max="3075" width="24" style="70" customWidth="1"/>
    <col min="3076" max="3084" width="15.7109375" style="70" customWidth="1"/>
    <col min="3085" max="3328" width="9.140625" style="70"/>
    <col min="3329" max="3329" width="5.7109375" style="70" customWidth="1"/>
    <col min="3330" max="3330" width="25.7109375" style="70" customWidth="1"/>
    <col min="3331" max="3331" width="24" style="70" customWidth="1"/>
    <col min="3332" max="3340" width="15.7109375" style="70" customWidth="1"/>
    <col min="3341" max="3584" width="9.140625" style="70"/>
    <col min="3585" max="3585" width="5.7109375" style="70" customWidth="1"/>
    <col min="3586" max="3586" width="25.7109375" style="70" customWidth="1"/>
    <col min="3587" max="3587" width="24" style="70" customWidth="1"/>
    <col min="3588" max="3596" width="15.7109375" style="70" customWidth="1"/>
    <col min="3597" max="3840" width="9.140625" style="70"/>
    <col min="3841" max="3841" width="5.7109375" style="70" customWidth="1"/>
    <col min="3842" max="3842" width="25.7109375" style="70" customWidth="1"/>
    <col min="3843" max="3843" width="24" style="70" customWidth="1"/>
    <col min="3844" max="3852" width="15.7109375" style="70" customWidth="1"/>
    <col min="3853" max="4096" width="9.140625" style="70"/>
    <col min="4097" max="4097" width="5.7109375" style="70" customWidth="1"/>
    <col min="4098" max="4098" width="25.7109375" style="70" customWidth="1"/>
    <col min="4099" max="4099" width="24" style="70" customWidth="1"/>
    <col min="4100" max="4108" width="15.7109375" style="70" customWidth="1"/>
    <col min="4109" max="4352" width="9.140625" style="70"/>
    <col min="4353" max="4353" width="5.7109375" style="70" customWidth="1"/>
    <col min="4354" max="4354" width="25.7109375" style="70" customWidth="1"/>
    <col min="4355" max="4355" width="24" style="70" customWidth="1"/>
    <col min="4356" max="4364" width="15.7109375" style="70" customWidth="1"/>
    <col min="4365" max="4608" width="9.140625" style="70"/>
    <col min="4609" max="4609" width="5.7109375" style="70" customWidth="1"/>
    <col min="4610" max="4610" width="25.7109375" style="70" customWidth="1"/>
    <col min="4611" max="4611" width="24" style="70" customWidth="1"/>
    <col min="4612" max="4620" width="15.7109375" style="70" customWidth="1"/>
    <col min="4621" max="4864" width="9.140625" style="70"/>
    <col min="4865" max="4865" width="5.7109375" style="70" customWidth="1"/>
    <col min="4866" max="4866" width="25.7109375" style="70" customWidth="1"/>
    <col min="4867" max="4867" width="24" style="70" customWidth="1"/>
    <col min="4868" max="4876" width="15.7109375" style="70" customWidth="1"/>
    <col min="4877" max="5120" width="9.140625" style="70"/>
    <col min="5121" max="5121" width="5.7109375" style="70" customWidth="1"/>
    <col min="5122" max="5122" width="25.7109375" style="70" customWidth="1"/>
    <col min="5123" max="5123" width="24" style="70" customWidth="1"/>
    <col min="5124" max="5132" width="15.7109375" style="70" customWidth="1"/>
    <col min="5133" max="5376" width="9.140625" style="70"/>
    <col min="5377" max="5377" width="5.7109375" style="70" customWidth="1"/>
    <col min="5378" max="5378" width="25.7109375" style="70" customWidth="1"/>
    <col min="5379" max="5379" width="24" style="70" customWidth="1"/>
    <col min="5380" max="5388" width="15.7109375" style="70" customWidth="1"/>
    <col min="5389" max="5632" width="9.140625" style="70"/>
    <col min="5633" max="5633" width="5.7109375" style="70" customWidth="1"/>
    <col min="5634" max="5634" width="25.7109375" style="70" customWidth="1"/>
    <col min="5635" max="5635" width="24" style="70" customWidth="1"/>
    <col min="5636" max="5644" width="15.7109375" style="70" customWidth="1"/>
    <col min="5645" max="5888" width="9.140625" style="70"/>
    <col min="5889" max="5889" width="5.7109375" style="70" customWidth="1"/>
    <col min="5890" max="5890" width="25.7109375" style="70" customWidth="1"/>
    <col min="5891" max="5891" width="24" style="70" customWidth="1"/>
    <col min="5892" max="5900" width="15.7109375" style="70" customWidth="1"/>
    <col min="5901" max="6144" width="9.140625" style="70"/>
    <col min="6145" max="6145" width="5.7109375" style="70" customWidth="1"/>
    <col min="6146" max="6146" width="25.7109375" style="70" customWidth="1"/>
    <col min="6147" max="6147" width="24" style="70" customWidth="1"/>
    <col min="6148" max="6156" width="15.7109375" style="70" customWidth="1"/>
    <col min="6157" max="6400" width="9.140625" style="70"/>
    <col min="6401" max="6401" width="5.7109375" style="70" customWidth="1"/>
    <col min="6402" max="6402" width="25.7109375" style="70" customWidth="1"/>
    <col min="6403" max="6403" width="24" style="70" customWidth="1"/>
    <col min="6404" max="6412" width="15.7109375" style="70" customWidth="1"/>
    <col min="6413" max="6656" width="9.140625" style="70"/>
    <col min="6657" max="6657" width="5.7109375" style="70" customWidth="1"/>
    <col min="6658" max="6658" width="25.7109375" style="70" customWidth="1"/>
    <col min="6659" max="6659" width="24" style="70" customWidth="1"/>
    <col min="6660" max="6668" width="15.7109375" style="70" customWidth="1"/>
    <col min="6669" max="6912" width="9.140625" style="70"/>
    <col min="6913" max="6913" width="5.7109375" style="70" customWidth="1"/>
    <col min="6914" max="6914" width="25.7109375" style="70" customWidth="1"/>
    <col min="6915" max="6915" width="24" style="70" customWidth="1"/>
    <col min="6916" max="6924" width="15.7109375" style="70" customWidth="1"/>
    <col min="6925" max="7168" width="9.140625" style="70"/>
    <col min="7169" max="7169" width="5.7109375" style="70" customWidth="1"/>
    <col min="7170" max="7170" width="25.7109375" style="70" customWidth="1"/>
    <col min="7171" max="7171" width="24" style="70" customWidth="1"/>
    <col min="7172" max="7180" width="15.7109375" style="70" customWidth="1"/>
    <col min="7181" max="7424" width="9.140625" style="70"/>
    <col min="7425" max="7425" width="5.7109375" style="70" customWidth="1"/>
    <col min="7426" max="7426" width="25.7109375" style="70" customWidth="1"/>
    <col min="7427" max="7427" width="24" style="70" customWidth="1"/>
    <col min="7428" max="7436" width="15.7109375" style="70" customWidth="1"/>
    <col min="7437" max="7680" width="9.140625" style="70"/>
    <col min="7681" max="7681" width="5.7109375" style="70" customWidth="1"/>
    <col min="7682" max="7682" width="25.7109375" style="70" customWidth="1"/>
    <col min="7683" max="7683" width="24" style="70" customWidth="1"/>
    <col min="7684" max="7692" width="15.7109375" style="70" customWidth="1"/>
    <col min="7693" max="7936" width="9.140625" style="70"/>
    <col min="7937" max="7937" width="5.7109375" style="70" customWidth="1"/>
    <col min="7938" max="7938" width="25.7109375" style="70" customWidth="1"/>
    <col min="7939" max="7939" width="24" style="70" customWidth="1"/>
    <col min="7940" max="7948" width="15.7109375" style="70" customWidth="1"/>
    <col min="7949" max="8192" width="9.140625" style="70"/>
    <col min="8193" max="8193" width="5.7109375" style="70" customWidth="1"/>
    <col min="8194" max="8194" width="25.7109375" style="70" customWidth="1"/>
    <col min="8195" max="8195" width="24" style="70" customWidth="1"/>
    <col min="8196" max="8204" width="15.7109375" style="70" customWidth="1"/>
    <col min="8205" max="8448" width="9.140625" style="70"/>
    <col min="8449" max="8449" width="5.7109375" style="70" customWidth="1"/>
    <col min="8450" max="8450" width="25.7109375" style="70" customWidth="1"/>
    <col min="8451" max="8451" width="24" style="70" customWidth="1"/>
    <col min="8452" max="8460" width="15.7109375" style="70" customWidth="1"/>
    <col min="8461" max="8704" width="9.140625" style="70"/>
    <col min="8705" max="8705" width="5.7109375" style="70" customWidth="1"/>
    <col min="8706" max="8706" width="25.7109375" style="70" customWidth="1"/>
    <col min="8707" max="8707" width="24" style="70" customWidth="1"/>
    <col min="8708" max="8716" width="15.7109375" style="70" customWidth="1"/>
    <col min="8717" max="8960" width="9.140625" style="70"/>
    <col min="8961" max="8961" width="5.7109375" style="70" customWidth="1"/>
    <col min="8962" max="8962" width="25.7109375" style="70" customWidth="1"/>
    <col min="8963" max="8963" width="24" style="70" customWidth="1"/>
    <col min="8964" max="8972" width="15.7109375" style="70" customWidth="1"/>
    <col min="8973" max="9216" width="9.140625" style="70"/>
    <col min="9217" max="9217" width="5.7109375" style="70" customWidth="1"/>
    <col min="9218" max="9218" width="25.7109375" style="70" customWidth="1"/>
    <col min="9219" max="9219" width="24" style="70" customWidth="1"/>
    <col min="9220" max="9228" width="15.7109375" style="70" customWidth="1"/>
    <col min="9229" max="9472" width="9.140625" style="70"/>
    <col min="9473" max="9473" width="5.7109375" style="70" customWidth="1"/>
    <col min="9474" max="9474" width="25.7109375" style="70" customWidth="1"/>
    <col min="9475" max="9475" width="24" style="70" customWidth="1"/>
    <col min="9476" max="9484" width="15.7109375" style="70" customWidth="1"/>
    <col min="9485" max="9728" width="9.140625" style="70"/>
    <col min="9729" max="9729" width="5.7109375" style="70" customWidth="1"/>
    <col min="9730" max="9730" width="25.7109375" style="70" customWidth="1"/>
    <col min="9731" max="9731" width="24" style="70" customWidth="1"/>
    <col min="9732" max="9740" width="15.7109375" style="70" customWidth="1"/>
    <col min="9741" max="9984" width="9.140625" style="70"/>
    <col min="9985" max="9985" width="5.7109375" style="70" customWidth="1"/>
    <col min="9986" max="9986" width="25.7109375" style="70" customWidth="1"/>
    <col min="9987" max="9987" width="24" style="70" customWidth="1"/>
    <col min="9988" max="9996" width="15.7109375" style="70" customWidth="1"/>
    <col min="9997" max="10240" width="9.140625" style="70"/>
    <col min="10241" max="10241" width="5.7109375" style="70" customWidth="1"/>
    <col min="10242" max="10242" width="25.7109375" style="70" customWidth="1"/>
    <col min="10243" max="10243" width="24" style="70" customWidth="1"/>
    <col min="10244" max="10252" width="15.7109375" style="70" customWidth="1"/>
    <col min="10253" max="10496" width="9.140625" style="70"/>
    <col min="10497" max="10497" width="5.7109375" style="70" customWidth="1"/>
    <col min="10498" max="10498" width="25.7109375" style="70" customWidth="1"/>
    <col min="10499" max="10499" width="24" style="70" customWidth="1"/>
    <col min="10500" max="10508" width="15.7109375" style="70" customWidth="1"/>
    <col min="10509" max="10752" width="9.140625" style="70"/>
    <col min="10753" max="10753" width="5.7109375" style="70" customWidth="1"/>
    <col min="10754" max="10754" width="25.7109375" style="70" customWidth="1"/>
    <col min="10755" max="10755" width="24" style="70" customWidth="1"/>
    <col min="10756" max="10764" width="15.7109375" style="70" customWidth="1"/>
    <col min="10765" max="11008" width="9.140625" style="70"/>
    <col min="11009" max="11009" width="5.7109375" style="70" customWidth="1"/>
    <col min="11010" max="11010" width="25.7109375" style="70" customWidth="1"/>
    <col min="11011" max="11011" width="24" style="70" customWidth="1"/>
    <col min="11012" max="11020" width="15.7109375" style="70" customWidth="1"/>
    <col min="11021" max="11264" width="9.140625" style="70"/>
    <col min="11265" max="11265" width="5.7109375" style="70" customWidth="1"/>
    <col min="11266" max="11266" width="25.7109375" style="70" customWidth="1"/>
    <col min="11267" max="11267" width="24" style="70" customWidth="1"/>
    <col min="11268" max="11276" width="15.7109375" style="70" customWidth="1"/>
    <col min="11277" max="11520" width="9.140625" style="70"/>
    <col min="11521" max="11521" width="5.7109375" style="70" customWidth="1"/>
    <col min="11522" max="11522" width="25.7109375" style="70" customWidth="1"/>
    <col min="11523" max="11523" width="24" style="70" customWidth="1"/>
    <col min="11524" max="11532" width="15.7109375" style="70" customWidth="1"/>
    <col min="11533" max="11776" width="9.140625" style="70"/>
    <col min="11777" max="11777" width="5.7109375" style="70" customWidth="1"/>
    <col min="11778" max="11778" width="25.7109375" style="70" customWidth="1"/>
    <col min="11779" max="11779" width="24" style="70" customWidth="1"/>
    <col min="11780" max="11788" width="15.7109375" style="70" customWidth="1"/>
    <col min="11789" max="12032" width="9.140625" style="70"/>
    <col min="12033" max="12033" width="5.7109375" style="70" customWidth="1"/>
    <col min="12034" max="12034" width="25.7109375" style="70" customWidth="1"/>
    <col min="12035" max="12035" width="24" style="70" customWidth="1"/>
    <col min="12036" max="12044" width="15.7109375" style="70" customWidth="1"/>
    <col min="12045" max="12288" width="9.140625" style="70"/>
    <col min="12289" max="12289" width="5.7109375" style="70" customWidth="1"/>
    <col min="12290" max="12290" width="25.7109375" style="70" customWidth="1"/>
    <col min="12291" max="12291" width="24" style="70" customWidth="1"/>
    <col min="12292" max="12300" width="15.7109375" style="70" customWidth="1"/>
    <col min="12301" max="12544" width="9.140625" style="70"/>
    <col min="12545" max="12545" width="5.7109375" style="70" customWidth="1"/>
    <col min="12546" max="12546" width="25.7109375" style="70" customWidth="1"/>
    <col min="12547" max="12547" width="24" style="70" customWidth="1"/>
    <col min="12548" max="12556" width="15.7109375" style="70" customWidth="1"/>
    <col min="12557" max="12800" width="9.140625" style="70"/>
    <col min="12801" max="12801" width="5.7109375" style="70" customWidth="1"/>
    <col min="12802" max="12802" width="25.7109375" style="70" customWidth="1"/>
    <col min="12803" max="12803" width="24" style="70" customWidth="1"/>
    <col min="12804" max="12812" width="15.7109375" style="70" customWidth="1"/>
    <col min="12813" max="13056" width="9.140625" style="70"/>
    <col min="13057" max="13057" width="5.7109375" style="70" customWidth="1"/>
    <col min="13058" max="13058" width="25.7109375" style="70" customWidth="1"/>
    <col min="13059" max="13059" width="24" style="70" customWidth="1"/>
    <col min="13060" max="13068" width="15.7109375" style="70" customWidth="1"/>
    <col min="13069" max="13312" width="9.140625" style="70"/>
    <col min="13313" max="13313" width="5.7109375" style="70" customWidth="1"/>
    <col min="13314" max="13314" width="25.7109375" style="70" customWidth="1"/>
    <col min="13315" max="13315" width="24" style="70" customWidth="1"/>
    <col min="13316" max="13324" width="15.7109375" style="70" customWidth="1"/>
    <col min="13325" max="13568" width="9.140625" style="70"/>
    <col min="13569" max="13569" width="5.7109375" style="70" customWidth="1"/>
    <col min="13570" max="13570" width="25.7109375" style="70" customWidth="1"/>
    <col min="13571" max="13571" width="24" style="70" customWidth="1"/>
    <col min="13572" max="13580" width="15.7109375" style="70" customWidth="1"/>
    <col min="13581" max="13824" width="9.140625" style="70"/>
    <col min="13825" max="13825" width="5.7109375" style="70" customWidth="1"/>
    <col min="13826" max="13826" width="25.7109375" style="70" customWidth="1"/>
    <col min="13827" max="13827" width="24" style="70" customWidth="1"/>
    <col min="13828" max="13836" width="15.7109375" style="70" customWidth="1"/>
    <col min="13837" max="14080" width="9.140625" style="70"/>
    <col min="14081" max="14081" width="5.7109375" style="70" customWidth="1"/>
    <col min="14082" max="14082" width="25.7109375" style="70" customWidth="1"/>
    <col min="14083" max="14083" width="24" style="70" customWidth="1"/>
    <col min="14084" max="14092" width="15.7109375" style="70" customWidth="1"/>
    <col min="14093" max="14336" width="9.140625" style="70"/>
    <col min="14337" max="14337" width="5.7109375" style="70" customWidth="1"/>
    <col min="14338" max="14338" width="25.7109375" style="70" customWidth="1"/>
    <col min="14339" max="14339" width="24" style="70" customWidth="1"/>
    <col min="14340" max="14348" width="15.7109375" style="70" customWidth="1"/>
    <col min="14349" max="14592" width="9.140625" style="70"/>
    <col min="14593" max="14593" width="5.7109375" style="70" customWidth="1"/>
    <col min="14594" max="14594" width="25.7109375" style="70" customWidth="1"/>
    <col min="14595" max="14595" width="24" style="70" customWidth="1"/>
    <col min="14596" max="14604" width="15.7109375" style="70" customWidth="1"/>
    <col min="14605" max="14848" width="9.140625" style="70"/>
    <col min="14849" max="14849" width="5.7109375" style="70" customWidth="1"/>
    <col min="14850" max="14850" width="25.7109375" style="70" customWidth="1"/>
    <col min="14851" max="14851" width="24" style="70" customWidth="1"/>
    <col min="14852" max="14860" width="15.7109375" style="70" customWidth="1"/>
    <col min="14861" max="15104" width="9.140625" style="70"/>
    <col min="15105" max="15105" width="5.7109375" style="70" customWidth="1"/>
    <col min="15106" max="15106" width="25.7109375" style="70" customWidth="1"/>
    <col min="15107" max="15107" width="24" style="70" customWidth="1"/>
    <col min="15108" max="15116" width="15.7109375" style="70" customWidth="1"/>
    <col min="15117" max="15360" width="9.140625" style="70"/>
    <col min="15361" max="15361" width="5.7109375" style="70" customWidth="1"/>
    <col min="15362" max="15362" width="25.7109375" style="70" customWidth="1"/>
    <col min="15363" max="15363" width="24" style="70" customWidth="1"/>
    <col min="15364" max="15372" width="15.7109375" style="70" customWidth="1"/>
    <col min="15373" max="15616" width="9.140625" style="70"/>
    <col min="15617" max="15617" width="5.7109375" style="70" customWidth="1"/>
    <col min="15618" max="15618" width="25.7109375" style="70" customWidth="1"/>
    <col min="15619" max="15619" width="24" style="70" customWidth="1"/>
    <col min="15620" max="15628" width="15.7109375" style="70" customWidth="1"/>
    <col min="15629" max="15872" width="9.140625" style="70"/>
    <col min="15873" max="15873" width="5.7109375" style="70" customWidth="1"/>
    <col min="15874" max="15874" width="25.7109375" style="70" customWidth="1"/>
    <col min="15875" max="15875" width="24" style="70" customWidth="1"/>
    <col min="15876" max="15884" width="15.7109375" style="70" customWidth="1"/>
    <col min="15885" max="16128" width="9.140625" style="70"/>
    <col min="16129" max="16129" width="5.7109375" style="70" customWidth="1"/>
    <col min="16130" max="16130" width="25.7109375" style="70" customWidth="1"/>
    <col min="16131" max="16131" width="24" style="70" customWidth="1"/>
    <col min="16132" max="16140" width="15.7109375" style="70" customWidth="1"/>
    <col min="16141" max="16384" width="9.140625" style="70"/>
  </cols>
  <sheetData>
    <row r="1" spans="1:12" ht="15.75" x14ac:dyDescent="0.25">
      <c r="A1" s="290" t="s">
        <v>1133</v>
      </c>
      <c r="B1" s="69"/>
    </row>
    <row r="2" spans="1:12" ht="15.75" x14ac:dyDescent="0.25">
      <c r="A2" s="590" t="s">
        <v>316</v>
      </c>
      <c r="B2" s="590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15.75" x14ac:dyDescent="0.25">
      <c r="A3" s="588" t="s">
        <v>854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2" ht="15.75" x14ac:dyDescent="0.25">
      <c r="A4" s="217"/>
      <c r="B4" s="217"/>
      <c r="C4" s="217"/>
      <c r="D4" s="217"/>
      <c r="E4" s="217"/>
      <c r="F4" s="589" t="str">
        <f>'1'!$E$5</f>
        <v>KABUPATEN/KOTA</v>
      </c>
      <c r="G4" s="590">
        <f>'1'!$F$5</f>
        <v>2022</v>
      </c>
      <c r="H4" s="217"/>
      <c r="I4" s="217"/>
      <c r="J4" s="217"/>
      <c r="K4" s="217"/>
      <c r="L4" s="217"/>
    </row>
    <row r="5" spans="1:12" ht="15.75" x14ac:dyDescent="0.25">
      <c r="A5" s="217"/>
      <c r="B5" s="217"/>
      <c r="C5" s="217"/>
      <c r="D5" s="217"/>
      <c r="E5" s="217"/>
      <c r="F5" s="589" t="str">
        <f>'1'!$E$6</f>
        <v>TAHUN</v>
      </c>
      <c r="G5" s="590" t="str">
        <f>'1'!$F$6</f>
        <v>BANYUMAS</v>
      </c>
      <c r="H5" s="217"/>
      <c r="I5" s="217"/>
      <c r="J5" s="217"/>
      <c r="K5" s="217"/>
      <c r="L5" s="217"/>
    </row>
    <row r="6" spans="1:12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20.100000000000001" customHeight="1" x14ac:dyDescent="0.25">
      <c r="A7" s="1040" t="s">
        <v>2</v>
      </c>
      <c r="B7" s="1040" t="s">
        <v>254</v>
      </c>
      <c r="C7" s="1040" t="s">
        <v>409</v>
      </c>
      <c r="D7" s="1041" t="s">
        <v>855</v>
      </c>
      <c r="E7" s="1041"/>
      <c r="F7" s="1041"/>
      <c r="G7" s="1041"/>
      <c r="H7" s="1041"/>
      <c r="I7" s="1041"/>
      <c r="J7" s="1041"/>
      <c r="K7" s="1041"/>
      <c r="L7" s="1041"/>
    </row>
    <row r="8" spans="1:12" ht="20.100000000000001" customHeight="1" x14ac:dyDescent="0.25">
      <c r="A8" s="1040"/>
      <c r="B8" s="1040"/>
      <c r="C8" s="1040"/>
      <c r="D8" s="1067" t="s">
        <v>1237</v>
      </c>
      <c r="E8" s="1068"/>
      <c r="F8" s="1069"/>
      <c r="G8" s="1067" t="s">
        <v>1238</v>
      </c>
      <c r="H8" s="1068"/>
      <c r="I8" s="1069"/>
      <c r="J8" s="1169" t="s">
        <v>856</v>
      </c>
      <c r="K8" s="1170"/>
      <c r="L8" s="1171"/>
    </row>
    <row r="9" spans="1:12" ht="20.100000000000001" customHeight="1" x14ac:dyDescent="0.25">
      <c r="A9" s="1041"/>
      <c r="B9" s="1041"/>
      <c r="C9" s="1041"/>
      <c r="D9" s="758" t="s">
        <v>6</v>
      </c>
      <c r="E9" s="758" t="s">
        <v>7</v>
      </c>
      <c r="F9" s="758" t="s">
        <v>370</v>
      </c>
      <c r="G9" s="758" t="s">
        <v>6</v>
      </c>
      <c r="H9" s="758" t="s">
        <v>7</v>
      </c>
      <c r="I9" s="758" t="s">
        <v>370</v>
      </c>
      <c r="J9" s="758" t="s">
        <v>6</v>
      </c>
      <c r="K9" s="758" t="s">
        <v>7</v>
      </c>
      <c r="L9" s="758" t="s">
        <v>370</v>
      </c>
    </row>
    <row r="10" spans="1:12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</row>
    <row r="11" spans="1:12" ht="20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448"/>
      <c r="E11" s="448"/>
      <c r="F11" s="346">
        <f>SUM(D11:E11)</f>
        <v>0</v>
      </c>
      <c r="G11" s="448"/>
      <c r="H11" s="448"/>
      <c r="I11" s="346">
        <f t="shared" ref="I11:I19" si="0">SUM(G11:H11)</f>
        <v>0</v>
      </c>
      <c r="J11" s="346">
        <f>SUM(D11,G11)</f>
        <v>0</v>
      </c>
      <c r="K11" s="346">
        <f>SUM(E11,H11)</f>
        <v>0</v>
      </c>
      <c r="L11" s="346">
        <f>SUM(J11:K11)</f>
        <v>0</v>
      </c>
    </row>
    <row r="12" spans="1:12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449"/>
      <c r="E12" s="449"/>
      <c r="F12" s="316">
        <f>SUM(D12:E12)</f>
        <v>0</v>
      </c>
      <c r="G12" s="449"/>
      <c r="H12" s="449"/>
      <c r="I12" s="316">
        <f t="shared" si="0"/>
        <v>0</v>
      </c>
      <c r="J12" s="316">
        <f>SUM(D12,G12)</f>
        <v>0</v>
      </c>
      <c r="K12" s="316">
        <f t="shared" ref="J12:K30" si="1">SUM(E12,H12)</f>
        <v>0</v>
      </c>
      <c r="L12" s="316">
        <f t="shared" ref="L12:L30" si="2">SUM(J12:K12)</f>
        <v>0</v>
      </c>
    </row>
    <row r="13" spans="1:12" ht="20.100000000000001" customHeight="1" x14ac:dyDescent="0.25">
      <c r="A13" s="557"/>
      <c r="B13" s="128"/>
      <c r="C13" s="128" t="str">
        <f>'9'!C11</f>
        <v>Wangon II</v>
      </c>
      <c r="D13" s="449"/>
      <c r="E13" s="449"/>
      <c r="F13" s="316">
        <f t="shared" ref="F13:F19" si="3">SUM(D13:E13)</f>
        <v>0</v>
      </c>
      <c r="G13" s="449"/>
      <c r="H13" s="449"/>
      <c r="I13" s="316">
        <f t="shared" si="0"/>
        <v>0</v>
      </c>
      <c r="J13" s="316">
        <f t="shared" si="1"/>
        <v>0</v>
      </c>
      <c r="K13" s="316">
        <f t="shared" si="1"/>
        <v>0</v>
      </c>
      <c r="L13" s="316">
        <f t="shared" si="2"/>
        <v>0</v>
      </c>
    </row>
    <row r="14" spans="1:12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449"/>
      <c r="E14" s="449"/>
      <c r="F14" s="316">
        <f t="shared" si="3"/>
        <v>0</v>
      </c>
      <c r="G14" s="449"/>
      <c r="H14" s="449"/>
      <c r="I14" s="316">
        <f t="shared" si="0"/>
        <v>0</v>
      </c>
      <c r="J14" s="316">
        <f t="shared" si="1"/>
        <v>0</v>
      </c>
      <c r="K14" s="316">
        <f t="shared" si="1"/>
        <v>0</v>
      </c>
      <c r="L14" s="316">
        <f t="shared" si="2"/>
        <v>0</v>
      </c>
    </row>
    <row r="15" spans="1:12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449"/>
      <c r="E15" s="449"/>
      <c r="F15" s="316">
        <f t="shared" si="3"/>
        <v>0</v>
      </c>
      <c r="G15" s="449"/>
      <c r="H15" s="449"/>
      <c r="I15" s="316">
        <f t="shared" si="0"/>
        <v>0</v>
      </c>
      <c r="J15" s="316">
        <f t="shared" si="1"/>
        <v>0</v>
      </c>
      <c r="K15" s="316">
        <f t="shared" si="1"/>
        <v>0</v>
      </c>
      <c r="L15" s="316">
        <f t="shared" si="2"/>
        <v>0</v>
      </c>
    </row>
    <row r="16" spans="1:12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449"/>
      <c r="E16" s="449"/>
      <c r="F16" s="316">
        <f t="shared" si="3"/>
        <v>0</v>
      </c>
      <c r="G16" s="449"/>
      <c r="H16" s="449"/>
      <c r="I16" s="316">
        <f t="shared" si="0"/>
        <v>0</v>
      </c>
      <c r="J16" s="316">
        <f t="shared" si="1"/>
        <v>0</v>
      </c>
      <c r="K16" s="316">
        <f t="shared" si="1"/>
        <v>0</v>
      </c>
      <c r="L16" s="316">
        <f t="shared" si="2"/>
        <v>0</v>
      </c>
    </row>
    <row r="17" spans="1:12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449"/>
      <c r="E17" s="449"/>
      <c r="F17" s="316">
        <f t="shared" si="3"/>
        <v>0</v>
      </c>
      <c r="G17" s="316"/>
      <c r="H17" s="316"/>
      <c r="I17" s="316">
        <f t="shared" si="0"/>
        <v>0</v>
      </c>
      <c r="J17" s="316">
        <f t="shared" si="1"/>
        <v>0</v>
      </c>
      <c r="K17" s="316">
        <f t="shared" si="1"/>
        <v>0</v>
      </c>
      <c r="L17" s="316">
        <f>SUM(J17:K17)</f>
        <v>0</v>
      </c>
    </row>
    <row r="18" spans="1:12" ht="20.100000000000001" customHeight="1" x14ac:dyDescent="0.25">
      <c r="A18" s="557"/>
      <c r="B18" s="128"/>
      <c r="C18" s="128" t="str">
        <f>'9'!C16</f>
        <v>Kemranjen II</v>
      </c>
      <c r="D18" s="449"/>
      <c r="E18" s="449"/>
      <c r="F18" s="316">
        <f>SUM(D18:E18)</f>
        <v>0</v>
      </c>
      <c r="G18" s="316"/>
      <c r="H18" s="316"/>
      <c r="I18" s="316">
        <f t="shared" si="0"/>
        <v>0</v>
      </c>
      <c r="J18" s="316">
        <f t="shared" si="1"/>
        <v>0</v>
      </c>
      <c r="K18" s="316">
        <f>SUM(E18,H18)</f>
        <v>0</v>
      </c>
      <c r="L18" s="316">
        <f t="shared" si="2"/>
        <v>0</v>
      </c>
    </row>
    <row r="19" spans="1:12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449"/>
      <c r="E19" s="449"/>
      <c r="F19" s="316">
        <f t="shared" si="3"/>
        <v>0</v>
      </c>
      <c r="G19" s="316"/>
      <c r="H19" s="316"/>
      <c r="I19" s="316">
        <f t="shared" si="0"/>
        <v>0</v>
      </c>
      <c r="J19" s="316">
        <f t="shared" si="1"/>
        <v>0</v>
      </c>
      <c r="K19" s="316">
        <f t="shared" si="1"/>
        <v>0</v>
      </c>
      <c r="L19" s="316">
        <f t="shared" si="2"/>
        <v>0</v>
      </c>
    </row>
    <row r="20" spans="1:12" ht="20.100000000000001" customHeight="1" x14ac:dyDescent="0.25">
      <c r="A20" s="557"/>
      <c r="B20" s="128"/>
      <c r="C20" s="128" t="str">
        <f>'9'!C18</f>
        <v>Sumpiuh II</v>
      </c>
      <c r="D20" s="449"/>
      <c r="E20" s="449"/>
      <c r="F20" s="316">
        <f t="shared" ref="F20:F30" si="4">SUM(D20:E20)</f>
        <v>0</v>
      </c>
      <c r="G20" s="316"/>
      <c r="H20" s="316"/>
      <c r="I20" s="316">
        <f>SUM(G20:H20)</f>
        <v>0</v>
      </c>
      <c r="J20" s="316">
        <f t="shared" si="1"/>
        <v>0</v>
      </c>
      <c r="K20" s="316">
        <f t="shared" si="1"/>
        <v>0</v>
      </c>
      <c r="L20" s="316">
        <f t="shared" si="2"/>
        <v>0</v>
      </c>
    </row>
    <row r="21" spans="1:12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449"/>
      <c r="E21" s="449"/>
      <c r="F21" s="316">
        <f t="shared" si="4"/>
        <v>0</v>
      </c>
      <c r="G21" s="316"/>
      <c r="H21" s="316"/>
      <c r="I21" s="316">
        <f t="shared" ref="I21:I30" si="5">SUM(G21:H21)</f>
        <v>0</v>
      </c>
      <c r="J21" s="316">
        <f t="shared" si="1"/>
        <v>0</v>
      </c>
      <c r="K21" s="316">
        <f t="shared" si="1"/>
        <v>0</v>
      </c>
      <c r="L21" s="316">
        <f t="shared" si="2"/>
        <v>0</v>
      </c>
    </row>
    <row r="22" spans="1:12" ht="20.100000000000001" customHeight="1" x14ac:dyDescent="0.25">
      <c r="A22" s="557"/>
      <c r="B22" s="128"/>
      <c r="C22" s="128" t="str">
        <f>'9'!C20</f>
        <v>Tambak II</v>
      </c>
      <c r="D22" s="449"/>
      <c r="E22" s="449"/>
      <c r="F22" s="316">
        <f t="shared" si="4"/>
        <v>0</v>
      </c>
      <c r="G22" s="316"/>
      <c r="H22" s="316"/>
      <c r="I22" s="316">
        <f t="shared" si="5"/>
        <v>0</v>
      </c>
      <c r="J22" s="316">
        <f>SUM(D22,G22)</f>
        <v>0</v>
      </c>
      <c r="K22" s="316">
        <f t="shared" si="1"/>
        <v>0</v>
      </c>
      <c r="L22" s="316">
        <f t="shared" si="2"/>
        <v>0</v>
      </c>
    </row>
    <row r="23" spans="1:12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449"/>
      <c r="E23" s="449"/>
      <c r="F23" s="316">
        <f t="shared" si="4"/>
        <v>0</v>
      </c>
      <c r="G23" s="316"/>
      <c r="H23" s="316"/>
      <c r="I23" s="316">
        <f t="shared" si="5"/>
        <v>0</v>
      </c>
      <c r="J23" s="316">
        <f t="shared" si="1"/>
        <v>0</v>
      </c>
      <c r="K23" s="316">
        <f t="shared" si="1"/>
        <v>0</v>
      </c>
      <c r="L23" s="316">
        <f t="shared" si="2"/>
        <v>0</v>
      </c>
    </row>
    <row r="24" spans="1:12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449"/>
      <c r="E24" s="449"/>
      <c r="F24" s="316">
        <f t="shared" si="4"/>
        <v>0</v>
      </c>
      <c r="G24" s="316"/>
      <c r="H24" s="316"/>
      <c r="I24" s="316">
        <f t="shared" si="5"/>
        <v>0</v>
      </c>
      <c r="J24" s="316">
        <f t="shared" si="1"/>
        <v>0</v>
      </c>
      <c r="K24" s="316">
        <f>SUM(E24,H24)</f>
        <v>0</v>
      </c>
      <c r="L24" s="316">
        <f>SUM(J24:K24)</f>
        <v>0</v>
      </c>
    </row>
    <row r="25" spans="1:12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449"/>
      <c r="E25" s="449"/>
      <c r="F25" s="316">
        <f t="shared" si="4"/>
        <v>0</v>
      </c>
      <c r="G25" s="316"/>
      <c r="H25" s="316"/>
      <c r="I25" s="316">
        <f t="shared" si="5"/>
        <v>0</v>
      </c>
      <c r="J25" s="316">
        <f t="shared" si="1"/>
        <v>0</v>
      </c>
      <c r="K25" s="316">
        <f t="shared" si="1"/>
        <v>0</v>
      </c>
      <c r="L25" s="316">
        <f t="shared" si="2"/>
        <v>0</v>
      </c>
    </row>
    <row r="26" spans="1:12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449"/>
      <c r="E26" s="449"/>
      <c r="F26" s="316">
        <f t="shared" si="4"/>
        <v>0</v>
      </c>
      <c r="G26" s="316"/>
      <c r="H26" s="316"/>
      <c r="I26" s="316">
        <f t="shared" si="5"/>
        <v>0</v>
      </c>
      <c r="J26" s="316">
        <f t="shared" si="1"/>
        <v>0</v>
      </c>
      <c r="K26" s="316">
        <f t="shared" si="1"/>
        <v>0</v>
      </c>
      <c r="L26" s="316">
        <f>SUM(J26:K26)</f>
        <v>0</v>
      </c>
    </row>
    <row r="27" spans="1:12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449"/>
      <c r="E27" s="449"/>
      <c r="F27" s="316">
        <f t="shared" si="4"/>
        <v>0</v>
      </c>
      <c r="G27" s="316"/>
      <c r="H27" s="316"/>
      <c r="I27" s="316">
        <f t="shared" si="5"/>
        <v>0</v>
      </c>
      <c r="J27" s="316">
        <f t="shared" si="1"/>
        <v>0</v>
      </c>
      <c r="K27" s="316">
        <f t="shared" si="1"/>
        <v>0</v>
      </c>
      <c r="L27" s="316">
        <f t="shared" si="2"/>
        <v>0</v>
      </c>
    </row>
    <row r="28" spans="1:12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449"/>
      <c r="E28" s="449"/>
      <c r="F28" s="316">
        <f t="shared" si="4"/>
        <v>0</v>
      </c>
      <c r="G28" s="316"/>
      <c r="H28" s="316"/>
      <c r="I28" s="316">
        <f t="shared" si="5"/>
        <v>0</v>
      </c>
      <c r="J28" s="316">
        <f t="shared" si="1"/>
        <v>0</v>
      </c>
      <c r="K28" s="316">
        <f t="shared" si="1"/>
        <v>0</v>
      </c>
      <c r="L28" s="316">
        <f t="shared" si="2"/>
        <v>0</v>
      </c>
    </row>
    <row r="29" spans="1:12" ht="20.100000000000001" customHeight="1" x14ac:dyDescent="0.25">
      <c r="A29" s="557"/>
      <c r="B29" s="128"/>
      <c r="C29" s="128" t="str">
        <f>'9'!C27</f>
        <v>Ajibarang II</v>
      </c>
      <c r="D29" s="449"/>
      <c r="E29" s="449"/>
      <c r="F29" s="316">
        <f t="shared" si="4"/>
        <v>0</v>
      </c>
      <c r="G29" s="316"/>
      <c r="H29" s="316"/>
      <c r="I29" s="316">
        <f t="shared" si="5"/>
        <v>0</v>
      </c>
      <c r="J29" s="316">
        <f t="shared" si="1"/>
        <v>0</v>
      </c>
      <c r="K29" s="316">
        <f t="shared" si="1"/>
        <v>0</v>
      </c>
      <c r="L29" s="316">
        <f t="shared" si="2"/>
        <v>0</v>
      </c>
    </row>
    <row r="30" spans="1:12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449"/>
      <c r="E30" s="449"/>
      <c r="F30" s="316">
        <f t="shared" si="4"/>
        <v>0</v>
      </c>
      <c r="G30" s="316"/>
      <c r="H30" s="316"/>
      <c r="I30" s="316">
        <f t="shared" si="5"/>
        <v>0</v>
      </c>
      <c r="J30" s="316">
        <f t="shared" si="1"/>
        <v>0</v>
      </c>
      <c r="K30" s="316">
        <f t="shared" si="1"/>
        <v>0</v>
      </c>
      <c r="L30" s="316">
        <f t="shared" si="2"/>
        <v>0</v>
      </c>
    </row>
    <row r="31" spans="1:12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449"/>
      <c r="E31" s="449"/>
      <c r="F31" s="316">
        <f t="shared" ref="F31:F50" si="6">SUM(D31:E31)</f>
        <v>0</v>
      </c>
      <c r="G31" s="316"/>
      <c r="H31" s="316"/>
      <c r="I31" s="316">
        <f t="shared" ref="I31:I50" si="7">SUM(G31:H31)</f>
        <v>0</v>
      </c>
      <c r="J31" s="316">
        <f t="shared" ref="J31:J50" si="8">SUM(D31,G31)</f>
        <v>0</v>
      </c>
      <c r="K31" s="316">
        <f t="shared" ref="K31:K50" si="9">SUM(E31,H31)</f>
        <v>0</v>
      </c>
      <c r="L31" s="316">
        <f t="shared" ref="L31:L50" si="10">SUM(J31:K31)</f>
        <v>0</v>
      </c>
    </row>
    <row r="32" spans="1:12" ht="20.100000000000001" customHeight="1" x14ac:dyDescent="0.25">
      <c r="A32" s="557"/>
      <c r="B32" s="128"/>
      <c r="C32" s="128" t="str">
        <f>'9'!C30</f>
        <v>Pekuncen II</v>
      </c>
      <c r="D32" s="449"/>
      <c r="E32" s="449"/>
      <c r="F32" s="316">
        <f t="shared" si="6"/>
        <v>0</v>
      </c>
      <c r="G32" s="316"/>
      <c r="H32" s="316"/>
      <c r="I32" s="316">
        <f t="shared" si="7"/>
        <v>0</v>
      </c>
      <c r="J32" s="316">
        <f t="shared" si="8"/>
        <v>0</v>
      </c>
      <c r="K32" s="316">
        <f t="shared" si="9"/>
        <v>0</v>
      </c>
      <c r="L32" s="316">
        <f t="shared" si="10"/>
        <v>0</v>
      </c>
    </row>
    <row r="33" spans="1:12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449"/>
      <c r="E33" s="449"/>
      <c r="F33" s="316">
        <f t="shared" si="6"/>
        <v>0</v>
      </c>
      <c r="G33" s="316"/>
      <c r="H33" s="316"/>
      <c r="I33" s="316">
        <f t="shared" si="7"/>
        <v>0</v>
      </c>
      <c r="J33" s="316">
        <f t="shared" si="8"/>
        <v>0</v>
      </c>
      <c r="K33" s="316">
        <f t="shared" si="9"/>
        <v>0</v>
      </c>
      <c r="L33" s="316">
        <f t="shared" si="10"/>
        <v>0</v>
      </c>
    </row>
    <row r="34" spans="1:12" ht="20.100000000000001" customHeight="1" x14ac:dyDescent="0.25">
      <c r="A34" s="557"/>
      <c r="B34" s="128"/>
      <c r="C34" s="128" t="str">
        <f>'9'!C32</f>
        <v>Cilongok II</v>
      </c>
      <c r="D34" s="449"/>
      <c r="E34" s="449"/>
      <c r="F34" s="316">
        <f t="shared" si="6"/>
        <v>0</v>
      </c>
      <c r="G34" s="316"/>
      <c r="H34" s="316"/>
      <c r="I34" s="316">
        <f t="shared" si="7"/>
        <v>0</v>
      </c>
      <c r="J34" s="316">
        <f t="shared" si="8"/>
        <v>0</v>
      </c>
      <c r="K34" s="316">
        <f t="shared" si="9"/>
        <v>0</v>
      </c>
      <c r="L34" s="316">
        <f t="shared" si="10"/>
        <v>0</v>
      </c>
    </row>
    <row r="35" spans="1:12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449"/>
      <c r="E35" s="449"/>
      <c r="F35" s="316">
        <f t="shared" si="6"/>
        <v>0</v>
      </c>
      <c r="G35" s="316"/>
      <c r="H35" s="316"/>
      <c r="I35" s="316">
        <f t="shared" si="7"/>
        <v>0</v>
      </c>
      <c r="J35" s="316">
        <f t="shared" si="8"/>
        <v>0</v>
      </c>
      <c r="K35" s="316">
        <f t="shared" si="9"/>
        <v>0</v>
      </c>
      <c r="L35" s="316">
        <f t="shared" si="10"/>
        <v>0</v>
      </c>
    </row>
    <row r="36" spans="1:12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449"/>
      <c r="E36" s="449"/>
      <c r="F36" s="316">
        <f t="shared" si="6"/>
        <v>0</v>
      </c>
      <c r="G36" s="316"/>
      <c r="H36" s="316"/>
      <c r="I36" s="316">
        <f t="shared" si="7"/>
        <v>0</v>
      </c>
      <c r="J36" s="316">
        <f t="shared" si="8"/>
        <v>0</v>
      </c>
      <c r="K36" s="316">
        <f t="shared" si="9"/>
        <v>0</v>
      </c>
      <c r="L36" s="316">
        <f t="shared" si="10"/>
        <v>0</v>
      </c>
    </row>
    <row r="37" spans="1:12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449"/>
      <c r="E37" s="449"/>
      <c r="F37" s="316">
        <f t="shared" si="6"/>
        <v>0</v>
      </c>
      <c r="G37" s="316"/>
      <c r="H37" s="316"/>
      <c r="I37" s="316">
        <f t="shared" si="7"/>
        <v>0</v>
      </c>
      <c r="J37" s="316">
        <f t="shared" si="8"/>
        <v>0</v>
      </c>
      <c r="K37" s="316">
        <f t="shared" si="9"/>
        <v>0</v>
      </c>
      <c r="L37" s="316">
        <f t="shared" si="10"/>
        <v>0</v>
      </c>
    </row>
    <row r="38" spans="1:12" ht="20.100000000000001" customHeight="1" x14ac:dyDescent="0.25">
      <c r="A38" s="557"/>
      <c r="B38" s="128"/>
      <c r="C38" s="128" t="str">
        <f>'9'!C36</f>
        <v>Purwokerto Timur II</v>
      </c>
      <c r="D38" s="449"/>
      <c r="E38" s="449"/>
      <c r="F38" s="316">
        <f t="shared" si="6"/>
        <v>0</v>
      </c>
      <c r="G38" s="316"/>
      <c r="H38" s="316"/>
      <c r="I38" s="316">
        <f t="shared" si="7"/>
        <v>0</v>
      </c>
      <c r="J38" s="316">
        <f t="shared" si="8"/>
        <v>0</v>
      </c>
      <c r="K38" s="316">
        <f t="shared" si="9"/>
        <v>0</v>
      </c>
      <c r="L38" s="316">
        <f t="shared" si="10"/>
        <v>0</v>
      </c>
    </row>
    <row r="39" spans="1:12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449"/>
      <c r="E39" s="449"/>
      <c r="F39" s="316">
        <f t="shared" si="6"/>
        <v>0</v>
      </c>
      <c r="G39" s="316"/>
      <c r="H39" s="316"/>
      <c r="I39" s="316">
        <f t="shared" si="7"/>
        <v>0</v>
      </c>
      <c r="J39" s="316">
        <f t="shared" si="8"/>
        <v>0</v>
      </c>
      <c r="K39" s="316">
        <f t="shared" si="9"/>
        <v>0</v>
      </c>
      <c r="L39" s="316">
        <f t="shared" si="10"/>
        <v>0</v>
      </c>
    </row>
    <row r="40" spans="1:12" ht="20.100000000000001" customHeight="1" x14ac:dyDescent="0.25">
      <c r="A40" s="557"/>
      <c r="B40" s="128"/>
      <c r="C40" s="128" t="str">
        <f>'9'!C38</f>
        <v>Purwokerto Utara II</v>
      </c>
      <c r="D40" s="449"/>
      <c r="E40" s="449"/>
      <c r="F40" s="316">
        <f t="shared" si="6"/>
        <v>0</v>
      </c>
      <c r="G40" s="316"/>
      <c r="H40" s="316"/>
      <c r="I40" s="316">
        <f t="shared" si="7"/>
        <v>0</v>
      </c>
      <c r="J40" s="316">
        <f t="shared" si="8"/>
        <v>0</v>
      </c>
      <c r="K40" s="316">
        <f t="shared" si="9"/>
        <v>0</v>
      </c>
      <c r="L40" s="316">
        <f t="shared" si="10"/>
        <v>0</v>
      </c>
    </row>
    <row r="41" spans="1:12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449"/>
      <c r="E41" s="449"/>
      <c r="F41" s="316">
        <f t="shared" si="6"/>
        <v>0</v>
      </c>
      <c r="G41" s="316"/>
      <c r="H41" s="316"/>
      <c r="I41" s="316">
        <f t="shared" si="7"/>
        <v>0</v>
      </c>
      <c r="J41" s="316">
        <f t="shared" si="8"/>
        <v>0</v>
      </c>
      <c r="K41" s="316">
        <f t="shared" si="9"/>
        <v>0</v>
      </c>
      <c r="L41" s="316">
        <f t="shared" si="10"/>
        <v>0</v>
      </c>
    </row>
    <row r="42" spans="1:12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449"/>
      <c r="E42" s="449"/>
      <c r="F42" s="316">
        <f t="shared" si="6"/>
        <v>0</v>
      </c>
      <c r="G42" s="316"/>
      <c r="H42" s="316"/>
      <c r="I42" s="316">
        <f t="shared" si="7"/>
        <v>0</v>
      </c>
      <c r="J42" s="316">
        <f t="shared" si="8"/>
        <v>0</v>
      </c>
      <c r="K42" s="316">
        <f t="shared" si="9"/>
        <v>0</v>
      </c>
      <c r="L42" s="316">
        <f t="shared" si="10"/>
        <v>0</v>
      </c>
    </row>
    <row r="43" spans="1:12" ht="20.100000000000001" customHeight="1" x14ac:dyDescent="0.25">
      <c r="A43" s="557"/>
      <c r="B43" s="128"/>
      <c r="C43" s="128" t="str">
        <f>'9'!C41</f>
        <v>Sokaraja II</v>
      </c>
      <c r="D43" s="449"/>
      <c r="E43" s="449"/>
      <c r="F43" s="316">
        <f t="shared" si="6"/>
        <v>0</v>
      </c>
      <c r="G43" s="316"/>
      <c r="H43" s="316"/>
      <c r="I43" s="316">
        <f t="shared" si="7"/>
        <v>0</v>
      </c>
      <c r="J43" s="316">
        <f t="shared" si="8"/>
        <v>0</v>
      </c>
      <c r="K43" s="316">
        <f t="shared" si="9"/>
        <v>0</v>
      </c>
      <c r="L43" s="316">
        <f t="shared" si="10"/>
        <v>0</v>
      </c>
    </row>
    <row r="44" spans="1:12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449"/>
      <c r="E44" s="449"/>
      <c r="F44" s="316">
        <f t="shared" si="6"/>
        <v>0</v>
      </c>
      <c r="G44" s="316"/>
      <c r="H44" s="316"/>
      <c r="I44" s="316">
        <f t="shared" si="7"/>
        <v>0</v>
      </c>
      <c r="J44" s="316">
        <f t="shared" si="8"/>
        <v>0</v>
      </c>
      <c r="K44" s="316">
        <f t="shared" si="9"/>
        <v>0</v>
      </c>
      <c r="L44" s="316">
        <f t="shared" si="10"/>
        <v>0</v>
      </c>
    </row>
    <row r="45" spans="1:12" ht="20.100000000000001" customHeight="1" x14ac:dyDescent="0.25">
      <c r="A45" s="557"/>
      <c r="B45" s="128"/>
      <c r="C45" s="128" t="str">
        <f>'9'!C43</f>
        <v>Kembaran II</v>
      </c>
      <c r="D45" s="449"/>
      <c r="E45" s="449"/>
      <c r="F45" s="316">
        <f t="shared" si="6"/>
        <v>0</v>
      </c>
      <c r="G45" s="316"/>
      <c r="H45" s="316"/>
      <c r="I45" s="316">
        <f t="shared" si="7"/>
        <v>0</v>
      </c>
      <c r="J45" s="316">
        <f t="shared" si="8"/>
        <v>0</v>
      </c>
      <c r="K45" s="316">
        <f t="shared" si="9"/>
        <v>0</v>
      </c>
      <c r="L45" s="316">
        <f t="shared" si="10"/>
        <v>0</v>
      </c>
    </row>
    <row r="46" spans="1:12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449"/>
      <c r="E46" s="449"/>
      <c r="F46" s="316">
        <f t="shared" si="6"/>
        <v>0</v>
      </c>
      <c r="G46" s="316"/>
      <c r="H46" s="316"/>
      <c r="I46" s="316">
        <f t="shared" si="7"/>
        <v>0</v>
      </c>
      <c r="J46" s="316">
        <f t="shared" si="8"/>
        <v>0</v>
      </c>
      <c r="K46" s="316">
        <f t="shared" si="9"/>
        <v>0</v>
      </c>
      <c r="L46" s="316">
        <f t="shared" si="10"/>
        <v>0</v>
      </c>
    </row>
    <row r="47" spans="1:12" ht="20.100000000000001" customHeight="1" x14ac:dyDescent="0.25">
      <c r="A47" s="557"/>
      <c r="B47" s="128"/>
      <c r="C47" s="128" t="str">
        <f>'9'!C45</f>
        <v>Sumbang II</v>
      </c>
      <c r="D47" s="449"/>
      <c r="E47" s="449"/>
      <c r="F47" s="316">
        <f t="shared" si="6"/>
        <v>0</v>
      </c>
      <c r="G47" s="316"/>
      <c r="H47" s="316"/>
      <c r="I47" s="316">
        <f t="shared" si="7"/>
        <v>0</v>
      </c>
      <c r="J47" s="316">
        <f t="shared" si="8"/>
        <v>0</v>
      </c>
      <c r="K47" s="316">
        <f t="shared" si="9"/>
        <v>0</v>
      </c>
      <c r="L47" s="316">
        <f t="shared" si="10"/>
        <v>0</v>
      </c>
    </row>
    <row r="48" spans="1:12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449"/>
      <c r="E48" s="449"/>
      <c r="F48" s="316">
        <f t="shared" si="6"/>
        <v>0</v>
      </c>
      <c r="G48" s="316"/>
      <c r="H48" s="316"/>
      <c r="I48" s="316">
        <f t="shared" si="7"/>
        <v>0</v>
      </c>
      <c r="J48" s="316">
        <f t="shared" si="8"/>
        <v>0</v>
      </c>
      <c r="K48" s="316">
        <f t="shared" si="9"/>
        <v>0</v>
      </c>
      <c r="L48" s="316">
        <f t="shared" si="10"/>
        <v>0</v>
      </c>
    </row>
    <row r="49" spans="1:12" ht="20.100000000000001" customHeight="1" x14ac:dyDescent="0.25">
      <c r="A49" s="557"/>
      <c r="B49" s="128"/>
      <c r="C49" s="128" t="str">
        <f>'9'!C47</f>
        <v>Baturraden II</v>
      </c>
      <c r="D49" s="449"/>
      <c r="E49" s="449"/>
      <c r="F49" s="316">
        <f t="shared" si="6"/>
        <v>0</v>
      </c>
      <c r="G49" s="316"/>
      <c r="H49" s="316"/>
      <c r="I49" s="316">
        <f t="shared" si="7"/>
        <v>0</v>
      </c>
      <c r="J49" s="316">
        <f t="shared" si="8"/>
        <v>0</v>
      </c>
      <c r="K49" s="316">
        <f t="shared" si="9"/>
        <v>0</v>
      </c>
      <c r="L49" s="316">
        <f t="shared" si="10"/>
        <v>0</v>
      </c>
    </row>
    <row r="50" spans="1:12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449"/>
      <c r="E50" s="449"/>
      <c r="F50" s="316">
        <f t="shared" si="6"/>
        <v>0</v>
      </c>
      <c r="G50" s="316"/>
      <c r="H50" s="316"/>
      <c r="I50" s="316">
        <f t="shared" si="7"/>
        <v>0</v>
      </c>
      <c r="J50" s="316">
        <f t="shared" si="8"/>
        <v>0</v>
      </c>
      <c r="K50" s="316">
        <f t="shared" si="9"/>
        <v>0</v>
      </c>
      <c r="L50" s="316">
        <f t="shared" si="10"/>
        <v>0</v>
      </c>
    </row>
    <row r="51" spans="1:12" ht="20.100000000000001" customHeight="1" x14ac:dyDescent="0.25">
      <c r="A51" s="557"/>
      <c r="B51" s="128"/>
      <c r="C51" s="128"/>
      <c r="D51" s="449"/>
      <c r="E51" s="449"/>
      <c r="F51" s="449"/>
      <c r="G51" s="316"/>
      <c r="H51" s="449"/>
      <c r="I51" s="449"/>
      <c r="J51" s="316"/>
      <c r="K51" s="316"/>
      <c r="L51" s="316"/>
    </row>
    <row r="52" spans="1:12" ht="20.100000000000001" customHeight="1" x14ac:dyDescent="0.25">
      <c r="A52" s="557"/>
      <c r="B52" s="72"/>
      <c r="C52" s="72"/>
      <c r="D52" s="449"/>
      <c r="E52" s="449"/>
      <c r="F52" s="449"/>
      <c r="G52" s="316"/>
      <c r="H52" s="449"/>
      <c r="I52" s="449"/>
      <c r="J52" s="316"/>
      <c r="K52" s="316"/>
      <c r="L52" s="316"/>
    </row>
    <row r="53" spans="1:12" ht="20.100000000000001" customHeight="1" x14ac:dyDescent="0.25">
      <c r="A53" s="557"/>
      <c r="B53" s="72"/>
      <c r="C53" s="72"/>
      <c r="D53" s="449"/>
      <c r="E53" s="449"/>
      <c r="F53" s="449"/>
      <c r="G53" s="449"/>
      <c r="H53" s="449"/>
      <c r="I53" s="449"/>
      <c r="J53" s="316"/>
      <c r="K53" s="316"/>
      <c r="L53" s="316"/>
    </row>
    <row r="54" spans="1:12" ht="20.100000000000001" customHeight="1" x14ac:dyDescent="0.25">
      <c r="A54" s="557"/>
      <c r="B54" s="72"/>
      <c r="C54" s="72"/>
      <c r="D54" s="449"/>
      <c r="E54" s="449"/>
      <c r="F54" s="449"/>
      <c r="G54" s="449"/>
      <c r="H54" s="449"/>
      <c r="I54" s="449"/>
      <c r="J54" s="316"/>
      <c r="K54" s="316"/>
      <c r="L54" s="316"/>
    </row>
    <row r="55" spans="1:12" ht="20.100000000000001" customHeight="1" x14ac:dyDescent="0.25">
      <c r="A55" s="557"/>
      <c r="B55" s="72"/>
      <c r="C55" s="72"/>
      <c r="D55" s="449"/>
      <c r="E55" s="449"/>
      <c r="F55" s="449"/>
      <c r="G55" s="449"/>
      <c r="H55" s="449"/>
      <c r="I55" s="449"/>
      <c r="J55" s="316"/>
      <c r="K55" s="316"/>
      <c r="L55" s="316"/>
    </row>
    <row r="56" spans="1:12" ht="20.100000000000001" customHeight="1" x14ac:dyDescent="0.25">
      <c r="A56" s="558"/>
      <c r="B56" s="78"/>
      <c r="C56" s="78"/>
      <c r="D56" s="450"/>
      <c r="E56" s="450"/>
      <c r="F56" s="450"/>
      <c r="G56" s="450"/>
      <c r="H56" s="450"/>
      <c r="I56" s="450"/>
      <c r="J56" s="348"/>
      <c r="K56" s="348"/>
      <c r="L56" s="348"/>
    </row>
    <row r="57" spans="1:12" ht="21.75" customHeight="1" x14ac:dyDescent="0.25">
      <c r="A57" s="134" t="s">
        <v>488</v>
      </c>
      <c r="B57" s="451"/>
      <c r="C57" s="452"/>
      <c r="D57" s="453">
        <f>SUM(D11:D56)</f>
        <v>0</v>
      </c>
      <c r="E57" s="453">
        <f t="shared" ref="E57:L57" si="11">SUM(E11:E56)</f>
        <v>0</v>
      </c>
      <c r="F57" s="453">
        <f t="shared" si="11"/>
        <v>0</v>
      </c>
      <c r="G57" s="453">
        <f t="shared" si="11"/>
        <v>0</v>
      </c>
      <c r="H57" s="453">
        <f t="shared" si="11"/>
        <v>0</v>
      </c>
      <c r="I57" s="453">
        <f t="shared" si="11"/>
        <v>0</v>
      </c>
      <c r="J57" s="428">
        <f t="shared" si="11"/>
        <v>0</v>
      </c>
      <c r="K57" s="428">
        <f t="shared" si="11"/>
        <v>0</v>
      </c>
      <c r="L57" s="428">
        <f t="shared" si="11"/>
        <v>0</v>
      </c>
    </row>
    <row r="58" spans="1:12" ht="21.75" customHeight="1" x14ac:dyDescent="0.25">
      <c r="A58" s="132" t="s">
        <v>827</v>
      </c>
      <c r="B58" s="565"/>
      <c r="C58" s="454"/>
      <c r="D58" s="455" t="e">
        <f>D57/$F$57*100</f>
        <v>#DIV/0!</v>
      </c>
      <c r="E58" s="455" t="e">
        <f>E57/$F$57*100</f>
        <v>#DIV/0!</v>
      </c>
      <c r="F58" s="456"/>
      <c r="G58" s="455" t="e">
        <f>G57/$I$57*100</f>
        <v>#DIV/0!</v>
      </c>
      <c r="H58" s="455" t="e">
        <f>H57/$I$57*100</f>
        <v>#DIV/0!</v>
      </c>
      <c r="I58" s="457"/>
      <c r="J58" s="455" t="e">
        <f>J57/$L$57*100</f>
        <v>#DIV/0!</v>
      </c>
      <c r="K58" s="455" t="e">
        <f>K57/$L$57*100</f>
        <v>#DIV/0!</v>
      </c>
      <c r="L58" s="456"/>
    </row>
    <row r="59" spans="1:12" ht="22.5" customHeight="1" thickBot="1" x14ac:dyDescent="0.3">
      <c r="A59" s="458" t="s">
        <v>857</v>
      </c>
      <c r="B59" s="356"/>
      <c r="C59" s="459"/>
      <c r="D59" s="460"/>
      <c r="E59" s="460"/>
      <c r="F59" s="461"/>
      <c r="G59" s="435"/>
      <c r="H59" s="435"/>
      <c r="I59" s="320"/>
      <c r="J59" s="460" t="e">
        <f>J57/'2'!C28*100000</f>
        <v>#DIV/0!</v>
      </c>
      <c r="K59" s="460" t="e">
        <f>K57/'2'!D28*100000</f>
        <v>#DIV/0!</v>
      </c>
      <c r="L59" s="460" t="e">
        <f>L57/'2'!E28*100000</f>
        <v>#DIV/0!</v>
      </c>
    </row>
    <row r="60" spans="1:12" x14ac:dyDescent="0.25">
      <c r="B60" s="69"/>
      <c r="C60" s="69"/>
      <c r="D60" s="462"/>
      <c r="E60" s="462"/>
      <c r="F60" s="462"/>
      <c r="G60" s="462"/>
      <c r="H60" s="462"/>
      <c r="I60" s="462"/>
      <c r="J60" s="462"/>
      <c r="K60" s="462"/>
      <c r="L60" s="462"/>
    </row>
    <row r="61" spans="1:12" x14ac:dyDescent="0.25">
      <c r="A61" s="724" t="s">
        <v>413</v>
      </c>
    </row>
    <row r="62" spans="1:12" x14ac:dyDescent="0.25">
      <c r="A62" s="70" t="s">
        <v>316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6" right="0.67" top="0.9" bottom="0.9" header="0" footer="0"/>
  <pageSetup paperSize="9" scale="60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CE75-2AC9-4EF2-9280-858B11F36EA5}">
  <sheetPr codeName="Sheet72">
    <tabColor rgb="FF7030A0"/>
    <pageSetUpPr fitToPage="1"/>
  </sheetPr>
  <dimension ref="A1:AD61"/>
  <sheetViews>
    <sheetView topLeftCell="A10" zoomScale="80" zoomScaleNormal="8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6.85546875" style="70" customWidth="1"/>
    <col min="3" max="3" width="28.7109375" style="70" customWidth="1"/>
    <col min="4" max="10" width="15.7109375" style="70" customWidth="1"/>
    <col min="11" max="11" width="23.140625" style="70" customWidth="1"/>
    <col min="12" max="30" width="8.7109375" style="70" customWidth="1"/>
    <col min="31" max="256" width="9.140625" style="70"/>
    <col min="257" max="257" width="5.7109375" style="70" customWidth="1"/>
    <col min="258" max="258" width="26.85546875" style="70" customWidth="1"/>
    <col min="259" max="259" width="28.7109375" style="70" customWidth="1"/>
    <col min="260" max="267" width="15.7109375" style="70" customWidth="1"/>
    <col min="268" max="286" width="8.7109375" style="70" customWidth="1"/>
    <col min="287" max="512" width="9.140625" style="70"/>
    <col min="513" max="513" width="5.7109375" style="70" customWidth="1"/>
    <col min="514" max="514" width="26.85546875" style="70" customWidth="1"/>
    <col min="515" max="515" width="28.7109375" style="70" customWidth="1"/>
    <col min="516" max="523" width="15.7109375" style="70" customWidth="1"/>
    <col min="524" max="542" width="8.7109375" style="70" customWidth="1"/>
    <col min="543" max="768" width="9.140625" style="70"/>
    <col min="769" max="769" width="5.7109375" style="70" customWidth="1"/>
    <col min="770" max="770" width="26.85546875" style="70" customWidth="1"/>
    <col min="771" max="771" width="28.7109375" style="70" customWidth="1"/>
    <col min="772" max="779" width="15.7109375" style="70" customWidth="1"/>
    <col min="780" max="798" width="8.7109375" style="70" customWidth="1"/>
    <col min="799" max="1024" width="9.140625" style="70"/>
    <col min="1025" max="1025" width="5.7109375" style="70" customWidth="1"/>
    <col min="1026" max="1026" width="26.85546875" style="70" customWidth="1"/>
    <col min="1027" max="1027" width="28.7109375" style="70" customWidth="1"/>
    <col min="1028" max="1035" width="15.7109375" style="70" customWidth="1"/>
    <col min="1036" max="1054" width="8.7109375" style="70" customWidth="1"/>
    <col min="1055" max="1280" width="9.140625" style="70"/>
    <col min="1281" max="1281" width="5.7109375" style="70" customWidth="1"/>
    <col min="1282" max="1282" width="26.85546875" style="70" customWidth="1"/>
    <col min="1283" max="1283" width="28.7109375" style="70" customWidth="1"/>
    <col min="1284" max="1291" width="15.7109375" style="70" customWidth="1"/>
    <col min="1292" max="1310" width="8.7109375" style="70" customWidth="1"/>
    <col min="1311" max="1536" width="9.140625" style="70"/>
    <col min="1537" max="1537" width="5.7109375" style="70" customWidth="1"/>
    <col min="1538" max="1538" width="26.85546875" style="70" customWidth="1"/>
    <col min="1539" max="1539" width="28.7109375" style="70" customWidth="1"/>
    <col min="1540" max="1547" width="15.7109375" style="70" customWidth="1"/>
    <col min="1548" max="1566" width="8.7109375" style="70" customWidth="1"/>
    <col min="1567" max="1792" width="9.140625" style="70"/>
    <col min="1793" max="1793" width="5.7109375" style="70" customWidth="1"/>
    <col min="1794" max="1794" width="26.85546875" style="70" customWidth="1"/>
    <col min="1795" max="1795" width="28.7109375" style="70" customWidth="1"/>
    <col min="1796" max="1803" width="15.7109375" style="70" customWidth="1"/>
    <col min="1804" max="1822" width="8.7109375" style="70" customWidth="1"/>
    <col min="1823" max="2048" width="9.140625" style="70"/>
    <col min="2049" max="2049" width="5.7109375" style="70" customWidth="1"/>
    <col min="2050" max="2050" width="26.85546875" style="70" customWidth="1"/>
    <col min="2051" max="2051" width="28.7109375" style="70" customWidth="1"/>
    <col min="2052" max="2059" width="15.7109375" style="70" customWidth="1"/>
    <col min="2060" max="2078" width="8.7109375" style="70" customWidth="1"/>
    <col min="2079" max="2304" width="9.140625" style="70"/>
    <col min="2305" max="2305" width="5.7109375" style="70" customWidth="1"/>
    <col min="2306" max="2306" width="26.85546875" style="70" customWidth="1"/>
    <col min="2307" max="2307" width="28.7109375" style="70" customWidth="1"/>
    <col min="2308" max="2315" width="15.7109375" style="70" customWidth="1"/>
    <col min="2316" max="2334" width="8.7109375" style="70" customWidth="1"/>
    <col min="2335" max="2560" width="9.140625" style="70"/>
    <col min="2561" max="2561" width="5.7109375" style="70" customWidth="1"/>
    <col min="2562" max="2562" width="26.85546875" style="70" customWidth="1"/>
    <col min="2563" max="2563" width="28.7109375" style="70" customWidth="1"/>
    <col min="2564" max="2571" width="15.7109375" style="70" customWidth="1"/>
    <col min="2572" max="2590" width="8.7109375" style="70" customWidth="1"/>
    <col min="2591" max="2816" width="9.140625" style="70"/>
    <col min="2817" max="2817" width="5.7109375" style="70" customWidth="1"/>
    <col min="2818" max="2818" width="26.85546875" style="70" customWidth="1"/>
    <col min="2819" max="2819" width="28.7109375" style="70" customWidth="1"/>
    <col min="2820" max="2827" width="15.7109375" style="70" customWidth="1"/>
    <col min="2828" max="2846" width="8.7109375" style="70" customWidth="1"/>
    <col min="2847" max="3072" width="9.140625" style="70"/>
    <col min="3073" max="3073" width="5.7109375" style="70" customWidth="1"/>
    <col min="3074" max="3074" width="26.85546875" style="70" customWidth="1"/>
    <col min="3075" max="3075" width="28.7109375" style="70" customWidth="1"/>
    <col min="3076" max="3083" width="15.7109375" style="70" customWidth="1"/>
    <col min="3084" max="3102" width="8.7109375" style="70" customWidth="1"/>
    <col min="3103" max="3328" width="9.140625" style="70"/>
    <col min="3329" max="3329" width="5.7109375" style="70" customWidth="1"/>
    <col min="3330" max="3330" width="26.85546875" style="70" customWidth="1"/>
    <col min="3331" max="3331" width="28.7109375" style="70" customWidth="1"/>
    <col min="3332" max="3339" width="15.7109375" style="70" customWidth="1"/>
    <col min="3340" max="3358" width="8.7109375" style="70" customWidth="1"/>
    <col min="3359" max="3584" width="9.140625" style="70"/>
    <col min="3585" max="3585" width="5.7109375" style="70" customWidth="1"/>
    <col min="3586" max="3586" width="26.85546875" style="70" customWidth="1"/>
    <col min="3587" max="3587" width="28.7109375" style="70" customWidth="1"/>
    <col min="3588" max="3595" width="15.7109375" style="70" customWidth="1"/>
    <col min="3596" max="3614" width="8.7109375" style="70" customWidth="1"/>
    <col min="3615" max="3840" width="9.140625" style="70"/>
    <col min="3841" max="3841" width="5.7109375" style="70" customWidth="1"/>
    <col min="3842" max="3842" width="26.85546875" style="70" customWidth="1"/>
    <col min="3843" max="3843" width="28.7109375" style="70" customWidth="1"/>
    <col min="3844" max="3851" width="15.7109375" style="70" customWidth="1"/>
    <col min="3852" max="3870" width="8.7109375" style="70" customWidth="1"/>
    <col min="3871" max="4096" width="9.140625" style="70"/>
    <col min="4097" max="4097" width="5.7109375" style="70" customWidth="1"/>
    <col min="4098" max="4098" width="26.85546875" style="70" customWidth="1"/>
    <col min="4099" max="4099" width="28.7109375" style="70" customWidth="1"/>
    <col min="4100" max="4107" width="15.7109375" style="70" customWidth="1"/>
    <col min="4108" max="4126" width="8.7109375" style="70" customWidth="1"/>
    <col min="4127" max="4352" width="9.140625" style="70"/>
    <col min="4353" max="4353" width="5.7109375" style="70" customWidth="1"/>
    <col min="4354" max="4354" width="26.85546875" style="70" customWidth="1"/>
    <col min="4355" max="4355" width="28.7109375" style="70" customWidth="1"/>
    <col min="4356" max="4363" width="15.7109375" style="70" customWidth="1"/>
    <col min="4364" max="4382" width="8.7109375" style="70" customWidth="1"/>
    <col min="4383" max="4608" width="9.140625" style="70"/>
    <col min="4609" max="4609" width="5.7109375" style="70" customWidth="1"/>
    <col min="4610" max="4610" width="26.85546875" style="70" customWidth="1"/>
    <col min="4611" max="4611" width="28.7109375" style="70" customWidth="1"/>
    <col min="4612" max="4619" width="15.7109375" style="70" customWidth="1"/>
    <col min="4620" max="4638" width="8.7109375" style="70" customWidth="1"/>
    <col min="4639" max="4864" width="9.140625" style="70"/>
    <col min="4865" max="4865" width="5.7109375" style="70" customWidth="1"/>
    <col min="4866" max="4866" width="26.85546875" style="70" customWidth="1"/>
    <col min="4867" max="4867" width="28.7109375" style="70" customWidth="1"/>
    <col min="4868" max="4875" width="15.7109375" style="70" customWidth="1"/>
    <col min="4876" max="4894" width="8.7109375" style="70" customWidth="1"/>
    <col min="4895" max="5120" width="9.140625" style="70"/>
    <col min="5121" max="5121" width="5.7109375" style="70" customWidth="1"/>
    <col min="5122" max="5122" width="26.85546875" style="70" customWidth="1"/>
    <col min="5123" max="5123" width="28.7109375" style="70" customWidth="1"/>
    <col min="5124" max="5131" width="15.7109375" style="70" customWidth="1"/>
    <col min="5132" max="5150" width="8.7109375" style="70" customWidth="1"/>
    <col min="5151" max="5376" width="9.140625" style="70"/>
    <col min="5377" max="5377" width="5.7109375" style="70" customWidth="1"/>
    <col min="5378" max="5378" width="26.85546875" style="70" customWidth="1"/>
    <col min="5379" max="5379" width="28.7109375" style="70" customWidth="1"/>
    <col min="5380" max="5387" width="15.7109375" style="70" customWidth="1"/>
    <col min="5388" max="5406" width="8.7109375" style="70" customWidth="1"/>
    <col min="5407" max="5632" width="9.140625" style="70"/>
    <col min="5633" max="5633" width="5.7109375" style="70" customWidth="1"/>
    <col min="5634" max="5634" width="26.85546875" style="70" customWidth="1"/>
    <col min="5635" max="5635" width="28.7109375" style="70" customWidth="1"/>
    <col min="5636" max="5643" width="15.7109375" style="70" customWidth="1"/>
    <col min="5644" max="5662" width="8.7109375" style="70" customWidth="1"/>
    <col min="5663" max="5888" width="9.140625" style="70"/>
    <col min="5889" max="5889" width="5.7109375" style="70" customWidth="1"/>
    <col min="5890" max="5890" width="26.85546875" style="70" customWidth="1"/>
    <col min="5891" max="5891" width="28.7109375" style="70" customWidth="1"/>
    <col min="5892" max="5899" width="15.7109375" style="70" customWidth="1"/>
    <col min="5900" max="5918" width="8.7109375" style="70" customWidth="1"/>
    <col min="5919" max="6144" width="9.140625" style="70"/>
    <col min="6145" max="6145" width="5.7109375" style="70" customWidth="1"/>
    <col min="6146" max="6146" width="26.85546875" style="70" customWidth="1"/>
    <col min="6147" max="6147" width="28.7109375" style="70" customWidth="1"/>
    <col min="6148" max="6155" width="15.7109375" style="70" customWidth="1"/>
    <col min="6156" max="6174" width="8.7109375" style="70" customWidth="1"/>
    <col min="6175" max="6400" width="9.140625" style="70"/>
    <col min="6401" max="6401" width="5.7109375" style="70" customWidth="1"/>
    <col min="6402" max="6402" width="26.85546875" style="70" customWidth="1"/>
    <col min="6403" max="6403" width="28.7109375" style="70" customWidth="1"/>
    <col min="6404" max="6411" width="15.7109375" style="70" customWidth="1"/>
    <col min="6412" max="6430" width="8.7109375" style="70" customWidth="1"/>
    <col min="6431" max="6656" width="9.140625" style="70"/>
    <col min="6657" max="6657" width="5.7109375" style="70" customWidth="1"/>
    <col min="6658" max="6658" width="26.85546875" style="70" customWidth="1"/>
    <col min="6659" max="6659" width="28.7109375" style="70" customWidth="1"/>
    <col min="6660" max="6667" width="15.7109375" style="70" customWidth="1"/>
    <col min="6668" max="6686" width="8.7109375" style="70" customWidth="1"/>
    <col min="6687" max="6912" width="9.140625" style="70"/>
    <col min="6913" max="6913" width="5.7109375" style="70" customWidth="1"/>
    <col min="6914" max="6914" width="26.85546875" style="70" customWidth="1"/>
    <col min="6915" max="6915" width="28.7109375" style="70" customWidth="1"/>
    <col min="6916" max="6923" width="15.7109375" style="70" customWidth="1"/>
    <col min="6924" max="6942" width="8.7109375" style="70" customWidth="1"/>
    <col min="6943" max="7168" width="9.140625" style="70"/>
    <col min="7169" max="7169" width="5.7109375" style="70" customWidth="1"/>
    <col min="7170" max="7170" width="26.85546875" style="70" customWidth="1"/>
    <col min="7171" max="7171" width="28.7109375" style="70" customWidth="1"/>
    <col min="7172" max="7179" width="15.7109375" style="70" customWidth="1"/>
    <col min="7180" max="7198" width="8.7109375" style="70" customWidth="1"/>
    <col min="7199" max="7424" width="9.140625" style="70"/>
    <col min="7425" max="7425" width="5.7109375" style="70" customWidth="1"/>
    <col min="7426" max="7426" width="26.85546875" style="70" customWidth="1"/>
    <col min="7427" max="7427" width="28.7109375" style="70" customWidth="1"/>
    <col min="7428" max="7435" width="15.7109375" style="70" customWidth="1"/>
    <col min="7436" max="7454" width="8.7109375" style="70" customWidth="1"/>
    <col min="7455" max="7680" width="9.140625" style="70"/>
    <col min="7681" max="7681" width="5.7109375" style="70" customWidth="1"/>
    <col min="7682" max="7682" width="26.85546875" style="70" customWidth="1"/>
    <col min="7683" max="7683" width="28.7109375" style="70" customWidth="1"/>
    <col min="7684" max="7691" width="15.7109375" style="70" customWidth="1"/>
    <col min="7692" max="7710" width="8.7109375" style="70" customWidth="1"/>
    <col min="7711" max="7936" width="9.140625" style="70"/>
    <col min="7937" max="7937" width="5.7109375" style="70" customWidth="1"/>
    <col min="7938" max="7938" width="26.85546875" style="70" customWidth="1"/>
    <col min="7939" max="7939" width="28.7109375" style="70" customWidth="1"/>
    <col min="7940" max="7947" width="15.7109375" style="70" customWidth="1"/>
    <col min="7948" max="7966" width="8.7109375" style="70" customWidth="1"/>
    <col min="7967" max="8192" width="9.140625" style="70"/>
    <col min="8193" max="8193" width="5.7109375" style="70" customWidth="1"/>
    <col min="8194" max="8194" width="26.85546875" style="70" customWidth="1"/>
    <col min="8195" max="8195" width="28.7109375" style="70" customWidth="1"/>
    <col min="8196" max="8203" width="15.7109375" style="70" customWidth="1"/>
    <col min="8204" max="8222" width="8.7109375" style="70" customWidth="1"/>
    <col min="8223" max="8448" width="9.140625" style="70"/>
    <col min="8449" max="8449" width="5.7109375" style="70" customWidth="1"/>
    <col min="8450" max="8450" width="26.85546875" style="70" customWidth="1"/>
    <col min="8451" max="8451" width="28.7109375" style="70" customWidth="1"/>
    <col min="8452" max="8459" width="15.7109375" style="70" customWidth="1"/>
    <col min="8460" max="8478" width="8.7109375" style="70" customWidth="1"/>
    <col min="8479" max="8704" width="9.140625" style="70"/>
    <col min="8705" max="8705" width="5.7109375" style="70" customWidth="1"/>
    <col min="8706" max="8706" width="26.85546875" style="70" customWidth="1"/>
    <col min="8707" max="8707" width="28.7109375" style="70" customWidth="1"/>
    <col min="8708" max="8715" width="15.7109375" style="70" customWidth="1"/>
    <col min="8716" max="8734" width="8.7109375" style="70" customWidth="1"/>
    <col min="8735" max="8960" width="9.140625" style="70"/>
    <col min="8961" max="8961" width="5.7109375" style="70" customWidth="1"/>
    <col min="8962" max="8962" width="26.85546875" style="70" customWidth="1"/>
    <col min="8963" max="8963" width="28.7109375" style="70" customWidth="1"/>
    <col min="8964" max="8971" width="15.7109375" style="70" customWidth="1"/>
    <col min="8972" max="8990" width="8.7109375" style="70" customWidth="1"/>
    <col min="8991" max="9216" width="9.140625" style="70"/>
    <col min="9217" max="9217" width="5.7109375" style="70" customWidth="1"/>
    <col min="9218" max="9218" width="26.85546875" style="70" customWidth="1"/>
    <col min="9219" max="9219" width="28.7109375" style="70" customWidth="1"/>
    <col min="9220" max="9227" width="15.7109375" style="70" customWidth="1"/>
    <col min="9228" max="9246" width="8.7109375" style="70" customWidth="1"/>
    <col min="9247" max="9472" width="9.140625" style="70"/>
    <col min="9473" max="9473" width="5.7109375" style="70" customWidth="1"/>
    <col min="9474" max="9474" width="26.85546875" style="70" customWidth="1"/>
    <col min="9475" max="9475" width="28.7109375" style="70" customWidth="1"/>
    <col min="9476" max="9483" width="15.7109375" style="70" customWidth="1"/>
    <col min="9484" max="9502" width="8.7109375" style="70" customWidth="1"/>
    <col min="9503" max="9728" width="9.140625" style="70"/>
    <col min="9729" max="9729" width="5.7109375" style="70" customWidth="1"/>
    <col min="9730" max="9730" width="26.85546875" style="70" customWidth="1"/>
    <col min="9731" max="9731" width="28.7109375" style="70" customWidth="1"/>
    <col min="9732" max="9739" width="15.7109375" style="70" customWidth="1"/>
    <col min="9740" max="9758" width="8.7109375" style="70" customWidth="1"/>
    <col min="9759" max="9984" width="9.140625" style="70"/>
    <col min="9985" max="9985" width="5.7109375" style="70" customWidth="1"/>
    <col min="9986" max="9986" width="26.85546875" style="70" customWidth="1"/>
    <col min="9987" max="9987" width="28.7109375" style="70" customWidth="1"/>
    <col min="9988" max="9995" width="15.7109375" style="70" customWidth="1"/>
    <col min="9996" max="10014" width="8.7109375" style="70" customWidth="1"/>
    <col min="10015" max="10240" width="9.140625" style="70"/>
    <col min="10241" max="10241" width="5.7109375" style="70" customWidth="1"/>
    <col min="10242" max="10242" width="26.85546875" style="70" customWidth="1"/>
    <col min="10243" max="10243" width="28.7109375" style="70" customWidth="1"/>
    <col min="10244" max="10251" width="15.7109375" style="70" customWidth="1"/>
    <col min="10252" max="10270" width="8.7109375" style="70" customWidth="1"/>
    <col min="10271" max="10496" width="9.140625" style="70"/>
    <col min="10497" max="10497" width="5.7109375" style="70" customWidth="1"/>
    <col min="10498" max="10498" width="26.85546875" style="70" customWidth="1"/>
    <col min="10499" max="10499" width="28.7109375" style="70" customWidth="1"/>
    <col min="10500" max="10507" width="15.7109375" style="70" customWidth="1"/>
    <col min="10508" max="10526" width="8.7109375" style="70" customWidth="1"/>
    <col min="10527" max="10752" width="9.140625" style="70"/>
    <col min="10753" max="10753" width="5.7109375" style="70" customWidth="1"/>
    <col min="10754" max="10754" width="26.85546875" style="70" customWidth="1"/>
    <col min="10755" max="10755" width="28.7109375" style="70" customWidth="1"/>
    <col min="10756" max="10763" width="15.7109375" style="70" customWidth="1"/>
    <col min="10764" max="10782" width="8.7109375" style="70" customWidth="1"/>
    <col min="10783" max="11008" width="9.140625" style="70"/>
    <col min="11009" max="11009" width="5.7109375" style="70" customWidth="1"/>
    <col min="11010" max="11010" width="26.85546875" style="70" customWidth="1"/>
    <col min="11011" max="11011" width="28.7109375" style="70" customWidth="1"/>
    <col min="11012" max="11019" width="15.7109375" style="70" customWidth="1"/>
    <col min="11020" max="11038" width="8.7109375" style="70" customWidth="1"/>
    <col min="11039" max="11264" width="9.140625" style="70"/>
    <col min="11265" max="11265" width="5.7109375" style="70" customWidth="1"/>
    <col min="11266" max="11266" width="26.85546875" style="70" customWidth="1"/>
    <col min="11267" max="11267" width="28.7109375" style="70" customWidth="1"/>
    <col min="11268" max="11275" width="15.7109375" style="70" customWidth="1"/>
    <col min="11276" max="11294" width="8.7109375" style="70" customWidth="1"/>
    <col min="11295" max="11520" width="9.140625" style="70"/>
    <col min="11521" max="11521" width="5.7109375" style="70" customWidth="1"/>
    <col min="11522" max="11522" width="26.85546875" style="70" customWidth="1"/>
    <col min="11523" max="11523" width="28.7109375" style="70" customWidth="1"/>
    <col min="11524" max="11531" width="15.7109375" style="70" customWidth="1"/>
    <col min="11532" max="11550" width="8.7109375" style="70" customWidth="1"/>
    <col min="11551" max="11776" width="9.140625" style="70"/>
    <col min="11777" max="11777" width="5.7109375" style="70" customWidth="1"/>
    <col min="11778" max="11778" width="26.85546875" style="70" customWidth="1"/>
    <col min="11779" max="11779" width="28.7109375" style="70" customWidth="1"/>
    <col min="11780" max="11787" width="15.7109375" style="70" customWidth="1"/>
    <col min="11788" max="11806" width="8.7109375" style="70" customWidth="1"/>
    <col min="11807" max="12032" width="9.140625" style="70"/>
    <col min="12033" max="12033" width="5.7109375" style="70" customWidth="1"/>
    <col min="12034" max="12034" width="26.85546875" style="70" customWidth="1"/>
    <col min="12035" max="12035" width="28.7109375" style="70" customWidth="1"/>
    <col min="12036" max="12043" width="15.7109375" style="70" customWidth="1"/>
    <col min="12044" max="12062" width="8.7109375" style="70" customWidth="1"/>
    <col min="12063" max="12288" width="9.140625" style="70"/>
    <col min="12289" max="12289" width="5.7109375" style="70" customWidth="1"/>
    <col min="12290" max="12290" width="26.85546875" style="70" customWidth="1"/>
    <col min="12291" max="12291" width="28.7109375" style="70" customWidth="1"/>
    <col min="12292" max="12299" width="15.7109375" style="70" customWidth="1"/>
    <col min="12300" max="12318" width="8.7109375" style="70" customWidth="1"/>
    <col min="12319" max="12544" width="9.140625" style="70"/>
    <col min="12545" max="12545" width="5.7109375" style="70" customWidth="1"/>
    <col min="12546" max="12546" width="26.85546875" style="70" customWidth="1"/>
    <col min="12547" max="12547" width="28.7109375" style="70" customWidth="1"/>
    <col min="12548" max="12555" width="15.7109375" style="70" customWidth="1"/>
    <col min="12556" max="12574" width="8.7109375" style="70" customWidth="1"/>
    <col min="12575" max="12800" width="9.140625" style="70"/>
    <col min="12801" max="12801" width="5.7109375" style="70" customWidth="1"/>
    <col min="12802" max="12802" width="26.85546875" style="70" customWidth="1"/>
    <col min="12803" max="12803" width="28.7109375" style="70" customWidth="1"/>
    <col min="12804" max="12811" width="15.7109375" style="70" customWidth="1"/>
    <col min="12812" max="12830" width="8.7109375" style="70" customWidth="1"/>
    <col min="12831" max="13056" width="9.140625" style="70"/>
    <col min="13057" max="13057" width="5.7109375" style="70" customWidth="1"/>
    <col min="13058" max="13058" width="26.85546875" style="70" customWidth="1"/>
    <col min="13059" max="13059" width="28.7109375" style="70" customWidth="1"/>
    <col min="13060" max="13067" width="15.7109375" style="70" customWidth="1"/>
    <col min="13068" max="13086" width="8.7109375" style="70" customWidth="1"/>
    <col min="13087" max="13312" width="9.140625" style="70"/>
    <col min="13313" max="13313" width="5.7109375" style="70" customWidth="1"/>
    <col min="13314" max="13314" width="26.85546875" style="70" customWidth="1"/>
    <col min="13315" max="13315" width="28.7109375" style="70" customWidth="1"/>
    <col min="13316" max="13323" width="15.7109375" style="70" customWidth="1"/>
    <col min="13324" max="13342" width="8.7109375" style="70" customWidth="1"/>
    <col min="13343" max="13568" width="9.140625" style="70"/>
    <col min="13569" max="13569" width="5.7109375" style="70" customWidth="1"/>
    <col min="13570" max="13570" width="26.85546875" style="70" customWidth="1"/>
    <col min="13571" max="13571" width="28.7109375" style="70" customWidth="1"/>
    <col min="13572" max="13579" width="15.7109375" style="70" customWidth="1"/>
    <col min="13580" max="13598" width="8.7109375" style="70" customWidth="1"/>
    <col min="13599" max="13824" width="9.140625" style="70"/>
    <col min="13825" max="13825" width="5.7109375" style="70" customWidth="1"/>
    <col min="13826" max="13826" width="26.85546875" style="70" customWidth="1"/>
    <col min="13827" max="13827" width="28.7109375" style="70" customWidth="1"/>
    <col min="13828" max="13835" width="15.7109375" style="70" customWidth="1"/>
    <col min="13836" max="13854" width="8.7109375" style="70" customWidth="1"/>
    <col min="13855" max="14080" width="9.140625" style="70"/>
    <col min="14081" max="14081" width="5.7109375" style="70" customWidth="1"/>
    <col min="14082" max="14082" width="26.85546875" style="70" customWidth="1"/>
    <col min="14083" max="14083" width="28.7109375" style="70" customWidth="1"/>
    <col min="14084" max="14091" width="15.7109375" style="70" customWidth="1"/>
    <col min="14092" max="14110" width="8.7109375" style="70" customWidth="1"/>
    <col min="14111" max="14336" width="9.140625" style="70"/>
    <col min="14337" max="14337" width="5.7109375" style="70" customWidth="1"/>
    <col min="14338" max="14338" width="26.85546875" style="70" customWidth="1"/>
    <col min="14339" max="14339" width="28.7109375" style="70" customWidth="1"/>
    <col min="14340" max="14347" width="15.7109375" style="70" customWidth="1"/>
    <col min="14348" max="14366" width="8.7109375" style="70" customWidth="1"/>
    <col min="14367" max="14592" width="9.140625" style="70"/>
    <col min="14593" max="14593" width="5.7109375" style="70" customWidth="1"/>
    <col min="14594" max="14594" width="26.85546875" style="70" customWidth="1"/>
    <col min="14595" max="14595" width="28.7109375" style="70" customWidth="1"/>
    <col min="14596" max="14603" width="15.7109375" style="70" customWidth="1"/>
    <col min="14604" max="14622" width="8.7109375" style="70" customWidth="1"/>
    <col min="14623" max="14848" width="9.140625" style="70"/>
    <col min="14849" max="14849" width="5.7109375" style="70" customWidth="1"/>
    <col min="14850" max="14850" width="26.85546875" style="70" customWidth="1"/>
    <col min="14851" max="14851" width="28.7109375" style="70" customWidth="1"/>
    <col min="14852" max="14859" width="15.7109375" style="70" customWidth="1"/>
    <col min="14860" max="14878" width="8.7109375" style="70" customWidth="1"/>
    <col min="14879" max="15104" width="9.140625" style="70"/>
    <col min="15105" max="15105" width="5.7109375" style="70" customWidth="1"/>
    <col min="15106" max="15106" width="26.85546875" style="70" customWidth="1"/>
    <col min="15107" max="15107" width="28.7109375" style="70" customWidth="1"/>
    <col min="15108" max="15115" width="15.7109375" style="70" customWidth="1"/>
    <col min="15116" max="15134" width="8.7109375" style="70" customWidth="1"/>
    <col min="15135" max="15360" width="9.140625" style="70"/>
    <col min="15361" max="15361" width="5.7109375" style="70" customWidth="1"/>
    <col min="15362" max="15362" width="26.85546875" style="70" customWidth="1"/>
    <col min="15363" max="15363" width="28.7109375" style="70" customWidth="1"/>
    <col min="15364" max="15371" width="15.7109375" style="70" customWidth="1"/>
    <col min="15372" max="15390" width="8.7109375" style="70" customWidth="1"/>
    <col min="15391" max="15616" width="9.140625" style="70"/>
    <col min="15617" max="15617" width="5.7109375" style="70" customWidth="1"/>
    <col min="15618" max="15618" width="26.85546875" style="70" customWidth="1"/>
    <col min="15619" max="15619" width="28.7109375" style="70" customWidth="1"/>
    <col min="15620" max="15627" width="15.7109375" style="70" customWidth="1"/>
    <col min="15628" max="15646" width="8.7109375" style="70" customWidth="1"/>
    <col min="15647" max="15872" width="9.140625" style="70"/>
    <col min="15873" max="15873" width="5.7109375" style="70" customWidth="1"/>
    <col min="15874" max="15874" width="26.85546875" style="70" customWidth="1"/>
    <col min="15875" max="15875" width="28.7109375" style="70" customWidth="1"/>
    <col min="15876" max="15883" width="15.7109375" style="70" customWidth="1"/>
    <col min="15884" max="15902" width="8.7109375" style="70" customWidth="1"/>
    <col min="15903" max="16128" width="9.140625" style="70"/>
    <col min="16129" max="16129" width="5.7109375" style="70" customWidth="1"/>
    <col min="16130" max="16130" width="26.85546875" style="70" customWidth="1"/>
    <col min="16131" max="16131" width="28.7109375" style="70" customWidth="1"/>
    <col min="16132" max="16139" width="15.7109375" style="70" customWidth="1"/>
    <col min="16140" max="16158" width="8.7109375" style="70" customWidth="1"/>
    <col min="16159" max="16384" width="9.140625" style="70"/>
  </cols>
  <sheetData>
    <row r="1" spans="1:30" ht="15.75" x14ac:dyDescent="0.25">
      <c r="A1" s="290" t="s">
        <v>923</v>
      </c>
      <c r="B1" s="69"/>
    </row>
    <row r="2" spans="1:30" x14ac:dyDescent="0.25">
      <c r="A2" s="125" t="s">
        <v>316</v>
      </c>
      <c r="B2" s="125"/>
    </row>
    <row r="3" spans="1:30" ht="16.5" customHeight="1" x14ac:dyDescent="0.25">
      <c r="A3" s="1064" t="s">
        <v>858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15.75" x14ac:dyDescent="0.25">
      <c r="A4" s="1064" t="s">
        <v>1256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</row>
    <row r="5" spans="1:30" ht="15.75" x14ac:dyDescent="0.25">
      <c r="A5" s="217"/>
      <c r="B5" s="217"/>
      <c r="C5" s="217"/>
      <c r="D5" s="217"/>
      <c r="E5" s="589" t="str">
        <f>'1'!$E$5</f>
        <v>KABUPATEN/KOTA</v>
      </c>
      <c r="F5" s="590">
        <f>'1'!$F$5</f>
        <v>2022</v>
      </c>
      <c r="G5" s="589"/>
      <c r="H5" s="589"/>
      <c r="I5" s="217"/>
      <c r="J5" s="217"/>
      <c r="K5" s="217"/>
    </row>
    <row r="6" spans="1:30" ht="15.75" x14ac:dyDescent="0.25">
      <c r="A6" s="217"/>
      <c r="B6" s="217"/>
      <c r="C6" s="217"/>
      <c r="D6" s="217"/>
      <c r="E6" s="589" t="str">
        <f>'1'!$E$6</f>
        <v>TAHUN</v>
      </c>
      <c r="F6" s="590" t="str">
        <f>'1'!$F$6</f>
        <v>BANYUMAS</v>
      </c>
      <c r="G6" s="589"/>
      <c r="H6" s="589"/>
      <c r="I6" s="217"/>
      <c r="J6" s="217"/>
      <c r="K6" s="217"/>
    </row>
    <row r="7" spans="1:30" ht="15.75" thickBot="1" x14ac:dyDescent="0.3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30" ht="20.100000000000001" customHeight="1" x14ac:dyDescent="0.25">
      <c r="A8" s="1040" t="s">
        <v>2</v>
      </c>
      <c r="B8" s="1040" t="s">
        <v>254</v>
      </c>
      <c r="C8" s="1040" t="s">
        <v>409</v>
      </c>
      <c r="D8" s="1093" t="s">
        <v>855</v>
      </c>
      <c r="E8" s="1094"/>
      <c r="F8" s="1094"/>
      <c r="G8" s="1094"/>
      <c r="H8" s="1094"/>
      <c r="I8" s="1094"/>
      <c r="J8" s="1094"/>
      <c r="K8" s="1095"/>
      <c r="L8" s="80"/>
    </row>
    <row r="9" spans="1:30" ht="83.25" customHeight="1" x14ac:dyDescent="0.25">
      <c r="A9" s="1040"/>
      <c r="B9" s="1040"/>
      <c r="C9" s="1040"/>
      <c r="D9" s="1048" t="s">
        <v>859</v>
      </c>
      <c r="E9" s="1234" t="s">
        <v>860</v>
      </c>
      <c r="F9" s="1120"/>
      <c r="G9" s="1067" t="s">
        <v>861</v>
      </c>
      <c r="H9" s="1069"/>
      <c r="I9" s="1235" t="s">
        <v>862</v>
      </c>
      <c r="J9" s="1259"/>
      <c r="K9" s="758" t="s">
        <v>863</v>
      </c>
    </row>
    <row r="10" spans="1:30" ht="20.100000000000001" customHeight="1" x14ac:dyDescent="0.25">
      <c r="A10" s="1041"/>
      <c r="B10" s="1041"/>
      <c r="C10" s="1041"/>
      <c r="D10" s="1046"/>
      <c r="E10" s="760" t="s">
        <v>256</v>
      </c>
      <c r="F10" s="760" t="s">
        <v>27</v>
      </c>
      <c r="G10" s="757" t="s">
        <v>256</v>
      </c>
      <c r="H10" s="757" t="s">
        <v>27</v>
      </c>
      <c r="I10" s="757" t="s">
        <v>256</v>
      </c>
      <c r="J10" s="757" t="s">
        <v>27</v>
      </c>
      <c r="K10" s="757" t="s">
        <v>256</v>
      </c>
    </row>
    <row r="11" spans="1:30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</row>
    <row r="12" spans="1:30" x14ac:dyDescent="0.25">
      <c r="A12" s="561">
        <v>1</v>
      </c>
      <c r="B12" s="128" t="str">
        <f>'9'!B9</f>
        <v>Lumbir</v>
      </c>
      <c r="C12" s="128" t="str">
        <f>'9'!C9</f>
        <v>Lumbir</v>
      </c>
      <c r="D12" s="296">
        <f>'64'!L11</f>
        <v>0</v>
      </c>
      <c r="E12" s="292"/>
      <c r="F12" s="278" t="e">
        <f>E12/D12*100</f>
        <v>#DIV/0!</v>
      </c>
      <c r="G12" s="292"/>
      <c r="H12" s="278" t="e">
        <f>G12/D12*100</f>
        <v>#DIV/0!</v>
      </c>
      <c r="I12" s="292"/>
      <c r="J12" s="278" t="e">
        <f t="shared" ref="J12:J30" si="0">I12/D12*100</f>
        <v>#DIV/0!</v>
      </c>
      <c r="K12" s="292"/>
    </row>
    <row r="13" spans="1:30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296">
        <f>'64'!L12</f>
        <v>0</v>
      </c>
      <c r="E13" s="296"/>
      <c r="F13" s="280" t="e">
        <f t="shared" ref="F13:F31" si="1">E13/D13*100</f>
        <v>#DIV/0!</v>
      </c>
      <c r="G13" s="296"/>
      <c r="H13" s="280" t="e">
        <f t="shared" ref="H13:H31" si="2">G13/D13*100</f>
        <v>#DIV/0!</v>
      </c>
      <c r="I13" s="296"/>
      <c r="J13" s="280" t="e">
        <f t="shared" si="0"/>
        <v>#DIV/0!</v>
      </c>
      <c r="K13" s="296"/>
    </row>
    <row r="14" spans="1:30" x14ac:dyDescent="0.25">
      <c r="A14" s="557"/>
      <c r="B14" s="128"/>
      <c r="C14" s="128" t="str">
        <f>'9'!C11</f>
        <v>Wangon II</v>
      </c>
      <c r="D14" s="296">
        <f>'64'!L13</f>
        <v>0</v>
      </c>
      <c r="E14" s="296"/>
      <c r="F14" s="280" t="e">
        <f t="shared" si="1"/>
        <v>#DIV/0!</v>
      </c>
      <c r="G14" s="296"/>
      <c r="H14" s="280" t="e">
        <f t="shared" si="2"/>
        <v>#DIV/0!</v>
      </c>
      <c r="I14" s="296"/>
      <c r="J14" s="280" t="e">
        <f>I14/D14*100</f>
        <v>#DIV/0!</v>
      </c>
      <c r="K14" s="296"/>
    </row>
    <row r="15" spans="1:30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296">
        <f>'64'!L14</f>
        <v>0</v>
      </c>
      <c r="E15" s="296"/>
      <c r="F15" s="280" t="e">
        <f t="shared" si="1"/>
        <v>#DIV/0!</v>
      </c>
      <c r="G15" s="296"/>
      <c r="H15" s="280" t="e">
        <f t="shared" si="2"/>
        <v>#DIV/0!</v>
      </c>
      <c r="I15" s="296"/>
      <c r="J15" s="280" t="e">
        <f>I15/D15*100</f>
        <v>#DIV/0!</v>
      </c>
      <c r="K15" s="296"/>
    </row>
    <row r="16" spans="1:30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296">
        <f>'64'!L15</f>
        <v>0</v>
      </c>
      <c r="E16" s="296"/>
      <c r="F16" s="280" t="e">
        <f t="shared" si="1"/>
        <v>#DIV/0!</v>
      </c>
      <c r="G16" s="296"/>
      <c r="H16" s="280" t="e">
        <f t="shared" si="2"/>
        <v>#DIV/0!</v>
      </c>
      <c r="I16" s="296"/>
      <c r="J16" s="280" t="e">
        <f t="shared" si="0"/>
        <v>#DIV/0!</v>
      </c>
      <c r="K16" s="296"/>
    </row>
    <row r="17" spans="1:1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296">
        <f>'64'!L16</f>
        <v>0</v>
      </c>
      <c r="E17" s="296"/>
      <c r="F17" s="280" t="e">
        <f t="shared" si="1"/>
        <v>#DIV/0!</v>
      </c>
      <c r="G17" s="296"/>
      <c r="H17" s="280" t="e">
        <f t="shared" si="2"/>
        <v>#DIV/0!</v>
      </c>
      <c r="I17" s="296"/>
      <c r="J17" s="280" t="e">
        <f t="shared" si="0"/>
        <v>#DIV/0!</v>
      </c>
      <c r="K17" s="296"/>
    </row>
    <row r="18" spans="1:1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296">
        <f>'64'!L17</f>
        <v>0</v>
      </c>
      <c r="E18" s="296"/>
      <c r="F18" s="280" t="e">
        <f t="shared" si="1"/>
        <v>#DIV/0!</v>
      </c>
      <c r="G18" s="296"/>
      <c r="H18" s="280" t="e">
        <f t="shared" si="2"/>
        <v>#DIV/0!</v>
      </c>
      <c r="I18" s="296"/>
      <c r="J18" s="280" t="e">
        <f t="shared" si="0"/>
        <v>#DIV/0!</v>
      </c>
      <c r="K18" s="296"/>
    </row>
    <row r="19" spans="1:11" x14ac:dyDescent="0.25">
      <c r="A19" s="557"/>
      <c r="B19" s="128"/>
      <c r="C19" s="128" t="str">
        <f>'9'!C16</f>
        <v>Kemranjen II</v>
      </c>
      <c r="D19" s="296">
        <f>'64'!L18</f>
        <v>0</v>
      </c>
      <c r="E19" s="296"/>
      <c r="F19" s="280" t="e">
        <f t="shared" si="1"/>
        <v>#DIV/0!</v>
      </c>
      <c r="G19" s="296"/>
      <c r="H19" s="280" t="e">
        <f t="shared" si="2"/>
        <v>#DIV/0!</v>
      </c>
      <c r="I19" s="296"/>
      <c r="J19" s="280" t="e">
        <f t="shared" si="0"/>
        <v>#DIV/0!</v>
      </c>
      <c r="K19" s="296"/>
    </row>
    <row r="20" spans="1:1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296">
        <f>'64'!L19</f>
        <v>0</v>
      </c>
      <c r="E20" s="296"/>
      <c r="F20" s="280" t="e">
        <f t="shared" si="1"/>
        <v>#DIV/0!</v>
      </c>
      <c r="G20" s="296"/>
      <c r="H20" s="280" t="e">
        <f t="shared" si="2"/>
        <v>#DIV/0!</v>
      </c>
      <c r="I20" s="296"/>
      <c r="J20" s="280" t="e">
        <f t="shared" si="0"/>
        <v>#DIV/0!</v>
      </c>
      <c r="K20" s="296"/>
    </row>
    <row r="21" spans="1:11" x14ac:dyDescent="0.25">
      <c r="A21" s="557"/>
      <c r="B21" s="128"/>
      <c r="C21" s="128" t="str">
        <f>'9'!C18</f>
        <v>Sumpiuh II</v>
      </c>
      <c r="D21" s="296">
        <f>'64'!L20</f>
        <v>0</v>
      </c>
      <c r="E21" s="296"/>
      <c r="F21" s="280" t="e">
        <f t="shared" si="1"/>
        <v>#DIV/0!</v>
      </c>
      <c r="G21" s="296"/>
      <c r="H21" s="280" t="e">
        <f t="shared" si="2"/>
        <v>#DIV/0!</v>
      </c>
      <c r="I21" s="296"/>
      <c r="J21" s="280" t="e">
        <f t="shared" si="0"/>
        <v>#DIV/0!</v>
      </c>
      <c r="K21" s="296"/>
    </row>
    <row r="22" spans="1:1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296">
        <f>'64'!L21</f>
        <v>0</v>
      </c>
      <c r="E22" s="296"/>
      <c r="F22" s="280" t="e">
        <f t="shared" si="1"/>
        <v>#DIV/0!</v>
      </c>
      <c r="G22" s="296"/>
      <c r="H22" s="280" t="e">
        <f t="shared" si="2"/>
        <v>#DIV/0!</v>
      </c>
      <c r="I22" s="296"/>
      <c r="J22" s="280" t="e">
        <f t="shared" si="0"/>
        <v>#DIV/0!</v>
      </c>
      <c r="K22" s="296"/>
    </row>
    <row r="23" spans="1:11" x14ac:dyDescent="0.25">
      <c r="A23" s="557"/>
      <c r="B23" s="128"/>
      <c r="C23" s="128" t="str">
        <f>'9'!C20</f>
        <v>Tambak II</v>
      </c>
      <c r="D23" s="296">
        <f>'64'!L22</f>
        <v>0</v>
      </c>
      <c r="E23" s="296"/>
      <c r="F23" s="280" t="e">
        <f t="shared" si="1"/>
        <v>#DIV/0!</v>
      </c>
      <c r="G23" s="296"/>
      <c r="H23" s="280" t="e">
        <f t="shared" si="2"/>
        <v>#DIV/0!</v>
      </c>
      <c r="I23" s="296"/>
      <c r="J23" s="280" t="e">
        <f t="shared" si="0"/>
        <v>#DIV/0!</v>
      </c>
      <c r="K23" s="296"/>
    </row>
    <row r="24" spans="1:1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296">
        <f>'64'!L23</f>
        <v>0</v>
      </c>
      <c r="E24" s="296"/>
      <c r="F24" s="280" t="e">
        <f t="shared" si="1"/>
        <v>#DIV/0!</v>
      </c>
      <c r="G24" s="296"/>
      <c r="H24" s="280" t="e">
        <f t="shared" si="2"/>
        <v>#DIV/0!</v>
      </c>
      <c r="I24" s="296"/>
      <c r="J24" s="280" t="e">
        <f t="shared" si="0"/>
        <v>#DIV/0!</v>
      </c>
      <c r="K24" s="296"/>
    </row>
    <row r="25" spans="1:1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296">
        <f>'64'!L24</f>
        <v>0</v>
      </c>
      <c r="E25" s="296"/>
      <c r="F25" s="280" t="e">
        <f t="shared" si="1"/>
        <v>#DIV/0!</v>
      </c>
      <c r="G25" s="296"/>
      <c r="H25" s="280" t="e">
        <f t="shared" si="2"/>
        <v>#DIV/0!</v>
      </c>
      <c r="I25" s="296"/>
      <c r="J25" s="280" t="e">
        <f t="shared" si="0"/>
        <v>#DIV/0!</v>
      </c>
      <c r="K25" s="296"/>
    </row>
    <row r="26" spans="1:1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296">
        <f>'64'!L25</f>
        <v>0</v>
      </c>
      <c r="E26" s="296"/>
      <c r="F26" s="280" t="e">
        <f t="shared" si="1"/>
        <v>#DIV/0!</v>
      </c>
      <c r="G26" s="296"/>
      <c r="H26" s="280" t="e">
        <f t="shared" si="2"/>
        <v>#DIV/0!</v>
      </c>
      <c r="I26" s="296"/>
      <c r="J26" s="280" t="e">
        <f t="shared" si="0"/>
        <v>#DIV/0!</v>
      </c>
      <c r="K26" s="296"/>
    </row>
    <row r="27" spans="1:1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296">
        <f>'64'!L26</f>
        <v>0</v>
      </c>
      <c r="E27" s="296"/>
      <c r="F27" s="280" t="e">
        <f t="shared" si="1"/>
        <v>#DIV/0!</v>
      </c>
      <c r="G27" s="296"/>
      <c r="H27" s="280" t="e">
        <f t="shared" si="2"/>
        <v>#DIV/0!</v>
      </c>
      <c r="I27" s="296"/>
      <c r="J27" s="280" t="e">
        <f t="shared" si="0"/>
        <v>#DIV/0!</v>
      </c>
      <c r="K27" s="296"/>
    </row>
    <row r="28" spans="1:1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296">
        <f>'64'!L27</f>
        <v>0</v>
      </c>
      <c r="E28" s="296"/>
      <c r="F28" s="280" t="e">
        <f t="shared" si="1"/>
        <v>#DIV/0!</v>
      </c>
      <c r="G28" s="296"/>
      <c r="H28" s="280" t="e">
        <f t="shared" si="2"/>
        <v>#DIV/0!</v>
      </c>
      <c r="I28" s="296"/>
      <c r="J28" s="280" t="e">
        <f t="shared" si="0"/>
        <v>#DIV/0!</v>
      </c>
      <c r="K28" s="296"/>
    </row>
    <row r="29" spans="1:1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296">
        <f>'64'!L28</f>
        <v>0</v>
      </c>
      <c r="E29" s="296"/>
      <c r="F29" s="280" t="e">
        <f t="shared" si="1"/>
        <v>#DIV/0!</v>
      </c>
      <c r="G29" s="296"/>
      <c r="H29" s="280" t="e">
        <f t="shared" si="2"/>
        <v>#DIV/0!</v>
      </c>
      <c r="I29" s="296"/>
      <c r="J29" s="280" t="e">
        <f t="shared" si="0"/>
        <v>#DIV/0!</v>
      </c>
      <c r="K29" s="296"/>
    </row>
    <row r="30" spans="1:11" x14ac:dyDescent="0.25">
      <c r="A30" s="557"/>
      <c r="B30" s="128"/>
      <c r="C30" s="128" t="str">
        <f>'9'!C27</f>
        <v>Ajibarang II</v>
      </c>
      <c r="D30" s="296">
        <f>'64'!L29</f>
        <v>0</v>
      </c>
      <c r="E30" s="296"/>
      <c r="F30" s="280" t="e">
        <f t="shared" si="1"/>
        <v>#DIV/0!</v>
      </c>
      <c r="G30" s="296"/>
      <c r="H30" s="280" t="e">
        <f t="shared" si="2"/>
        <v>#DIV/0!</v>
      </c>
      <c r="I30" s="296"/>
      <c r="J30" s="280" t="e">
        <f t="shared" si="0"/>
        <v>#DIV/0!</v>
      </c>
      <c r="K30" s="296"/>
    </row>
    <row r="31" spans="1:1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296">
        <f>'64'!L30</f>
        <v>0</v>
      </c>
      <c r="E31" s="296"/>
      <c r="F31" s="280" t="e">
        <f t="shared" si="1"/>
        <v>#DIV/0!</v>
      </c>
      <c r="G31" s="296"/>
      <c r="H31" s="280" t="e">
        <f t="shared" si="2"/>
        <v>#DIV/0!</v>
      </c>
      <c r="I31" s="296"/>
      <c r="J31" s="280" t="e">
        <f>I31/D31*100</f>
        <v>#DIV/0!</v>
      </c>
      <c r="K31" s="296"/>
    </row>
    <row r="32" spans="1:1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296">
        <f>'64'!L31</f>
        <v>0</v>
      </c>
      <c r="E32" s="296"/>
      <c r="F32" s="280" t="e">
        <f t="shared" ref="F32:F51" si="3">E32/D32*100</f>
        <v>#DIV/0!</v>
      </c>
      <c r="G32" s="296"/>
      <c r="H32" s="280" t="e">
        <f t="shared" ref="H32:H51" si="4">G32/D32*100</f>
        <v>#DIV/0!</v>
      </c>
      <c r="I32" s="296"/>
      <c r="J32" s="280" t="e">
        <f t="shared" ref="J32:J51" si="5">I32/D32*100</f>
        <v>#DIV/0!</v>
      </c>
      <c r="K32" s="296"/>
    </row>
    <row r="33" spans="1:11" x14ac:dyDescent="0.25">
      <c r="A33" s="557"/>
      <c r="B33" s="128"/>
      <c r="C33" s="128" t="str">
        <f>'9'!C30</f>
        <v>Pekuncen II</v>
      </c>
      <c r="D33" s="296">
        <f>'64'!L32</f>
        <v>0</v>
      </c>
      <c r="E33" s="296"/>
      <c r="F33" s="280" t="e">
        <f t="shared" si="3"/>
        <v>#DIV/0!</v>
      </c>
      <c r="G33" s="296"/>
      <c r="H33" s="280" t="e">
        <f t="shared" si="4"/>
        <v>#DIV/0!</v>
      </c>
      <c r="I33" s="296"/>
      <c r="J33" s="280" t="e">
        <f t="shared" si="5"/>
        <v>#DIV/0!</v>
      </c>
      <c r="K33" s="296"/>
    </row>
    <row r="34" spans="1:1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296">
        <f>'64'!L33</f>
        <v>0</v>
      </c>
      <c r="E34" s="296"/>
      <c r="F34" s="280" t="e">
        <f t="shared" si="3"/>
        <v>#DIV/0!</v>
      </c>
      <c r="G34" s="296"/>
      <c r="H34" s="280" t="e">
        <f t="shared" si="4"/>
        <v>#DIV/0!</v>
      </c>
      <c r="I34" s="296"/>
      <c r="J34" s="280" t="e">
        <f t="shared" si="5"/>
        <v>#DIV/0!</v>
      </c>
      <c r="K34" s="296"/>
    </row>
    <row r="35" spans="1:11" x14ac:dyDescent="0.25">
      <c r="A35" s="557"/>
      <c r="B35" s="128"/>
      <c r="C35" s="128" t="str">
        <f>'9'!C32</f>
        <v>Cilongok II</v>
      </c>
      <c r="D35" s="296">
        <f>'64'!L34</f>
        <v>0</v>
      </c>
      <c r="E35" s="296"/>
      <c r="F35" s="280" t="e">
        <f t="shared" si="3"/>
        <v>#DIV/0!</v>
      </c>
      <c r="G35" s="296"/>
      <c r="H35" s="280" t="e">
        <f t="shared" si="4"/>
        <v>#DIV/0!</v>
      </c>
      <c r="I35" s="296"/>
      <c r="J35" s="280" t="e">
        <f t="shared" si="5"/>
        <v>#DIV/0!</v>
      </c>
      <c r="K35" s="296"/>
    </row>
    <row r="36" spans="1:1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296">
        <f>'64'!L35</f>
        <v>0</v>
      </c>
      <c r="E36" s="296"/>
      <c r="F36" s="280" t="e">
        <f t="shared" si="3"/>
        <v>#DIV/0!</v>
      </c>
      <c r="G36" s="296"/>
      <c r="H36" s="280" t="e">
        <f t="shared" si="4"/>
        <v>#DIV/0!</v>
      </c>
      <c r="I36" s="296"/>
      <c r="J36" s="280" t="e">
        <f t="shared" si="5"/>
        <v>#DIV/0!</v>
      </c>
      <c r="K36" s="296"/>
    </row>
    <row r="37" spans="1:1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296">
        <f>'64'!L36</f>
        <v>0</v>
      </c>
      <c r="E37" s="296"/>
      <c r="F37" s="280" t="e">
        <f t="shared" si="3"/>
        <v>#DIV/0!</v>
      </c>
      <c r="G37" s="296"/>
      <c r="H37" s="280" t="e">
        <f t="shared" si="4"/>
        <v>#DIV/0!</v>
      </c>
      <c r="I37" s="296"/>
      <c r="J37" s="280" t="e">
        <f t="shared" si="5"/>
        <v>#DIV/0!</v>
      </c>
      <c r="K37" s="296"/>
    </row>
    <row r="38" spans="1:1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296">
        <f>'64'!L37</f>
        <v>0</v>
      </c>
      <c r="E38" s="296"/>
      <c r="F38" s="280" t="e">
        <f t="shared" si="3"/>
        <v>#DIV/0!</v>
      </c>
      <c r="G38" s="296"/>
      <c r="H38" s="280" t="e">
        <f t="shared" si="4"/>
        <v>#DIV/0!</v>
      </c>
      <c r="I38" s="296"/>
      <c r="J38" s="280" t="e">
        <f t="shared" si="5"/>
        <v>#DIV/0!</v>
      </c>
      <c r="K38" s="296"/>
    </row>
    <row r="39" spans="1:11" x14ac:dyDescent="0.25">
      <c r="A39" s="557"/>
      <c r="B39" s="128"/>
      <c r="C39" s="128" t="str">
        <f>'9'!C36</f>
        <v>Purwokerto Timur II</v>
      </c>
      <c r="D39" s="296">
        <f>'64'!L38</f>
        <v>0</v>
      </c>
      <c r="E39" s="296"/>
      <c r="F39" s="280" t="e">
        <f t="shared" si="3"/>
        <v>#DIV/0!</v>
      </c>
      <c r="G39" s="296"/>
      <c r="H39" s="280" t="e">
        <f t="shared" si="4"/>
        <v>#DIV/0!</v>
      </c>
      <c r="I39" s="296"/>
      <c r="J39" s="280" t="e">
        <f t="shared" si="5"/>
        <v>#DIV/0!</v>
      </c>
      <c r="K39" s="296"/>
    </row>
    <row r="40" spans="1:1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296">
        <f>'64'!L39</f>
        <v>0</v>
      </c>
      <c r="E40" s="296"/>
      <c r="F40" s="280" t="e">
        <f t="shared" si="3"/>
        <v>#DIV/0!</v>
      </c>
      <c r="G40" s="296"/>
      <c r="H40" s="280" t="e">
        <f t="shared" si="4"/>
        <v>#DIV/0!</v>
      </c>
      <c r="I40" s="296"/>
      <c r="J40" s="280" t="e">
        <f t="shared" si="5"/>
        <v>#DIV/0!</v>
      </c>
      <c r="K40" s="296"/>
    </row>
    <row r="41" spans="1:11" x14ac:dyDescent="0.25">
      <c r="A41" s="557"/>
      <c r="B41" s="128"/>
      <c r="C41" s="128" t="str">
        <f>'9'!C38</f>
        <v>Purwokerto Utara II</v>
      </c>
      <c r="D41" s="296">
        <f>'64'!L40</f>
        <v>0</v>
      </c>
      <c r="E41" s="296"/>
      <c r="F41" s="280" t="e">
        <f t="shared" si="3"/>
        <v>#DIV/0!</v>
      </c>
      <c r="G41" s="296"/>
      <c r="H41" s="280" t="e">
        <f t="shared" si="4"/>
        <v>#DIV/0!</v>
      </c>
      <c r="I41" s="296"/>
      <c r="J41" s="280" t="e">
        <f t="shared" si="5"/>
        <v>#DIV/0!</v>
      </c>
      <c r="K41" s="296"/>
    </row>
    <row r="42" spans="1:1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296">
        <f>'64'!L41</f>
        <v>0</v>
      </c>
      <c r="E42" s="296"/>
      <c r="F42" s="280" t="e">
        <f t="shared" si="3"/>
        <v>#DIV/0!</v>
      </c>
      <c r="G42" s="296"/>
      <c r="H42" s="280" t="e">
        <f t="shared" si="4"/>
        <v>#DIV/0!</v>
      </c>
      <c r="I42" s="296"/>
      <c r="J42" s="280" t="e">
        <f t="shared" si="5"/>
        <v>#DIV/0!</v>
      </c>
      <c r="K42" s="296"/>
    </row>
    <row r="43" spans="1:1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296">
        <f>'64'!L42</f>
        <v>0</v>
      </c>
      <c r="E43" s="296"/>
      <c r="F43" s="280" t="e">
        <f t="shared" si="3"/>
        <v>#DIV/0!</v>
      </c>
      <c r="G43" s="296"/>
      <c r="H43" s="280" t="e">
        <f t="shared" si="4"/>
        <v>#DIV/0!</v>
      </c>
      <c r="I43" s="296"/>
      <c r="J43" s="280" t="e">
        <f t="shared" si="5"/>
        <v>#DIV/0!</v>
      </c>
      <c r="K43" s="296"/>
    </row>
    <row r="44" spans="1:11" x14ac:dyDescent="0.25">
      <c r="A44" s="557"/>
      <c r="B44" s="128"/>
      <c r="C44" s="128" t="str">
        <f>'9'!C41</f>
        <v>Sokaraja II</v>
      </c>
      <c r="D44" s="296">
        <f>'64'!L43</f>
        <v>0</v>
      </c>
      <c r="E44" s="296"/>
      <c r="F44" s="280" t="e">
        <f t="shared" si="3"/>
        <v>#DIV/0!</v>
      </c>
      <c r="G44" s="296"/>
      <c r="H44" s="280" t="e">
        <f t="shared" si="4"/>
        <v>#DIV/0!</v>
      </c>
      <c r="I44" s="296"/>
      <c r="J44" s="280" t="e">
        <f t="shared" si="5"/>
        <v>#DIV/0!</v>
      </c>
      <c r="K44" s="296"/>
    </row>
    <row r="45" spans="1:1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296">
        <f>'64'!L44</f>
        <v>0</v>
      </c>
      <c r="E45" s="296"/>
      <c r="F45" s="280" t="e">
        <f t="shared" si="3"/>
        <v>#DIV/0!</v>
      </c>
      <c r="G45" s="296"/>
      <c r="H45" s="280" t="e">
        <f t="shared" si="4"/>
        <v>#DIV/0!</v>
      </c>
      <c r="I45" s="296"/>
      <c r="J45" s="280" t="e">
        <f t="shared" si="5"/>
        <v>#DIV/0!</v>
      </c>
      <c r="K45" s="296"/>
    </row>
    <row r="46" spans="1:11" x14ac:dyDescent="0.25">
      <c r="A46" s="557"/>
      <c r="B46" s="128"/>
      <c r="C46" s="128" t="str">
        <f>'9'!C43</f>
        <v>Kembaran II</v>
      </c>
      <c r="D46" s="296">
        <f>'64'!L45</f>
        <v>0</v>
      </c>
      <c r="E46" s="296"/>
      <c r="F46" s="280" t="e">
        <f t="shared" si="3"/>
        <v>#DIV/0!</v>
      </c>
      <c r="G46" s="296"/>
      <c r="H46" s="280" t="e">
        <f t="shared" si="4"/>
        <v>#DIV/0!</v>
      </c>
      <c r="I46" s="296"/>
      <c r="J46" s="280" t="e">
        <f t="shared" si="5"/>
        <v>#DIV/0!</v>
      </c>
      <c r="K46" s="296"/>
    </row>
    <row r="47" spans="1:1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296">
        <f>'64'!L46</f>
        <v>0</v>
      </c>
      <c r="E47" s="296"/>
      <c r="F47" s="280" t="e">
        <f t="shared" si="3"/>
        <v>#DIV/0!</v>
      </c>
      <c r="G47" s="296"/>
      <c r="H47" s="280" t="e">
        <f t="shared" si="4"/>
        <v>#DIV/0!</v>
      </c>
      <c r="I47" s="296"/>
      <c r="J47" s="280" t="e">
        <f t="shared" si="5"/>
        <v>#DIV/0!</v>
      </c>
      <c r="K47" s="296"/>
    </row>
    <row r="48" spans="1:11" x14ac:dyDescent="0.25">
      <c r="A48" s="557"/>
      <c r="B48" s="128"/>
      <c r="C48" s="128" t="str">
        <f>'9'!C45</f>
        <v>Sumbang II</v>
      </c>
      <c r="D48" s="296">
        <f>'64'!L47</f>
        <v>0</v>
      </c>
      <c r="E48" s="296"/>
      <c r="F48" s="280" t="e">
        <f t="shared" si="3"/>
        <v>#DIV/0!</v>
      </c>
      <c r="G48" s="296"/>
      <c r="H48" s="280" t="e">
        <f t="shared" si="4"/>
        <v>#DIV/0!</v>
      </c>
      <c r="I48" s="296"/>
      <c r="J48" s="280" t="e">
        <f t="shared" si="5"/>
        <v>#DIV/0!</v>
      </c>
      <c r="K48" s="296"/>
    </row>
    <row r="49" spans="1:30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296">
        <f>'64'!L48</f>
        <v>0</v>
      </c>
      <c r="E49" s="296"/>
      <c r="F49" s="280" t="e">
        <f t="shared" si="3"/>
        <v>#DIV/0!</v>
      </c>
      <c r="G49" s="296"/>
      <c r="H49" s="280" t="e">
        <f t="shared" si="4"/>
        <v>#DIV/0!</v>
      </c>
      <c r="I49" s="296"/>
      <c r="J49" s="280" t="e">
        <f t="shared" si="5"/>
        <v>#DIV/0!</v>
      </c>
      <c r="K49" s="296"/>
    </row>
    <row r="50" spans="1:30" x14ac:dyDescent="0.25">
      <c r="A50" s="557"/>
      <c r="B50" s="128"/>
      <c r="C50" s="128" t="str">
        <f>'9'!C47</f>
        <v>Baturraden II</v>
      </c>
      <c r="D50" s="296">
        <f>'64'!L49</f>
        <v>0</v>
      </c>
      <c r="E50" s="296"/>
      <c r="F50" s="280" t="e">
        <f t="shared" si="3"/>
        <v>#DIV/0!</v>
      </c>
      <c r="G50" s="296"/>
      <c r="H50" s="280" t="e">
        <f t="shared" si="4"/>
        <v>#DIV/0!</v>
      </c>
      <c r="I50" s="296"/>
      <c r="J50" s="280" t="e">
        <f t="shared" si="5"/>
        <v>#DIV/0!</v>
      </c>
      <c r="K50" s="296"/>
    </row>
    <row r="51" spans="1:30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296">
        <f>'64'!L50</f>
        <v>0</v>
      </c>
      <c r="E51" s="296"/>
      <c r="F51" s="280" t="e">
        <f t="shared" si="3"/>
        <v>#DIV/0!</v>
      </c>
      <c r="G51" s="296"/>
      <c r="H51" s="280" t="e">
        <f t="shared" si="4"/>
        <v>#DIV/0!</v>
      </c>
      <c r="I51" s="296"/>
      <c r="J51" s="280" t="e">
        <f t="shared" si="5"/>
        <v>#DIV/0!</v>
      </c>
      <c r="K51" s="296"/>
    </row>
    <row r="52" spans="1:30" x14ac:dyDescent="0.25">
      <c r="A52" s="557"/>
      <c r="B52" s="128"/>
      <c r="C52" s="128"/>
      <c r="D52" s="296"/>
      <c r="E52" s="296"/>
      <c r="F52" s="280"/>
      <c r="G52" s="296"/>
      <c r="H52" s="280"/>
      <c r="I52" s="296"/>
      <c r="J52" s="280"/>
      <c r="K52" s="296"/>
    </row>
    <row r="53" spans="1:30" x14ac:dyDescent="0.25">
      <c r="A53" s="557"/>
      <c r="B53" s="72"/>
      <c r="C53" s="72"/>
      <c r="D53" s="223"/>
      <c r="E53" s="223"/>
      <c r="F53" s="279"/>
      <c r="G53" s="223"/>
      <c r="H53" s="279"/>
      <c r="I53" s="296"/>
      <c r="J53" s="280"/>
      <c r="K53" s="296"/>
    </row>
    <row r="54" spans="1:30" x14ac:dyDescent="0.25">
      <c r="A54" s="557"/>
      <c r="B54" s="72"/>
      <c r="C54" s="72"/>
      <c r="D54" s="223"/>
      <c r="E54" s="223"/>
      <c r="F54" s="279"/>
      <c r="G54" s="223"/>
      <c r="H54" s="279"/>
      <c r="I54" s="296"/>
      <c r="J54" s="280"/>
      <c r="K54" s="296"/>
    </row>
    <row r="55" spans="1:30" x14ac:dyDescent="0.25">
      <c r="A55" s="557"/>
      <c r="B55" s="72"/>
      <c r="C55" s="72"/>
      <c r="D55" s="223"/>
      <c r="E55" s="223"/>
      <c r="F55" s="279"/>
      <c r="G55" s="223"/>
      <c r="H55" s="279"/>
      <c r="I55" s="296"/>
      <c r="J55" s="280"/>
      <c r="K55" s="296"/>
    </row>
    <row r="56" spans="1:30" x14ac:dyDescent="0.25">
      <c r="A56" s="557"/>
      <c r="B56" s="72"/>
      <c r="C56" s="72"/>
      <c r="D56" s="223"/>
      <c r="E56" s="223"/>
      <c r="F56" s="279"/>
      <c r="G56" s="223"/>
      <c r="H56" s="279"/>
      <c r="I56" s="296"/>
      <c r="J56" s="280"/>
      <c r="K56" s="296"/>
    </row>
    <row r="57" spans="1:30" ht="20.100000000000001" customHeight="1" x14ac:dyDescent="0.25">
      <c r="A57" s="132" t="s">
        <v>488</v>
      </c>
      <c r="B57" s="565"/>
      <c r="C57" s="454"/>
      <c r="D57" s="463">
        <f>SUM(D12:D56)</f>
        <v>0</v>
      </c>
      <c r="E57" s="463">
        <f>SUM(E12:E56)</f>
        <v>0</v>
      </c>
      <c r="F57" s="464" t="e">
        <f>E57/D57*100</f>
        <v>#DIV/0!</v>
      </c>
      <c r="G57" s="463">
        <f>SUM(G12:G56)</f>
        <v>0</v>
      </c>
      <c r="H57" s="464" t="e">
        <f>G57/D57*100</f>
        <v>#DIV/0!</v>
      </c>
      <c r="I57" s="463">
        <f>SUM(I12:I56)</f>
        <v>0</v>
      </c>
      <c r="J57" s="443" t="e">
        <f>I57/D57*100</f>
        <v>#DIV/0!</v>
      </c>
      <c r="K57" s="463">
        <f>SUM(K12:K56)</f>
        <v>0</v>
      </c>
    </row>
    <row r="58" spans="1:30" ht="20.100000000000001" customHeight="1" thickBot="1" x14ac:dyDescent="0.3">
      <c r="A58" s="458" t="s">
        <v>864</v>
      </c>
      <c r="B58" s="356"/>
      <c r="C58" s="459"/>
      <c r="D58" s="465"/>
      <c r="E58" s="465"/>
      <c r="F58" s="465"/>
      <c r="G58" s="466" t="e">
        <f>G57/'2'!E28*1000000</f>
        <v>#DIV/0!</v>
      </c>
      <c r="H58" s="465"/>
      <c r="I58" s="465"/>
      <c r="J58" s="467"/>
      <c r="K58" s="468"/>
    </row>
    <row r="59" spans="1:30" x14ac:dyDescent="0.25">
      <c r="A59" s="724"/>
      <c r="B59" s="69"/>
      <c r="C59" s="69"/>
      <c r="D59" s="69"/>
      <c r="E59" s="69"/>
      <c r="F59" s="69"/>
      <c r="G59" s="69"/>
      <c r="H59" s="69"/>
      <c r="I59" s="469"/>
      <c r="J59" s="469"/>
      <c r="K59" s="469"/>
      <c r="L59" s="470"/>
      <c r="M59" s="469"/>
      <c r="N59" s="469"/>
      <c r="O59" s="469"/>
      <c r="P59" s="470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</row>
    <row r="60" spans="1:30" x14ac:dyDescent="0.25">
      <c r="A60" s="724" t="s">
        <v>413</v>
      </c>
    </row>
    <row r="61" spans="1:30" x14ac:dyDescent="0.25">
      <c r="A61" s="70" t="s">
        <v>316</v>
      </c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.96" right="0.81" top="1.07" bottom="0.9" header="0" footer="0"/>
  <pageSetup paperSize="9" scale="65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7B29-49F8-4F22-B7CF-B70D9BE9D624}">
  <sheetPr codeName="Sheet60">
    <tabColor rgb="FF7030A0"/>
    <pageSetUpPr fitToPage="1"/>
  </sheetPr>
  <dimension ref="A1:L58"/>
  <sheetViews>
    <sheetView zoomScale="80" zoomScaleNormal="8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5.7109375" style="70" customWidth="1"/>
    <col min="3" max="3" width="24" style="70" customWidth="1"/>
    <col min="4" max="12" width="12.7109375" style="70" customWidth="1"/>
    <col min="13" max="256" width="9.140625" style="70"/>
    <col min="257" max="257" width="5.7109375" style="70" customWidth="1"/>
    <col min="258" max="258" width="25.7109375" style="70" customWidth="1"/>
    <col min="259" max="259" width="24" style="70" customWidth="1"/>
    <col min="260" max="268" width="12.7109375" style="70" customWidth="1"/>
    <col min="269" max="512" width="9.140625" style="70"/>
    <col min="513" max="513" width="5.7109375" style="70" customWidth="1"/>
    <col min="514" max="514" width="25.7109375" style="70" customWidth="1"/>
    <col min="515" max="515" width="24" style="70" customWidth="1"/>
    <col min="516" max="524" width="12.7109375" style="70" customWidth="1"/>
    <col min="525" max="768" width="9.140625" style="70"/>
    <col min="769" max="769" width="5.7109375" style="70" customWidth="1"/>
    <col min="770" max="770" width="25.7109375" style="70" customWidth="1"/>
    <col min="771" max="771" width="24" style="70" customWidth="1"/>
    <col min="772" max="780" width="12.7109375" style="70" customWidth="1"/>
    <col min="781" max="1024" width="9.140625" style="70"/>
    <col min="1025" max="1025" width="5.7109375" style="70" customWidth="1"/>
    <col min="1026" max="1026" width="25.7109375" style="70" customWidth="1"/>
    <col min="1027" max="1027" width="24" style="70" customWidth="1"/>
    <col min="1028" max="1036" width="12.7109375" style="70" customWidth="1"/>
    <col min="1037" max="1280" width="9.140625" style="70"/>
    <col min="1281" max="1281" width="5.7109375" style="70" customWidth="1"/>
    <col min="1282" max="1282" width="25.7109375" style="70" customWidth="1"/>
    <col min="1283" max="1283" width="24" style="70" customWidth="1"/>
    <col min="1284" max="1292" width="12.7109375" style="70" customWidth="1"/>
    <col min="1293" max="1536" width="9.140625" style="70"/>
    <col min="1537" max="1537" width="5.7109375" style="70" customWidth="1"/>
    <col min="1538" max="1538" width="25.7109375" style="70" customWidth="1"/>
    <col min="1539" max="1539" width="24" style="70" customWidth="1"/>
    <col min="1540" max="1548" width="12.7109375" style="70" customWidth="1"/>
    <col min="1549" max="1792" width="9.140625" style="70"/>
    <col min="1793" max="1793" width="5.7109375" style="70" customWidth="1"/>
    <col min="1794" max="1794" width="25.7109375" style="70" customWidth="1"/>
    <col min="1795" max="1795" width="24" style="70" customWidth="1"/>
    <col min="1796" max="1804" width="12.7109375" style="70" customWidth="1"/>
    <col min="1805" max="2048" width="9.140625" style="70"/>
    <col min="2049" max="2049" width="5.7109375" style="70" customWidth="1"/>
    <col min="2050" max="2050" width="25.7109375" style="70" customWidth="1"/>
    <col min="2051" max="2051" width="24" style="70" customWidth="1"/>
    <col min="2052" max="2060" width="12.7109375" style="70" customWidth="1"/>
    <col min="2061" max="2304" width="9.140625" style="70"/>
    <col min="2305" max="2305" width="5.7109375" style="70" customWidth="1"/>
    <col min="2306" max="2306" width="25.7109375" style="70" customWidth="1"/>
    <col min="2307" max="2307" width="24" style="70" customWidth="1"/>
    <col min="2308" max="2316" width="12.7109375" style="70" customWidth="1"/>
    <col min="2317" max="2560" width="9.140625" style="70"/>
    <col min="2561" max="2561" width="5.7109375" style="70" customWidth="1"/>
    <col min="2562" max="2562" width="25.7109375" style="70" customWidth="1"/>
    <col min="2563" max="2563" width="24" style="70" customWidth="1"/>
    <col min="2564" max="2572" width="12.7109375" style="70" customWidth="1"/>
    <col min="2573" max="2816" width="9.140625" style="70"/>
    <col min="2817" max="2817" width="5.7109375" style="70" customWidth="1"/>
    <col min="2818" max="2818" width="25.7109375" style="70" customWidth="1"/>
    <col min="2819" max="2819" width="24" style="70" customWidth="1"/>
    <col min="2820" max="2828" width="12.7109375" style="70" customWidth="1"/>
    <col min="2829" max="3072" width="9.140625" style="70"/>
    <col min="3073" max="3073" width="5.7109375" style="70" customWidth="1"/>
    <col min="3074" max="3074" width="25.7109375" style="70" customWidth="1"/>
    <col min="3075" max="3075" width="24" style="70" customWidth="1"/>
    <col min="3076" max="3084" width="12.7109375" style="70" customWidth="1"/>
    <col min="3085" max="3328" width="9.140625" style="70"/>
    <col min="3329" max="3329" width="5.7109375" style="70" customWidth="1"/>
    <col min="3330" max="3330" width="25.7109375" style="70" customWidth="1"/>
    <col min="3331" max="3331" width="24" style="70" customWidth="1"/>
    <col min="3332" max="3340" width="12.7109375" style="70" customWidth="1"/>
    <col min="3341" max="3584" width="9.140625" style="70"/>
    <col min="3585" max="3585" width="5.7109375" style="70" customWidth="1"/>
    <col min="3586" max="3586" width="25.7109375" style="70" customWidth="1"/>
    <col min="3587" max="3587" width="24" style="70" customWidth="1"/>
    <col min="3588" max="3596" width="12.7109375" style="70" customWidth="1"/>
    <col min="3597" max="3840" width="9.140625" style="70"/>
    <col min="3841" max="3841" width="5.7109375" style="70" customWidth="1"/>
    <col min="3842" max="3842" width="25.7109375" style="70" customWidth="1"/>
    <col min="3843" max="3843" width="24" style="70" customWidth="1"/>
    <col min="3844" max="3852" width="12.7109375" style="70" customWidth="1"/>
    <col min="3853" max="4096" width="9.140625" style="70"/>
    <col min="4097" max="4097" width="5.7109375" style="70" customWidth="1"/>
    <col min="4098" max="4098" width="25.7109375" style="70" customWidth="1"/>
    <col min="4099" max="4099" width="24" style="70" customWidth="1"/>
    <col min="4100" max="4108" width="12.7109375" style="70" customWidth="1"/>
    <col min="4109" max="4352" width="9.140625" style="70"/>
    <col min="4353" max="4353" width="5.7109375" style="70" customWidth="1"/>
    <col min="4354" max="4354" width="25.7109375" style="70" customWidth="1"/>
    <col min="4355" max="4355" width="24" style="70" customWidth="1"/>
    <col min="4356" max="4364" width="12.7109375" style="70" customWidth="1"/>
    <col min="4365" max="4608" width="9.140625" style="70"/>
    <col min="4609" max="4609" width="5.7109375" style="70" customWidth="1"/>
    <col min="4610" max="4610" width="25.7109375" style="70" customWidth="1"/>
    <col min="4611" max="4611" width="24" style="70" customWidth="1"/>
    <col min="4612" max="4620" width="12.7109375" style="70" customWidth="1"/>
    <col min="4621" max="4864" width="9.140625" style="70"/>
    <col min="4865" max="4865" width="5.7109375" style="70" customWidth="1"/>
    <col min="4866" max="4866" width="25.7109375" style="70" customWidth="1"/>
    <col min="4867" max="4867" width="24" style="70" customWidth="1"/>
    <col min="4868" max="4876" width="12.7109375" style="70" customWidth="1"/>
    <col min="4877" max="5120" width="9.140625" style="70"/>
    <col min="5121" max="5121" width="5.7109375" style="70" customWidth="1"/>
    <col min="5122" max="5122" width="25.7109375" style="70" customWidth="1"/>
    <col min="5123" max="5123" width="24" style="70" customWidth="1"/>
    <col min="5124" max="5132" width="12.7109375" style="70" customWidth="1"/>
    <col min="5133" max="5376" width="9.140625" style="70"/>
    <col min="5377" max="5377" width="5.7109375" style="70" customWidth="1"/>
    <col min="5378" max="5378" width="25.7109375" style="70" customWidth="1"/>
    <col min="5379" max="5379" width="24" style="70" customWidth="1"/>
    <col min="5380" max="5388" width="12.7109375" style="70" customWidth="1"/>
    <col min="5389" max="5632" width="9.140625" style="70"/>
    <col min="5633" max="5633" width="5.7109375" style="70" customWidth="1"/>
    <col min="5634" max="5634" width="25.7109375" style="70" customWidth="1"/>
    <col min="5635" max="5635" width="24" style="70" customWidth="1"/>
    <col min="5636" max="5644" width="12.7109375" style="70" customWidth="1"/>
    <col min="5645" max="5888" width="9.140625" style="70"/>
    <col min="5889" max="5889" width="5.7109375" style="70" customWidth="1"/>
    <col min="5890" max="5890" width="25.7109375" style="70" customWidth="1"/>
    <col min="5891" max="5891" width="24" style="70" customWidth="1"/>
    <col min="5892" max="5900" width="12.7109375" style="70" customWidth="1"/>
    <col min="5901" max="6144" width="9.140625" style="70"/>
    <col min="6145" max="6145" width="5.7109375" style="70" customWidth="1"/>
    <col min="6146" max="6146" width="25.7109375" style="70" customWidth="1"/>
    <col min="6147" max="6147" width="24" style="70" customWidth="1"/>
    <col min="6148" max="6156" width="12.7109375" style="70" customWidth="1"/>
    <col min="6157" max="6400" width="9.140625" style="70"/>
    <col min="6401" max="6401" width="5.7109375" style="70" customWidth="1"/>
    <col min="6402" max="6402" width="25.7109375" style="70" customWidth="1"/>
    <col min="6403" max="6403" width="24" style="70" customWidth="1"/>
    <col min="6404" max="6412" width="12.7109375" style="70" customWidth="1"/>
    <col min="6413" max="6656" width="9.140625" style="70"/>
    <col min="6657" max="6657" width="5.7109375" style="70" customWidth="1"/>
    <col min="6658" max="6658" width="25.7109375" style="70" customWidth="1"/>
    <col min="6659" max="6659" width="24" style="70" customWidth="1"/>
    <col min="6660" max="6668" width="12.7109375" style="70" customWidth="1"/>
    <col min="6669" max="6912" width="9.140625" style="70"/>
    <col min="6913" max="6913" width="5.7109375" style="70" customWidth="1"/>
    <col min="6914" max="6914" width="25.7109375" style="70" customWidth="1"/>
    <col min="6915" max="6915" width="24" style="70" customWidth="1"/>
    <col min="6916" max="6924" width="12.7109375" style="70" customWidth="1"/>
    <col min="6925" max="7168" width="9.140625" style="70"/>
    <col min="7169" max="7169" width="5.7109375" style="70" customWidth="1"/>
    <col min="7170" max="7170" width="25.7109375" style="70" customWidth="1"/>
    <col min="7171" max="7171" width="24" style="70" customWidth="1"/>
    <col min="7172" max="7180" width="12.7109375" style="70" customWidth="1"/>
    <col min="7181" max="7424" width="9.140625" style="70"/>
    <col min="7425" max="7425" width="5.7109375" style="70" customWidth="1"/>
    <col min="7426" max="7426" width="25.7109375" style="70" customWidth="1"/>
    <col min="7427" max="7427" width="24" style="70" customWidth="1"/>
    <col min="7428" max="7436" width="12.7109375" style="70" customWidth="1"/>
    <col min="7437" max="7680" width="9.140625" style="70"/>
    <col min="7681" max="7681" width="5.7109375" style="70" customWidth="1"/>
    <col min="7682" max="7682" width="25.7109375" style="70" customWidth="1"/>
    <col min="7683" max="7683" width="24" style="70" customWidth="1"/>
    <col min="7684" max="7692" width="12.7109375" style="70" customWidth="1"/>
    <col min="7693" max="7936" width="9.140625" style="70"/>
    <col min="7937" max="7937" width="5.7109375" style="70" customWidth="1"/>
    <col min="7938" max="7938" width="25.7109375" style="70" customWidth="1"/>
    <col min="7939" max="7939" width="24" style="70" customWidth="1"/>
    <col min="7940" max="7948" width="12.7109375" style="70" customWidth="1"/>
    <col min="7949" max="8192" width="9.140625" style="70"/>
    <col min="8193" max="8193" width="5.7109375" style="70" customWidth="1"/>
    <col min="8194" max="8194" width="25.7109375" style="70" customWidth="1"/>
    <col min="8195" max="8195" width="24" style="70" customWidth="1"/>
    <col min="8196" max="8204" width="12.7109375" style="70" customWidth="1"/>
    <col min="8205" max="8448" width="9.140625" style="70"/>
    <col min="8449" max="8449" width="5.7109375" style="70" customWidth="1"/>
    <col min="8450" max="8450" width="25.7109375" style="70" customWidth="1"/>
    <col min="8451" max="8451" width="24" style="70" customWidth="1"/>
    <col min="8452" max="8460" width="12.7109375" style="70" customWidth="1"/>
    <col min="8461" max="8704" width="9.140625" style="70"/>
    <col min="8705" max="8705" width="5.7109375" style="70" customWidth="1"/>
    <col min="8706" max="8706" width="25.7109375" style="70" customWidth="1"/>
    <col min="8707" max="8707" width="24" style="70" customWidth="1"/>
    <col min="8708" max="8716" width="12.7109375" style="70" customWidth="1"/>
    <col min="8717" max="8960" width="9.140625" style="70"/>
    <col min="8961" max="8961" width="5.7109375" style="70" customWidth="1"/>
    <col min="8962" max="8962" width="25.7109375" style="70" customWidth="1"/>
    <col min="8963" max="8963" width="24" style="70" customWidth="1"/>
    <col min="8964" max="8972" width="12.7109375" style="70" customWidth="1"/>
    <col min="8973" max="9216" width="9.140625" style="70"/>
    <col min="9217" max="9217" width="5.7109375" style="70" customWidth="1"/>
    <col min="9218" max="9218" width="25.7109375" style="70" customWidth="1"/>
    <col min="9219" max="9219" width="24" style="70" customWidth="1"/>
    <col min="9220" max="9228" width="12.7109375" style="70" customWidth="1"/>
    <col min="9229" max="9472" width="9.140625" style="70"/>
    <col min="9473" max="9473" width="5.7109375" style="70" customWidth="1"/>
    <col min="9474" max="9474" width="25.7109375" style="70" customWidth="1"/>
    <col min="9475" max="9475" width="24" style="70" customWidth="1"/>
    <col min="9476" max="9484" width="12.7109375" style="70" customWidth="1"/>
    <col min="9485" max="9728" width="9.140625" style="70"/>
    <col min="9729" max="9729" width="5.7109375" style="70" customWidth="1"/>
    <col min="9730" max="9730" width="25.7109375" style="70" customWidth="1"/>
    <col min="9731" max="9731" width="24" style="70" customWidth="1"/>
    <col min="9732" max="9740" width="12.7109375" style="70" customWidth="1"/>
    <col min="9741" max="9984" width="9.140625" style="70"/>
    <col min="9985" max="9985" width="5.7109375" style="70" customWidth="1"/>
    <col min="9986" max="9986" width="25.7109375" style="70" customWidth="1"/>
    <col min="9987" max="9987" width="24" style="70" customWidth="1"/>
    <col min="9988" max="9996" width="12.7109375" style="70" customWidth="1"/>
    <col min="9997" max="10240" width="9.140625" style="70"/>
    <col min="10241" max="10241" width="5.7109375" style="70" customWidth="1"/>
    <col min="10242" max="10242" width="25.7109375" style="70" customWidth="1"/>
    <col min="10243" max="10243" width="24" style="70" customWidth="1"/>
    <col min="10244" max="10252" width="12.7109375" style="70" customWidth="1"/>
    <col min="10253" max="10496" width="9.140625" style="70"/>
    <col min="10497" max="10497" width="5.7109375" style="70" customWidth="1"/>
    <col min="10498" max="10498" width="25.7109375" style="70" customWidth="1"/>
    <col min="10499" max="10499" width="24" style="70" customWidth="1"/>
    <col min="10500" max="10508" width="12.7109375" style="70" customWidth="1"/>
    <col min="10509" max="10752" width="9.140625" style="70"/>
    <col min="10753" max="10753" width="5.7109375" style="70" customWidth="1"/>
    <col min="10754" max="10754" width="25.7109375" style="70" customWidth="1"/>
    <col min="10755" max="10755" width="24" style="70" customWidth="1"/>
    <col min="10756" max="10764" width="12.7109375" style="70" customWidth="1"/>
    <col min="10765" max="11008" width="9.140625" style="70"/>
    <col min="11009" max="11009" width="5.7109375" style="70" customWidth="1"/>
    <col min="11010" max="11010" width="25.7109375" style="70" customWidth="1"/>
    <col min="11011" max="11011" width="24" style="70" customWidth="1"/>
    <col min="11012" max="11020" width="12.7109375" style="70" customWidth="1"/>
    <col min="11021" max="11264" width="9.140625" style="70"/>
    <col min="11265" max="11265" width="5.7109375" style="70" customWidth="1"/>
    <col min="11266" max="11266" width="25.7109375" style="70" customWidth="1"/>
    <col min="11267" max="11267" width="24" style="70" customWidth="1"/>
    <col min="11268" max="11276" width="12.7109375" style="70" customWidth="1"/>
    <col min="11277" max="11520" width="9.140625" style="70"/>
    <col min="11521" max="11521" width="5.7109375" style="70" customWidth="1"/>
    <col min="11522" max="11522" width="25.7109375" style="70" customWidth="1"/>
    <col min="11523" max="11523" width="24" style="70" customWidth="1"/>
    <col min="11524" max="11532" width="12.7109375" style="70" customWidth="1"/>
    <col min="11533" max="11776" width="9.140625" style="70"/>
    <col min="11777" max="11777" width="5.7109375" style="70" customWidth="1"/>
    <col min="11778" max="11778" width="25.7109375" style="70" customWidth="1"/>
    <col min="11779" max="11779" width="24" style="70" customWidth="1"/>
    <col min="11780" max="11788" width="12.7109375" style="70" customWidth="1"/>
    <col min="11789" max="12032" width="9.140625" style="70"/>
    <col min="12033" max="12033" width="5.7109375" style="70" customWidth="1"/>
    <col min="12034" max="12034" width="25.7109375" style="70" customWidth="1"/>
    <col min="12035" max="12035" width="24" style="70" customWidth="1"/>
    <col min="12036" max="12044" width="12.7109375" style="70" customWidth="1"/>
    <col min="12045" max="12288" width="9.140625" style="70"/>
    <col min="12289" max="12289" width="5.7109375" style="70" customWidth="1"/>
    <col min="12290" max="12290" width="25.7109375" style="70" customWidth="1"/>
    <col min="12291" max="12291" width="24" style="70" customWidth="1"/>
    <col min="12292" max="12300" width="12.7109375" style="70" customWidth="1"/>
    <col min="12301" max="12544" width="9.140625" style="70"/>
    <col min="12545" max="12545" width="5.7109375" style="70" customWidth="1"/>
    <col min="12546" max="12546" width="25.7109375" style="70" customWidth="1"/>
    <col min="12547" max="12547" width="24" style="70" customWidth="1"/>
    <col min="12548" max="12556" width="12.7109375" style="70" customWidth="1"/>
    <col min="12557" max="12800" width="9.140625" style="70"/>
    <col min="12801" max="12801" width="5.7109375" style="70" customWidth="1"/>
    <col min="12802" max="12802" width="25.7109375" style="70" customWidth="1"/>
    <col min="12803" max="12803" width="24" style="70" customWidth="1"/>
    <col min="12804" max="12812" width="12.7109375" style="70" customWidth="1"/>
    <col min="12813" max="13056" width="9.140625" style="70"/>
    <col min="13057" max="13057" width="5.7109375" style="70" customWidth="1"/>
    <col min="13058" max="13058" width="25.7109375" style="70" customWidth="1"/>
    <col min="13059" max="13059" width="24" style="70" customWidth="1"/>
    <col min="13060" max="13068" width="12.7109375" style="70" customWidth="1"/>
    <col min="13069" max="13312" width="9.140625" style="70"/>
    <col min="13313" max="13313" width="5.7109375" style="70" customWidth="1"/>
    <col min="13314" max="13314" width="25.7109375" style="70" customWidth="1"/>
    <col min="13315" max="13315" width="24" style="70" customWidth="1"/>
    <col min="13316" max="13324" width="12.7109375" style="70" customWidth="1"/>
    <col min="13325" max="13568" width="9.140625" style="70"/>
    <col min="13569" max="13569" width="5.7109375" style="70" customWidth="1"/>
    <col min="13570" max="13570" width="25.7109375" style="70" customWidth="1"/>
    <col min="13571" max="13571" width="24" style="70" customWidth="1"/>
    <col min="13572" max="13580" width="12.7109375" style="70" customWidth="1"/>
    <col min="13581" max="13824" width="9.140625" style="70"/>
    <col min="13825" max="13825" width="5.7109375" style="70" customWidth="1"/>
    <col min="13826" max="13826" width="25.7109375" style="70" customWidth="1"/>
    <col min="13827" max="13827" width="24" style="70" customWidth="1"/>
    <col min="13828" max="13836" width="12.7109375" style="70" customWidth="1"/>
    <col min="13837" max="14080" width="9.140625" style="70"/>
    <col min="14081" max="14081" width="5.7109375" style="70" customWidth="1"/>
    <col min="14082" max="14082" width="25.7109375" style="70" customWidth="1"/>
    <col min="14083" max="14083" width="24" style="70" customWidth="1"/>
    <col min="14084" max="14092" width="12.7109375" style="70" customWidth="1"/>
    <col min="14093" max="14336" width="9.140625" style="70"/>
    <col min="14337" max="14337" width="5.7109375" style="70" customWidth="1"/>
    <col min="14338" max="14338" width="25.7109375" style="70" customWidth="1"/>
    <col min="14339" max="14339" width="24" style="70" customWidth="1"/>
    <col min="14340" max="14348" width="12.7109375" style="70" customWidth="1"/>
    <col min="14349" max="14592" width="9.140625" style="70"/>
    <col min="14593" max="14593" width="5.7109375" style="70" customWidth="1"/>
    <col min="14594" max="14594" width="25.7109375" style="70" customWidth="1"/>
    <col min="14595" max="14595" width="24" style="70" customWidth="1"/>
    <col min="14596" max="14604" width="12.7109375" style="70" customWidth="1"/>
    <col min="14605" max="14848" width="9.140625" style="70"/>
    <col min="14849" max="14849" width="5.7109375" style="70" customWidth="1"/>
    <col min="14850" max="14850" width="25.7109375" style="70" customWidth="1"/>
    <col min="14851" max="14851" width="24" style="70" customWidth="1"/>
    <col min="14852" max="14860" width="12.7109375" style="70" customWidth="1"/>
    <col min="14861" max="15104" width="9.140625" style="70"/>
    <col min="15105" max="15105" width="5.7109375" style="70" customWidth="1"/>
    <col min="15106" max="15106" width="25.7109375" style="70" customWidth="1"/>
    <col min="15107" max="15107" width="24" style="70" customWidth="1"/>
    <col min="15108" max="15116" width="12.7109375" style="70" customWidth="1"/>
    <col min="15117" max="15360" width="9.140625" style="70"/>
    <col min="15361" max="15361" width="5.7109375" style="70" customWidth="1"/>
    <col min="15362" max="15362" width="25.7109375" style="70" customWidth="1"/>
    <col min="15363" max="15363" width="24" style="70" customWidth="1"/>
    <col min="15364" max="15372" width="12.7109375" style="70" customWidth="1"/>
    <col min="15373" max="15616" width="9.140625" style="70"/>
    <col min="15617" max="15617" width="5.7109375" style="70" customWidth="1"/>
    <col min="15618" max="15618" width="25.7109375" style="70" customWidth="1"/>
    <col min="15619" max="15619" width="24" style="70" customWidth="1"/>
    <col min="15620" max="15628" width="12.7109375" style="70" customWidth="1"/>
    <col min="15629" max="15872" width="9.140625" style="70"/>
    <col min="15873" max="15873" width="5.7109375" style="70" customWidth="1"/>
    <col min="15874" max="15874" width="25.7109375" style="70" customWidth="1"/>
    <col min="15875" max="15875" width="24" style="70" customWidth="1"/>
    <col min="15876" max="15884" width="12.7109375" style="70" customWidth="1"/>
    <col min="15885" max="16128" width="9.140625" style="70"/>
    <col min="16129" max="16129" width="5.7109375" style="70" customWidth="1"/>
    <col min="16130" max="16130" width="25.7109375" style="70" customWidth="1"/>
    <col min="16131" max="16131" width="24" style="70" customWidth="1"/>
    <col min="16132" max="16140" width="12.7109375" style="70" customWidth="1"/>
    <col min="16141" max="16384" width="9.140625" style="70"/>
  </cols>
  <sheetData>
    <row r="1" spans="1:12" ht="15.75" x14ac:dyDescent="0.25">
      <c r="A1" s="290" t="s">
        <v>1134</v>
      </c>
      <c r="B1" s="69"/>
    </row>
    <row r="2" spans="1:12" x14ac:dyDescent="0.25">
      <c r="A2" s="125" t="s">
        <v>316</v>
      </c>
      <c r="B2" s="125"/>
    </row>
    <row r="3" spans="1:12" ht="15.75" x14ac:dyDescent="0.25">
      <c r="A3" s="588" t="s">
        <v>1135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2" ht="15.75" x14ac:dyDescent="0.25">
      <c r="A4" s="217"/>
      <c r="B4" s="217"/>
      <c r="C4" s="217"/>
      <c r="D4" s="217"/>
      <c r="E4" s="217"/>
      <c r="F4" s="589" t="str">
        <f>'1'!$E$5</f>
        <v>KABUPATEN/KOTA</v>
      </c>
      <c r="G4" s="590">
        <f>'1'!$F$5</f>
        <v>2022</v>
      </c>
      <c r="H4" s="588"/>
      <c r="I4" s="588"/>
      <c r="J4" s="590"/>
      <c r="K4" s="588"/>
      <c r="L4" s="588"/>
    </row>
    <row r="5" spans="1:12" ht="15.75" x14ac:dyDescent="0.25">
      <c r="A5" s="217"/>
      <c r="B5" s="217"/>
      <c r="C5" s="217"/>
      <c r="D5" s="217"/>
      <c r="E5" s="217"/>
      <c r="F5" s="589" t="str">
        <f>'1'!$E$6</f>
        <v>TAHUN</v>
      </c>
      <c r="G5" s="590" t="str">
        <f>'1'!$F$6</f>
        <v>BANYUMAS</v>
      </c>
      <c r="H5" s="217"/>
      <c r="I5" s="588"/>
      <c r="J5" s="590"/>
      <c r="K5" s="588"/>
      <c r="L5" s="588"/>
    </row>
    <row r="6" spans="1:12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customHeight="1" x14ac:dyDescent="0.25">
      <c r="A7" s="1040" t="s">
        <v>2</v>
      </c>
      <c r="B7" s="1040" t="s">
        <v>254</v>
      </c>
      <c r="C7" s="1040" t="s">
        <v>409</v>
      </c>
      <c r="D7" s="1042" t="s">
        <v>866</v>
      </c>
      <c r="E7" s="1043"/>
      <c r="F7" s="1043"/>
      <c r="G7" s="1043"/>
      <c r="H7" s="1043"/>
      <c r="I7" s="1043"/>
      <c r="J7" s="1043"/>
      <c r="K7" s="1043"/>
      <c r="L7" s="1044"/>
    </row>
    <row r="8" spans="1:12" ht="28.5" customHeight="1" x14ac:dyDescent="0.25">
      <c r="A8" s="1040"/>
      <c r="B8" s="1040"/>
      <c r="C8" s="1040"/>
      <c r="D8" s="1116" t="s">
        <v>1136</v>
      </c>
      <c r="E8" s="1116"/>
      <c r="F8" s="1116"/>
      <c r="G8" s="1116" t="s">
        <v>1137</v>
      </c>
      <c r="H8" s="1116"/>
      <c r="I8" s="1116"/>
      <c r="J8" s="1116" t="s">
        <v>256</v>
      </c>
      <c r="K8" s="1116"/>
      <c r="L8" s="1116"/>
    </row>
    <row r="9" spans="1:12" ht="18" customHeight="1" x14ac:dyDescent="0.25">
      <c r="A9" s="1041"/>
      <c r="B9" s="1041"/>
      <c r="C9" s="1041"/>
      <c r="D9" s="773" t="s">
        <v>1138</v>
      </c>
      <c r="E9" s="773" t="s">
        <v>1139</v>
      </c>
      <c r="F9" s="773" t="s">
        <v>495</v>
      </c>
      <c r="G9" s="773" t="s">
        <v>1138</v>
      </c>
      <c r="H9" s="773" t="s">
        <v>1139</v>
      </c>
      <c r="I9" s="773" t="s">
        <v>495</v>
      </c>
      <c r="J9" s="773" t="s">
        <v>1138</v>
      </c>
      <c r="K9" s="773" t="s">
        <v>1139</v>
      </c>
      <c r="L9" s="773" t="s">
        <v>495</v>
      </c>
    </row>
    <row r="10" spans="1:12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</row>
    <row r="11" spans="1:12" x14ac:dyDescent="0.25">
      <c r="A11" s="561">
        <v>1</v>
      </c>
      <c r="B11" s="128" t="str">
        <f>'9'!B9</f>
        <v>Lumbir</v>
      </c>
      <c r="C11" s="128" t="str">
        <f>'9'!C9</f>
        <v>Lumbir</v>
      </c>
      <c r="D11" s="448"/>
      <c r="E11" s="346"/>
      <c r="F11" s="346">
        <f>SUM(D11:E11)</f>
        <v>0</v>
      </c>
      <c r="G11" s="346"/>
      <c r="H11" s="316"/>
      <c r="I11" s="346">
        <f t="shared" ref="I11:I30" si="0">SUM(G11:H11)</f>
        <v>0</v>
      </c>
      <c r="J11" s="346">
        <f>SUM(D11,G11)</f>
        <v>0</v>
      </c>
      <c r="K11" s="346">
        <f>SUM(E11,H11)</f>
        <v>0</v>
      </c>
      <c r="L11" s="346">
        <f>SUM(J11:K11)</f>
        <v>0</v>
      </c>
    </row>
    <row r="12" spans="1:12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449"/>
      <c r="E12" s="316"/>
      <c r="F12" s="316">
        <f t="shared" ref="F12:F19" si="1">SUM(D12:E12)</f>
        <v>0</v>
      </c>
      <c r="G12" s="316"/>
      <c r="H12" s="316"/>
      <c r="I12" s="316">
        <f t="shared" si="0"/>
        <v>0</v>
      </c>
      <c r="J12" s="316">
        <f>SUM(D12,G12)</f>
        <v>0</v>
      </c>
      <c r="K12" s="316">
        <f t="shared" ref="K12:K30" si="2">SUM(E12,H12)</f>
        <v>0</v>
      </c>
      <c r="L12" s="316">
        <f t="shared" ref="L12:L19" si="3">SUM(J12:K12)</f>
        <v>0</v>
      </c>
    </row>
    <row r="13" spans="1:12" x14ac:dyDescent="0.25">
      <c r="A13" s="557"/>
      <c r="B13" s="128"/>
      <c r="C13" s="128" t="str">
        <f>'9'!C11</f>
        <v>Wangon II</v>
      </c>
      <c r="D13" s="449"/>
      <c r="E13" s="316"/>
      <c r="F13" s="316">
        <f t="shared" si="1"/>
        <v>0</v>
      </c>
      <c r="G13" s="316"/>
      <c r="H13" s="316"/>
      <c r="I13" s="316">
        <f t="shared" si="0"/>
        <v>0</v>
      </c>
      <c r="J13" s="316">
        <f t="shared" ref="J13:J30" si="4">SUM(D13,G13)</f>
        <v>0</v>
      </c>
      <c r="K13" s="316">
        <f t="shared" si="2"/>
        <v>0</v>
      </c>
      <c r="L13" s="316">
        <f t="shared" si="3"/>
        <v>0</v>
      </c>
    </row>
    <row r="14" spans="1:12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449"/>
      <c r="E14" s="316"/>
      <c r="F14" s="316">
        <f t="shared" si="1"/>
        <v>0</v>
      </c>
      <c r="G14" s="316"/>
      <c r="H14" s="316"/>
      <c r="I14" s="316">
        <f t="shared" si="0"/>
        <v>0</v>
      </c>
      <c r="J14" s="316">
        <f t="shared" si="4"/>
        <v>0</v>
      </c>
      <c r="K14" s="316">
        <f t="shared" si="2"/>
        <v>0</v>
      </c>
      <c r="L14" s="316">
        <f t="shared" si="3"/>
        <v>0</v>
      </c>
    </row>
    <row r="15" spans="1:12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449"/>
      <c r="E15" s="316"/>
      <c r="F15" s="316">
        <f t="shared" si="1"/>
        <v>0</v>
      </c>
      <c r="G15" s="316"/>
      <c r="H15" s="316"/>
      <c r="I15" s="316">
        <f t="shared" si="0"/>
        <v>0</v>
      </c>
      <c r="J15" s="316">
        <f t="shared" si="4"/>
        <v>0</v>
      </c>
      <c r="K15" s="316">
        <f>SUM(E15,H15)</f>
        <v>0</v>
      </c>
      <c r="L15" s="316">
        <f t="shared" si="3"/>
        <v>0</v>
      </c>
    </row>
    <row r="16" spans="1:12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449"/>
      <c r="E16" s="316"/>
      <c r="F16" s="316">
        <f t="shared" si="1"/>
        <v>0</v>
      </c>
      <c r="G16" s="316"/>
      <c r="H16" s="316"/>
      <c r="I16" s="316">
        <f t="shared" si="0"/>
        <v>0</v>
      </c>
      <c r="J16" s="316">
        <f t="shared" si="4"/>
        <v>0</v>
      </c>
      <c r="K16" s="316">
        <f t="shared" si="2"/>
        <v>0</v>
      </c>
      <c r="L16" s="316">
        <f t="shared" si="3"/>
        <v>0</v>
      </c>
    </row>
    <row r="17" spans="1:12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449"/>
      <c r="E17" s="316"/>
      <c r="F17" s="316">
        <f t="shared" si="1"/>
        <v>0</v>
      </c>
      <c r="G17" s="316"/>
      <c r="H17" s="316"/>
      <c r="I17" s="316">
        <f t="shared" si="0"/>
        <v>0</v>
      </c>
      <c r="J17" s="316">
        <f t="shared" si="4"/>
        <v>0</v>
      </c>
      <c r="K17" s="316">
        <f t="shared" si="2"/>
        <v>0</v>
      </c>
      <c r="L17" s="316">
        <f t="shared" si="3"/>
        <v>0</v>
      </c>
    </row>
    <row r="18" spans="1:12" x14ac:dyDescent="0.25">
      <c r="A18" s="557"/>
      <c r="B18" s="128"/>
      <c r="C18" s="128" t="str">
        <f>'9'!C16</f>
        <v>Kemranjen II</v>
      </c>
      <c r="D18" s="449"/>
      <c r="E18" s="316"/>
      <c r="F18" s="316">
        <f t="shared" si="1"/>
        <v>0</v>
      </c>
      <c r="G18" s="316"/>
      <c r="H18" s="316"/>
      <c r="I18" s="316">
        <f t="shared" si="0"/>
        <v>0</v>
      </c>
      <c r="J18" s="316">
        <f t="shared" si="4"/>
        <v>0</v>
      </c>
      <c r="K18" s="316">
        <f t="shared" si="2"/>
        <v>0</v>
      </c>
      <c r="L18" s="316">
        <f t="shared" si="3"/>
        <v>0</v>
      </c>
    </row>
    <row r="19" spans="1:12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449"/>
      <c r="E19" s="316"/>
      <c r="F19" s="316">
        <f t="shared" si="1"/>
        <v>0</v>
      </c>
      <c r="G19" s="316"/>
      <c r="H19" s="316"/>
      <c r="I19" s="316">
        <f t="shared" si="0"/>
        <v>0</v>
      </c>
      <c r="J19" s="316">
        <f t="shared" si="4"/>
        <v>0</v>
      </c>
      <c r="K19" s="316">
        <f t="shared" si="2"/>
        <v>0</v>
      </c>
      <c r="L19" s="316">
        <f t="shared" si="3"/>
        <v>0</v>
      </c>
    </row>
    <row r="20" spans="1:12" x14ac:dyDescent="0.25">
      <c r="A20" s="557"/>
      <c r="B20" s="128"/>
      <c r="C20" s="128" t="str">
        <f>'9'!C18</f>
        <v>Sumpiuh II</v>
      </c>
      <c r="D20" s="449"/>
      <c r="E20" s="316"/>
      <c r="F20" s="316">
        <f t="shared" ref="F20:F30" si="5">SUM(D20:E20)</f>
        <v>0</v>
      </c>
      <c r="G20" s="316"/>
      <c r="H20" s="316"/>
      <c r="I20" s="316">
        <f t="shared" si="0"/>
        <v>0</v>
      </c>
      <c r="J20" s="316">
        <f t="shared" si="4"/>
        <v>0</v>
      </c>
      <c r="K20" s="316">
        <f t="shared" si="2"/>
        <v>0</v>
      </c>
      <c r="L20" s="316">
        <f t="shared" ref="L20:L30" si="6">SUM(J20:K20)</f>
        <v>0</v>
      </c>
    </row>
    <row r="21" spans="1:12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449"/>
      <c r="E21" s="316"/>
      <c r="F21" s="316">
        <f t="shared" si="5"/>
        <v>0</v>
      </c>
      <c r="G21" s="316"/>
      <c r="H21" s="316"/>
      <c r="I21" s="316">
        <f t="shared" si="0"/>
        <v>0</v>
      </c>
      <c r="J21" s="316">
        <f t="shared" si="4"/>
        <v>0</v>
      </c>
      <c r="K21" s="316">
        <f t="shared" si="2"/>
        <v>0</v>
      </c>
      <c r="L21" s="316">
        <f t="shared" si="6"/>
        <v>0</v>
      </c>
    </row>
    <row r="22" spans="1:12" x14ac:dyDescent="0.25">
      <c r="A22" s="557"/>
      <c r="B22" s="128"/>
      <c r="C22" s="128" t="str">
        <f>'9'!C20</f>
        <v>Tambak II</v>
      </c>
      <c r="D22" s="449"/>
      <c r="E22" s="316"/>
      <c r="F22" s="316">
        <f t="shared" si="5"/>
        <v>0</v>
      </c>
      <c r="G22" s="316"/>
      <c r="H22" s="316"/>
      <c r="I22" s="316">
        <f t="shared" si="0"/>
        <v>0</v>
      </c>
      <c r="J22" s="316">
        <f t="shared" si="4"/>
        <v>0</v>
      </c>
      <c r="K22" s="316">
        <f t="shared" si="2"/>
        <v>0</v>
      </c>
      <c r="L22" s="316">
        <f t="shared" si="6"/>
        <v>0</v>
      </c>
    </row>
    <row r="23" spans="1:12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449"/>
      <c r="E23" s="316"/>
      <c r="F23" s="316">
        <f t="shared" si="5"/>
        <v>0</v>
      </c>
      <c r="G23" s="316"/>
      <c r="H23" s="316"/>
      <c r="I23" s="316">
        <f t="shared" si="0"/>
        <v>0</v>
      </c>
      <c r="J23" s="316">
        <f t="shared" si="4"/>
        <v>0</v>
      </c>
      <c r="K23" s="316">
        <f t="shared" si="2"/>
        <v>0</v>
      </c>
      <c r="L23" s="316">
        <f t="shared" si="6"/>
        <v>0</v>
      </c>
    </row>
    <row r="24" spans="1:12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449"/>
      <c r="E24" s="316"/>
      <c r="F24" s="316">
        <f t="shared" si="5"/>
        <v>0</v>
      </c>
      <c r="G24" s="316"/>
      <c r="H24" s="316"/>
      <c r="I24" s="316">
        <f t="shared" si="0"/>
        <v>0</v>
      </c>
      <c r="J24" s="316">
        <f t="shared" si="4"/>
        <v>0</v>
      </c>
      <c r="K24" s="316">
        <f t="shared" si="2"/>
        <v>0</v>
      </c>
      <c r="L24" s="316">
        <f t="shared" si="6"/>
        <v>0</v>
      </c>
    </row>
    <row r="25" spans="1:12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449"/>
      <c r="E25" s="316"/>
      <c r="F25" s="316">
        <f t="shared" si="5"/>
        <v>0</v>
      </c>
      <c r="G25" s="316"/>
      <c r="H25" s="316"/>
      <c r="I25" s="316">
        <f t="shared" si="0"/>
        <v>0</v>
      </c>
      <c r="J25" s="316">
        <f t="shared" si="4"/>
        <v>0</v>
      </c>
      <c r="K25" s="316">
        <f t="shared" si="2"/>
        <v>0</v>
      </c>
      <c r="L25" s="316">
        <f t="shared" si="6"/>
        <v>0</v>
      </c>
    </row>
    <row r="26" spans="1:12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449"/>
      <c r="E26" s="316"/>
      <c r="F26" s="316">
        <f t="shared" si="5"/>
        <v>0</v>
      </c>
      <c r="G26" s="316"/>
      <c r="H26" s="316"/>
      <c r="I26" s="316">
        <f t="shared" si="0"/>
        <v>0</v>
      </c>
      <c r="J26" s="316">
        <f t="shared" si="4"/>
        <v>0</v>
      </c>
      <c r="K26" s="316">
        <f t="shared" si="2"/>
        <v>0</v>
      </c>
      <c r="L26" s="316">
        <f>SUM(J26:K26)</f>
        <v>0</v>
      </c>
    </row>
    <row r="27" spans="1:12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449"/>
      <c r="E27" s="316"/>
      <c r="F27" s="316">
        <f t="shared" si="5"/>
        <v>0</v>
      </c>
      <c r="G27" s="316"/>
      <c r="H27" s="316"/>
      <c r="I27" s="316">
        <f t="shared" si="0"/>
        <v>0</v>
      </c>
      <c r="J27" s="316">
        <f t="shared" si="4"/>
        <v>0</v>
      </c>
      <c r="K27" s="316">
        <f t="shared" si="2"/>
        <v>0</v>
      </c>
      <c r="L27" s="316">
        <f t="shared" si="6"/>
        <v>0</v>
      </c>
    </row>
    <row r="28" spans="1:12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449"/>
      <c r="E28" s="316"/>
      <c r="F28" s="316">
        <f t="shared" si="5"/>
        <v>0</v>
      </c>
      <c r="G28" s="316"/>
      <c r="H28" s="316"/>
      <c r="I28" s="316">
        <f t="shared" si="0"/>
        <v>0</v>
      </c>
      <c r="J28" s="316">
        <f t="shared" si="4"/>
        <v>0</v>
      </c>
      <c r="K28" s="316">
        <f t="shared" si="2"/>
        <v>0</v>
      </c>
      <c r="L28" s="316">
        <f t="shared" si="6"/>
        <v>0</v>
      </c>
    </row>
    <row r="29" spans="1:12" x14ac:dyDescent="0.25">
      <c r="A29" s="557"/>
      <c r="B29" s="128"/>
      <c r="C29" s="128" t="str">
        <f>'9'!C27</f>
        <v>Ajibarang II</v>
      </c>
      <c r="D29" s="449"/>
      <c r="E29" s="316"/>
      <c r="F29" s="316">
        <f t="shared" si="5"/>
        <v>0</v>
      </c>
      <c r="G29" s="316"/>
      <c r="H29" s="316"/>
      <c r="I29" s="316">
        <f t="shared" si="0"/>
        <v>0</v>
      </c>
      <c r="J29" s="316">
        <f t="shared" si="4"/>
        <v>0</v>
      </c>
      <c r="K29" s="316">
        <f t="shared" si="2"/>
        <v>0</v>
      </c>
      <c r="L29" s="316">
        <f t="shared" si="6"/>
        <v>0</v>
      </c>
    </row>
    <row r="30" spans="1:12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449"/>
      <c r="E30" s="316"/>
      <c r="F30" s="316">
        <f t="shared" si="5"/>
        <v>0</v>
      </c>
      <c r="G30" s="316"/>
      <c r="H30" s="316"/>
      <c r="I30" s="316">
        <f t="shared" si="0"/>
        <v>0</v>
      </c>
      <c r="J30" s="316">
        <f t="shared" si="4"/>
        <v>0</v>
      </c>
      <c r="K30" s="316">
        <f t="shared" si="2"/>
        <v>0</v>
      </c>
      <c r="L30" s="316">
        <f t="shared" si="6"/>
        <v>0</v>
      </c>
    </row>
    <row r="31" spans="1:12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449"/>
      <c r="E31" s="316"/>
      <c r="F31" s="316">
        <f t="shared" ref="F31:F50" si="7">SUM(D31:E31)</f>
        <v>0</v>
      </c>
      <c r="G31" s="316"/>
      <c r="H31" s="316"/>
      <c r="I31" s="316">
        <f t="shared" ref="I31:I50" si="8">SUM(G31:H31)</f>
        <v>0</v>
      </c>
      <c r="J31" s="316">
        <f t="shared" ref="J31:J50" si="9">SUM(D31,G31)</f>
        <v>0</v>
      </c>
      <c r="K31" s="316">
        <f t="shared" ref="K31:K50" si="10">SUM(E31,H31)</f>
        <v>0</v>
      </c>
      <c r="L31" s="316">
        <f t="shared" ref="L31:L50" si="11">SUM(J31:K31)</f>
        <v>0</v>
      </c>
    </row>
    <row r="32" spans="1:12" x14ac:dyDescent="0.25">
      <c r="A32" s="557"/>
      <c r="B32" s="128"/>
      <c r="C32" s="128" t="str">
        <f>'9'!C30</f>
        <v>Pekuncen II</v>
      </c>
      <c r="D32" s="449"/>
      <c r="E32" s="316"/>
      <c r="F32" s="316">
        <f t="shared" si="7"/>
        <v>0</v>
      </c>
      <c r="G32" s="316"/>
      <c r="H32" s="316"/>
      <c r="I32" s="316">
        <f t="shared" si="8"/>
        <v>0</v>
      </c>
      <c r="J32" s="316">
        <f t="shared" si="9"/>
        <v>0</v>
      </c>
      <c r="K32" s="316">
        <f t="shared" si="10"/>
        <v>0</v>
      </c>
      <c r="L32" s="316">
        <f t="shared" si="11"/>
        <v>0</v>
      </c>
    </row>
    <row r="33" spans="1:12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449"/>
      <c r="E33" s="316"/>
      <c r="F33" s="316">
        <f t="shared" si="7"/>
        <v>0</v>
      </c>
      <c r="G33" s="316"/>
      <c r="H33" s="316"/>
      <c r="I33" s="316">
        <f t="shared" si="8"/>
        <v>0</v>
      </c>
      <c r="J33" s="316">
        <f t="shared" si="9"/>
        <v>0</v>
      </c>
      <c r="K33" s="316">
        <f t="shared" si="10"/>
        <v>0</v>
      </c>
      <c r="L33" s="316">
        <f t="shared" si="11"/>
        <v>0</v>
      </c>
    </row>
    <row r="34" spans="1:12" x14ac:dyDescent="0.25">
      <c r="A34" s="557"/>
      <c r="B34" s="128"/>
      <c r="C34" s="128" t="str">
        <f>'9'!C32</f>
        <v>Cilongok II</v>
      </c>
      <c r="D34" s="449"/>
      <c r="E34" s="316"/>
      <c r="F34" s="316">
        <f t="shared" si="7"/>
        <v>0</v>
      </c>
      <c r="G34" s="316"/>
      <c r="H34" s="316"/>
      <c r="I34" s="316">
        <f t="shared" si="8"/>
        <v>0</v>
      </c>
      <c r="J34" s="316">
        <f t="shared" si="9"/>
        <v>0</v>
      </c>
      <c r="K34" s="316">
        <f t="shared" si="10"/>
        <v>0</v>
      </c>
      <c r="L34" s="316">
        <f t="shared" si="11"/>
        <v>0</v>
      </c>
    </row>
    <row r="35" spans="1:12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449"/>
      <c r="E35" s="316"/>
      <c r="F35" s="316">
        <f t="shared" si="7"/>
        <v>0</v>
      </c>
      <c r="G35" s="316"/>
      <c r="H35" s="316"/>
      <c r="I35" s="316">
        <f t="shared" si="8"/>
        <v>0</v>
      </c>
      <c r="J35" s="316">
        <f t="shared" si="9"/>
        <v>0</v>
      </c>
      <c r="K35" s="316">
        <f t="shared" si="10"/>
        <v>0</v>
      </c>
      <c r="L35" s="316">
        <f t="shared" si="11"/>
        <v>0</v>
      </c>
    </row>
    <row r="36" spans="1:12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449"/>
      <c r="E36" s="316"/>
      <c r="F36" s="316">
        <f t="shared" si="7"/>
        <v>0</v>
      </c>
      <c r="G36" s="316"/>
      <c r="H36" s="316"/>
      <c r="I36" s="316">
        <f t="shared" si="8"/>
        <v>0</v>
      </c>
      <c r="J36" s="316">
        <f t="shared" si="9"/>
        <v>0</v>
      </c>
      <c r="K36" s="316">
        <f t="shared" si="10"/>
        <v>0</v>
      </c>
      <c r="L36" s="316">
        <f t="shared" si="11"/>
        <v>0</v>
      </c>
    </row>
    <row r="37" spans="1:12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449"/>
      <c r="E37" s="316"/>
      <c r="F37" s="316">
        <f t="shared" si="7"/>
        <v>0</v>
      </c>
      <c r="G37" s="316"/>
      <c r="H37" s="316"/>
      <c r="I37" s="316">
        <f t="shared" si="8"/>
        <v>0</v>
      </c>
      <c r="J37" s="316">
        <f t="shared" si="9"/>
        <v>0</v>
      </c>
      <c r="K37" s="316">
        <f t="shared" si="10"/>
        <v>0</v>
      </c>
      <c r="L37" s="316">
        <f t="shared" si="11"/>
        <v>0</v>
      </c>
    </row>
    <row r="38" spans="1:12" x14ac:dyDescent="0.25">
      <c r="A38" s="557"/>
      <c r="B38" s="128"/>
      <c r="C38" s="128" t="str">
        <f>'9'!C36</f>
        <v>Purwokerto Timur II</v>
      </c>
      <c r="D38" s="449"/>
      <c r="E38" s="316"/>
      <c r="F38" s="316">
        <f t="shared" si="7"/>
        <v>0</v>
      </c>
      <c r="G38" s="316"/>
      <c r="H38" s="316"/>
      <c r="I38" s="316">
        <f t="shared" si="8"/>
        <v>0</v>
      </c>
      <c r="J38" s="316">
        <f t="shared" si="9"/>
        <v>0</v>
      </c>
      <c r="K38" s="316">
        <f t="shared" si="10"/>
        <v>0</v>
      </c>
      <c r="L38" s="316">
        <f t="shared" si="11"/>
        <v>0</v>
      </c>
    </row>
    <row r="39" spans="1:12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449"/>
      <c r="E39" s="316"/>
      <c r="F39" s="316">
        <f t="shared" si="7"/>
        <v>0</v>
      </c>
      <c r="G39" s="316"/>
      <c r="H39" s="316"/>
      <c r="I39" s="316">
        <f t="shared" si="8"/>
        <v>0</v>
      </c>
      <c r="J39" s="316">
        <f t="shared" si="9"/>
        <v>0</v>
      </c>
      <c r="K39" s="316">
        <f t="shared" si="10"/>
        <v>0</v>
      </c>
      <c r="L39" s="316">
        <f t="shared" si="11"/>
        <v>0</v>
      </c>
    </row>
    <row r="40" spans="1:12" x14ac:dyDescent="0.25">
      <c r="A40" s="557"/>
      <c r="B40" s="128"/>
      <c r="C40" s="128" t="str">
        <f>'9'!C38</f>
        <v>Purwokerto Utara II</v>
      </c>
      <c r="D40" s="449"/>
      <c r="E40" s="316"/>
      <c r="F40" s="316">
        <f t="shared" si="7"/>
        <v>0</v>
      </c>
      <c r="G40" s="316"/>
      <c r="H40" s="316"/>
      <c r="I40" s="316">
        <f t="shared" si="8"/>
        <v>0</v>
      </c>
      <c r="J40" s="316">
        <f t="shared" si="9"/>
        <v>0</v>
      </c>
      <c r="K40" s="316">
        <f t="shared" si="10"/>
        <v>0</v>
      </c>
      <c r="L40" s="316">
        <f t="shared" si="11"/>
        <v>0</v>
      </c>
    </row>
    <row r="41" spans="1:12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449"/>
      <c r="E41" s="316"/>
      <c r="F41" s="316">
        <f t="shared" si="7"/>
        <v>0</v>
      </c>
      <c r="G41" s="316"/>
      <c r="H41" s="316"/>
      <c r="I41" s="316">
        <f t="shared" si="8"/>
        <v>0</v>
      </c>
      <c r="J41" s="316">
        <f t="shared" si="9"/>
        <v>0</v>
      </c>
      <c r="K41" s="316">
        <f t="shared" si="10"/>
        <v>0</v>
      </c>
      <c r="L41" s="316">
        <f t="shared" si="11"/>
        <v>0</v>
      </c>
    </row>
    <row r="42" spans="1:12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449"/>
      <c r="E42" s="316"/>
      <c r="F42" s="316">
        <f t="shared" si="7"/>
        <v>0</v>
      </c>
      <c r="G42" s="316"/>
      <c r="H42" s="316"/>
      <c r="I42" s="316">
        <f t="shared" si="8"/>
        <v>0</v>
      </c>
      <c r="J42" s="316">
        <f t="shared" si="9"/>
        <v>0</v>
      </c>
      <c r="K42" s="316">
        <f t="shared" si="10"/>
        <v>0</v>
      </c>
      <c r="L42" s="316">
        <f t="shared" si="11"/>
        <v>0</v>
      </c>
    </row>
    <row r="43" spans="1:12" x14ac:dyDescent="0.25">
      <c r="A43" s="557"/>
      <c r="B43" s="128"/>
      <c r="C43" s="128" t="str">
        <f>'9'!C41</f>
        <v>Sokaraja II</v>
      </c>
      <c r="D43" s="449"/>
      <c r="E43" s="316"/>
      <c r="F43" s="316">
        <f t="shared" si="7"/>
        <v>0</v>
      </c>
      <c r="G43" s="316"/>
      <c r="H43" s="316"/>
      <c r="I43" s="316">
        <f t="shared" si="8"/>
        <v>0</v>
      </c>
      <c r="J43" s="316">
        <f t="shared" si="9"/>
        <v>0</v>
      </c>
      <c r="K43" s="316">
        <f t="shared" si="10"/>
        <v>0</v>
      </c>
      <c r="L43" s="316">
        <f t="shared" si="11"/>
        <v>0</v>
      </c>
    </row>
    <row r="44" spans="1:12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449"/>
      <c r="E44" s="316"/>
      <c r="F44" s="316">
        <f t="shared" si="7"/>
        <v>0</v>
      </c>
      <c r="G44" s="316"/>
      <c r="H44" s="316"/>
      <c r="I44" s="316">
        <f t="shared" si="8"/>
        <v>0</v>
      </c>
      <c r="J44" s="316">
        <f t="shared" si="9"/>
        <v>0</v>
      </c>
      <c r="K44" s="316">
        <f t="shared" si="10"/>
        <v>0</v>
      </c>
      <c r="L44" s="316">
        <f t="shared" si="11"/>
        <v>0</v>
      </c>
    </row>
    <row r="45" spans="1:12" x14ac:dyDescent="0.25">
      <c r="A45" s="557"/>
      <c r="B45" s="128"/>
      <c r="C45" s="128" t="str">
        <f>'9'!C43</f>
        <v>Kembaran II</v>
      </c>
      <c r="D45" s="449"/>
      <c r="E45" s="316"/>
      <c r="F45" s="316">
        <f t="shared" si="7"/>
        <v>0</v>
      </c>
      <c r="G45" s="316"/>
      <c r="H45" s="316"/>
      <c r="I45" s="316">
        <f t="shared" si="8"/>
        <v>0</v>
      </c>
      <c r="J45" s="316">
        <f t="shared" si="9"/>
        <v>0</v>
      </c>
      <c r="K45" s="316">
        <f t="shared" si="10"/>
        <v>0</v>
      </c>
      <c r="L45" s="316">
        <f t="shared" si="11"/>
        <v>0</v>
      </c>
    </row>
    <row r="46" spans="1:12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449"/>
      <c r="E46" s="316"/>
      <c r="F46" s="316">
        <f t="shared" si="7"/>
        <v>0</v>
      </c>
      <c r="G46" s="316"/>
      <c r="H46" s="316"/>
      <c r="I46" s="316">
        <f t="shared" si="8"/>
        <v>0</v>
      </c>
      <c r="J46" s="316">
        <f t="shared" si="9"/>
        <v>0</v>
      </c>
      <c r="K46" s="316">
        <f t="shared" si="10"/>
        <v>0</v>
      </c>
      <c r="L46" s="316">
        <f t="shared" si="11"/>
        <v>0</v>
      </c>
    </row>
    <row r="47" spans="1:12" x14ac:dyDescent="0.25">
      <c r="A47" s="557"/>
      <c r="B47" s="128"/>
      <c r="C47" s="128" t="str">
        <f>'9'!C45</f>
        <v>Sumbang II</v>
      </c>
      <c r="D47" s="449"/>
      <c r="E47" s="316"/>
      <c r="F47" s="316">
        <f t="shared" si="7"/>
        <v>0</v>
      </c>
      <c r="G47" s="316"/>
      <c r="H47" s="316"/>
      <c r="I47" s="316">
        <f t="shared" si="8"/>
        <v>0</v>
      </c>
      <c r="J47" s="316">
        <f t="shared" si="9"/>
        <v>0</v>
      </c>
      <c r="K47" s="316">
        <f t="shared" si="10"/>
        <v>0</v>
      </c>
      <c r="L47" s="316">
        <f t="shared" si="11"/>
        <v>0</v>
      </c>
    </row>
    <row r="48" spans="1:12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449"/>
      <c r="E48" s="316"/>
      <c r="F48" s="316">
        <f t="shared" si="7"/>
        <v>0</v>
      </c>
      <c r="G48" s="316"/>
      <c r="H48" s="316"/>
      <c r="I48" s="316">
        <f t="shared" si="8"/>
        <v>0</v>
      </c>
      <c r="J48" s="316">
        <f t="shared" si="9"/>
        <v>0</v>
      </c>
      <c r="K48" s="316">
        <f t="shared" si="10"/>
        <v>0</v>
      </c>
      <c r="L48" s="316">
        <f t="shared" si="11"/>
        <v>0</v>
      </c>
    </row>
    <row r="49" spans="1:12" x14ac:dyDescent="0.25">
      <c r="A49" s="557"/>
      <c r="B49" s="128"/>
      <c r="C49" s="128" t="str">
        <f>'9'!C47</f>
        <v>Baturraden II</v>
      </c>
      <c r="D49" s="449"/>
      <c r="E49" s="316"/>
      <c r="F49" s="316">
        <f t="shared" si="7"/>
        <v>0</v>
      </c>
      <c r="G49" s="316"/>
      <c r="H49" s="316"/>
      <c r="I49" s="316">
        <f t="shared" si="8"/>
        <v>0</v>
      </c>
      <c r="J49" s="316">
        <f t="shared" si="9"/>
        <v>0</v>
      </c>
      <c r="K49" s="316">
        <f t="shared" si="10"/>
        <v>0</v>
      </c>
      <c r="L49" s="316">
        <f t="shared" si="11"/>
        <v>0</v>
      </c>
    </row>
    <row r="50" spans="1:12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449"/>
      <c r="E50" s="316"/>
      <c r="F50" s="316">
        <f t="shared" si="7"/>
        <v>0</v>
      </c>
      <c r="G50" s="316"/>
      <c r="H50" s="316"/>
      <c r="I50" s="316">
        <f t="shared" si="8"/>
        <v>0</v>
      </c>
      <c r="J50" s="316">
        <f t="shared" si="9"/>
        <v>0</v>
      </c>
      <c r="K50" s="316">
        <f t="shared" si="10"/>
        <v>0</v>
      </c>
      <c r="L50" s="316">
        <f t="shared" si="11"/>
        <v>0</v>
      </c>
    </row>
    <row r="51" spans="1:12" x14ac:dyDescent="0.25">
      <c r="A51" s="557"/>
      <c r="B51" s="72"/>
      <c r="C51" s="72"/>
      <c r="D51" s="449"/>
      <c r="E51" s="449"/>
      <c r="F51" s="449"/>
      <c r="G51" s="316"/>
      <c r="H51" s="316"/>
      <c r="I51" s="316"/>
      <c r="J51" s="316"/>
      <c r="K51" s="316"/>
      <c r="L51" s="316"/>
    </row>
    <row r="52" spans="1:12" x14ac:dyDescent="0.25">
      <c r="A52" s="557"/>
      <c r="B52" s="72"/>
      <c r="C52" s="72"/>
      <c r="D52" s="449"/>
      <c r="E52" s="449"/>
      <c r="F52" s="449"/>
      <c r="G52" s="316"/>
      <c r="H52" s="316"/>
      <c r="I52" s="316"/>
      <c r="J52" s="316"/>
      <c r="K52" s="316"/>
      <c r="L52" s="316"/>
    </row>
    <row r="53" spans="1:12" x14ac:dyDescent="0.25">
      <c r="A53" s="557"/>
      <c r="B53" s="72"/>
      <c r="C53" s="72"/>
      <c r="D53" s="449"/>
      <c r="E53" s="449"/>
      <c r="F53" s="449"/>
      <c r="G53" s="348"/>
      <c r="H53" s="316"/>
      <c r="I53" s="348"/>
      <c r="J53" s="348"/>
      <c r="K53" s="316"/>
      <c r="L53" s="348"/>
    </row>
    <row r="54" spans="1:12" ht="20.100000000000001" customHeight="1" x14ac:dyDescent="0.25">
      <c r="A54" s="132" t="s">
        <v>488</v>
      </c>
      <c r="B54" s="565"/>
      <c r="C54" s="454"/>
      <c r="D54" s="428">
        <f t="shared" ref="D54:L54" si="12">SUM(D11:D53)</f>
        <v>0</v>
      </c>
      <c r="E54" s="428">
        <f t="shared" si="12"/>
        <v>0</v>
      </c>
      <c r="F54" s="428">
        <f t="shared" si="12"/>
        <v>0</v>
      </c>
      <c r="G54" s="428">
        <f t="shared" si="12"/>
        <v>0</v>
      </c>
      <c r="H54" s="428">
        <f t="shared" si="12"/>
        <v>0</v>
      </c>
      <c r="I54" s="428">
        <f t="shared" si="12"/>
        <v>0</v>
      </c>
      <c r="J54" s="428">
        <f t="shared" si="12"/>
        <v>0</v>
      </c>
      <c r="K54" s="428">
        <f t="shared" si="12"/>
        <v>0</v>
      </c>
      <c r="L54" s="428">
        <f t="shared" si="12"/>
        <v>0</v>
      </c>
    </row>
    <row r="55" spans="1:12" ht="17.25" customHeight="1" thickBot="1" x14ac:dyDescent="0.3">
      <c r="A55" s="356" t="s">
        <v>867</v>
      </c>
      <c r="B55" s="471"/>
      <c r="C55" s="471"/>
      <c r="D55" s="864"/>
      <c r="E55" s="865"/>
      <c r="F55" s="865"/>
      <c r="G55" s="866"/>
      <c r="H55" s="866"/>
      <c r="I55" s="866"/>
      <c r="J55" s="867"/>
      <c r="K55" s="868"/>
      <c r="L55" s="472" t="e">
        <f>L54/'2'!E28*10000</f>
        <v>#DIV/0!</v>
      </c>
    </row>
    <row r="56" spans="1:12" x14ac:dyDescent="0.25">
      <c r="B56" s="69"/>
      <c r="C56" s="69"/>
      <c r="D56" s="462"/>
      <c r="E56" s="473"/>
      <c r="F56" s="462"/>
      <c r="G56" s="473"/>
      <c r="H56" s="462"/>
      <c r="I56" s="275"/>
      <c r="J56" s="473"/>
      <c r="K56" s="462"/>
      <c r="L56" s="275"/>
    </row>
    <row r="57" spans="1:12" x14ac:dyDescent="0.25">
      <c r="A57" s="724" t="s">
        <v>413</v>
      </c>
    </row>
    <row r="58" spans="1:12" x14ac:dyDescent="0.25">
      <c r="A58" s="70" t="s">
        <v>316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1.1299999999999999" right="0.97" top="0.9" bottom="0.9" header="0" footer="0"/>
  <pageSetup paperSize="9" scale="72" orientation="landscape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167D-416F-4149-B547-57EE65967788}">
  <sheetPr codeName="Sheet56">
    <tabColor rgb="FF7030A0"/>
    <pageSetUpPr fitToPage="1"/>
  </sheetPr>
  <dimension ref="A1:R61"/>
  <sheetViews>
    <sheetView topLeftCell="A4"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19.7109375" style="70" customWidth="1"/>
    <col min="4" max="4" width="15.5703125" style="70" customWidth="1"/>
    <col min="5" max="5" width="15.42578125" style="70" customWidth="1"/>
    <col min="6" max="6" width="11.28515625" style="70" customWidth="1"/>
    <col min="7" max="7" width="15" style="70" customWidth="1"/>
    <col min="8" max="8" width="16.85546875" style="70" customWidth="1"/>
    <col min="9" max="9" width="15.28515625" style="70" customWidth="1"/>
    <col min="10" max="256" width="9.140625" style="70"/>
    <col min="257" max="257" width="5.7109375" style="70" customWidth="1"/>
    <col min="258" max="259" width="19.7109375" style="70" customWidth="1"/>
    <col min="260" max="260" width="14.5703125" style="70" customWidth="1"/>
    <col min="261" max="261" width="14" style="70" customWidth="1"/>
    <col min="262" max="262" width="11.28515625" style="70" customWidth="1"/>
    <col min="263" max="263" width="15" style="70" customWidth="1"/>
    <col min="264" max="264" width="13.7109375" style="70" customWidth="1"/>
    <col min="265" max="265" width="15.28515625" style="70" customWidth="1"/>
    <col min="266" max="512" width="9.140625" style="70"/>
    <col min="513" max="513" width="5.7109375" style="70" customWidth="1"/>
    <col min="514" max="515" width="19.7109375" style="70" customWidth="1"/>
    <col min="516" max="516" width="14.5703125" style="70" customWidth="1"/>
    <col min="517" max="517" width="14" style="70" customWidth="1"/>
    <col min="518" max="518" width="11.28515625" style="70" customWidth="1"/>
    <col min="519" max="519" width="15" style="70" customWidth="1"/>
    <col min="520" max="520" width="13.7109375" style="70" customWidth="1"/>
    <col min="521" max="521" width="15.28515625" style="70" customWidth="1"/>
    <col min="522" max="768" width="9.140625" style="70"/>
    <col min="769" max="769" width="5.7109375" style="70" customWidth="1"/>
    <col min="770" max="771" width="19.7109375" style="70" customWidth="1"/>
    <col min="772" max="772" width="14.5703125" style="70" customWidth="1"/>
    <col min="773" max="773" width="14" style="70" customWidth="1"/>
    <col min="774" max="774" width="11.28515625" style="70" customWidth="1"/>
    <col min="775" max="775" width="15" style="70" customWidth="1"/>
    <col min="776" max="776" width="13.7109375" style="70" customWidth="1"/>
    <col min="777" max="777" width="15.28515625" style="70" customWidth="1"/>
    <col min="778" max="1024" width="9.140625" style="70"/>
    <col min="1025" max="1025" width="5.7109375" style="70" customWidth="1"/>
    <col min="1026" max="1027" width="19.7109375" style="70" customWidth="1"/>
    <col min="1028" max="1028" width="14.5703125" style="70" customWidth="1"/>
    <col min="1029" max="1029" width="14" style="70" customWidth="1"/>
    <col min="1030" max="1030" width="11.28515625" style="70" customWidth="1"/>
    <col min="1031" max="1031" width="15" style="70" customWidth="1"/>
    <col min="1032" max="1032" width="13.7109375" style="70" customWidth="1"/>
    <col min="1033" max="1033" width="15.28515625" style="70" customWidth="1"/>
    <col min="1034" max="1280" width="9.140625" style="70"/>
    <col min="1281" max="1281" width="5.7109375" style="70" customWidth="1"/>
    <col min="1282" max="1283" width="19.7109375" style="70" customWidth="1"/>
    <col min="1284" max="1284" width="14.5703125" style="70" customWidth="1"/>
    <col min="1285" max="1285" width="14" style="70" customWidth="1"/>
    <col min="1286" max="1286" width="11.28515625" style="70" customWidth="1"/>
    <col min="1287" max="1287" width="15" style="70" customWidth="1"/>
    <col min="1288" max="1288" width="13.7109375" style="70" customWidth="1"/>
    <col min="1289" max="1289" width="15.28515625" style="70" customWidth="1"/>
    <col min="1290" max="1536" width="9.140625" style="70"/>
    <col min="1537" max="1537" width="5.7109375" style="70" customWidth="1"/>
    <col min="1538" max="1539" width="19.7109375" style="70" customWidth="1"/>
    <col min="1540" max="1540" width="14.5703125" style="70" customWidth="1"/>
    <col min="1541" max="1541" width="14" style="70" customWidth="1"/>
    <col min="1542" max="1542" width="11.28515625" style="70" customWidth="1"/>
    <col min="1543" max="1543" width="15" style="70" customWidth="1"/>
    <col min="1544" max="1544" width="13.7109375" style="70" customWidth="1"/>
    <col min="1545" max="1545" width="15.28515625" style="70" customWidth="1"/>
    <col min="1546" max="1792" width="9.140625" style="70"/>
    <col min="1793" max="1793" width="5.7109375" style="70" customWidth="1"/>
    <col min="1794" max="1795" width="19.7109375" style="70" customWidth="1"/>
    <col min="1796" max="1796" width="14.5703125" style="70" customWidth="1"/>
    <col min="1797" max="1797" width="14" style="70" customWidth="1"/>
    <col min="1798" max="1798" width="11.28515625" style="70" customWidth="1"/>
    <col min="1799" max="1799" width="15" style="70" customWidth="1"/>
    <col min="1800" max="1800" width="13.7109375" style="70" customWidth="1"/>
    <col min="1801" max="1801" width="15.28515625" style="70" customWidth="1"/>
    <col min="1802" max="2048" width="9.140625" style="70"/>
    <col min="2049" max="2049" width="5.7109375" style="70" customWidth="1"/>
    <col min="2050" max="2051" width="19.7109375" style="70" customWidth="1"/>
    <col min="2052" max="2052" width="14.5703125" style="70" customWidth="1"/>
    <col min="2053" max="2053" width="14" style="70" customWidth="1"/>
    <col min="2054" max="2054" width="11.28515625" style="70" customWidth="1"/>
    <col min="2055" max="2055" width="15" style="70" customWidth="1"/>
    <col min="2056" max="2056" width="13.7109375" style="70" customWidth="1"/>
    <col min="2057" max="2057" width="15.28515625" style="70" customWidth="1"/>
    <col min="2058" max="2304" width="9.140625" style="70"/>
    <col min="2305" max="2305" width="5.7109375" style="70" customWidth="1"/>
    <col min="2306" max="2307" width="19.7109375" style="70" customWidth="1"/>
    <col min="2308" max="2308" width="14.5703125" style="70" customWidth="1"/>
    <col min="2309" max="2309" width="14" style="70" customWidth="1"/>
    <col min="2310" max="2310" width="11.28515625" style="70" customWidth="1"/>
    <col min="2311" max="2311" width="15" style="70" customWidth="1"/>
    <col min="2312" max="2312" width="13.7109375" style="70" customWidth="1"/>
    <col min="2313" max="2313" width="15.28515625" style="70" customWidth="1"/>
    <col min="2314" max="2560" width="9.140625" style="70"/>
    <col min="2561" max="2561" width="5.7109375" style="70" customWidth="1"/>
    <col min="2562" max="2563" width="19.7109375" style="70" customWidth="1"/>
    <col min="2564" max="2564" width="14.5703125" style="70" customWidth="1"/>
    <col min="2565" max="2565" width="14" style="70" customWidth="1"/>
    <col min="2566" max="2566" width="11.28515625" style="70" customWidth="1"/>
    <col min="2567" max="2567" width="15" style="70" customWidth="1"/>
    <col min="2568" max="2568" width="13.7109375" style="70" customWidth="1"/>
    <col min="2569" max="2569" width="15.28515625" style="70" customWidth="1"/>
    <col min="2570" max="2816" width="9.140625" style="70"/>
    <col min="2817" max="2817" width="5.7109375" style="70" customWidth="1"/>
    <col min="2818" max="2819" width="19.7109375" style="70" customWidth="1"/>
    <col min="2820" max="2820" width="14.5703125" style="70" customWidth="1"/>
    <col min="2821" max="2821" width="14" style="70" customWidth="1"/>
    <col min="2822" max="2822" width="11.28515625" style="70" customWidth="1"/>
    <col min="2823" max="2823" width="15" style="70" customWidth="1"/>
    <col min="2824" max="2824" width="13.7109375" style="70" customWidth="1"/>
    <col min="2825" max="2825" width="15.28515625" style="70" customWidth="1"/>
    <col min="2826" max="3072" width="9.140625" style="70"/>
    <col min="3073" max="3073" width="5.7109375" style="70" customWidth="1"/>
    <col min="3074" max="3075" width="19.7109375" style="70" customWidth="1"/>
    <col min="3076" max="3076" width="14.5703125" style="70" customWidth="1"/>
    <col min="3077" max="3077" width="14" style="70" customWidth="1"/>
    <col min="3078" max="3078" width="11.28515625" style="70" customWidth="1"/>
    <col min="3079" max="3079" width="15" style="70" customWidth="1"/>
    <col min="3080" max="3080" width="13.7109375" style="70" customWidth="1"/>
    <col min="3081" max="3081" width="15.28515625" style="70" customWidth="1"/>
    <col min="3082" max="3328" width="9.140625" style="70"/>
    <col min="3329" max="3329" width="5.7109375" style="70" customWidth="1"/>
    <col min="3330" max="3331" width="19.7109375" style="70" customWidth="1"/>
    <col min="3332" max="3332" width="14.5703125" style="70" customWidth="1"/>
    <col min="3333" max="3333" width="14" style="70" customWidth="1"/>
    <col min="3334" max="3334" width="11.28515625" style="70" customWidth="1"/>
    <col min="3335" max="3335" width="15" style="70" customWidth="1"/>
    <col min="3336" max="3336" width="13.7109375" style="70" customWidth="1"/>
    <col min="3337" max="3337" width="15.28515625" style="70" customWidth="1"/>
    <col min="3338" max="3584" width="9.140625" style="70"/>
    <col min="3585" max="3585" width="5.7109375" style="70" customWidth="1"/>
    <col min="3586" max="3587" width="19.7109375" style="70" customWidth="1"/>
    <col min="3588" max="3588" width="14.5703125" style="70" customWidth="1"/>
    <col min="3589" max="3589" width="14" style="70" customWidth="1"/>
    <col min="3590" max="3590" width="11.28515625" style="70" customWidth="1"/>
    <col min="3591" max="3591" width="15" style="70" customWidth="1"/>
    <col min="3592" max="3592" width="13.7109375" style="70" customWidth="1"/>
    <col min="3593" max="3593" width="15.28515625" style="70" customWidth="1"/>
    <col min="3594" max="3840" width="9.140625" style="70"/>
    <col min="3841" max="3841" width="5.7109375" style="70" customWidth="1"/>
    <col min="3842" max="3843" width="19.7109375" style="70" customWidth="1"/>
    <col min="3844" max="3844" width="14.5703125" style="70" customWidth="1"/>
    <col min="3845" max="3845" width="14" style="70" customWidth="1"/>
    <col min="3846" max="3846" width="11.28515625" style="70" customWidth="1"/>
    <col min="3847" max="3847" width="15" style="70" customWidth="1"/>
    <col min="3848" max="3848" width="13.7109375" style="70" customWidth="1"/>
    <col min="3849" max="3849" width="15.28515625" style="70" customWidth="1"/>
    <col min="3850" max="4096" width="9.140625" style="70"/>
    <col min="4097" max="4097" width="5.7109375" style="70" customWidth="1"/>
    <col min="4098" max="4099" width="19.7109375" style="70" customWidth="1"/>
    <col min="4100" max="4100" width="14.5703125" style="70" customWidth="1"/>
    <col min="4101" max="4101" width="14" style="70" customWidth="1"/>
    <col min="4102" max="4102" width="11.28515625" style="70" customWidth="1"/>
    <col min="4103" max="4103" width="15" style="70" customWidth="1"/>
    <col min="4104" max="4104" width="13.7109375" style="70" customWidth="1"/>
    <col min="4105" max="4105" width="15.28515625" style="70" customWidth="1"/>
    <col min="4106" max="4352" width="9.140625" style="70"/>
    <col min="4353" max="4353" width="5.7109375" style="70" customWidth="1"/>
    <col min="4354" max="4355" width="19.7109375" style="70" customWidth="1"/>
    <col min="4356" max="4356" width="14.5703125" style="70" customWidth="1"/>
    <col min="4357" max="4357" width="14" style="70" customWidth="1"/>
    <col min="4358" max="4358" width="11.28515625" style="70" customWidth="1"/>
    <col min="4359" max="4359" width="15" style="70" customWidth="1"/>
    <col min="4360" max="4360" width="13.7109375" style="70" customWidth="1"/>
    <col min="4361" max="4361" width="15.28515625" style="70" customWidth="1"/>
    <col min="4362" max="4608" width="9.140625" style="70"/>
    <col min="4609" max="4609" width="5.7109375" style="70" customWidth="1"/>
    <col min="4610" max="4611" width="19.7109375" style="70" customWidth="1"/>
    <col min="4612" max="4612" width="14.5703125" style="70" customWidth="1"/>
    <col min="4613" max="4613" width="14" style="70" customWidth="1"/>
    <col min="4614" max="4614" width="11.28515625" style="70" customWidth="1"/>
    <col min="4615" max="4615" width="15" style="70" customWidth="1"/>
    <col min="4616" max="4616" width="13.7109375" style="70" customWidth="1"/>
    <col min="4617" max="4617" width="15.28515625" style="70" customWidth="1"/>
    <col min="4618" max="4864" width="9.140625" style="70"/>
    <col min="4865" max="4865" width="5.7109375" style="70" customWidth="1"/>
    <col min="4866" max="4867" width="19.7109375" style="70" customWidth="1"/>
    <col min="4868" max="4868" width="14.5703125" style="70" customWidth="1"/>
    <col min="4869" max="4869" width="14" style="70" customWidth="1"/>
    <col min="4870" max="4870" width="11.28515625" style="70" customWidth="1"/>
    <col min="4871" max="4871" width="15" style="70" customWidth="1"/>
    <col min="4872" max="4872" width="13.7109375" style="70" customWidth="1"/>
    <col min="4873" max="4873" width="15.28515625" style="70" customWidth="1"/>
    <col min="4874" max="5120" width="9.140625" style="70"/>
    <col min="5121" max="5121" width="5.7109375" style="70" customWidth="1"/>
    <col min="5122" max="5123" width="19.7109375" style="70" customWidth="1"/>
    <col min="5124" max="5124" width="14.5703125" style="70" customWidth="1"/>
    <col min="5125" max="5125" width="14" style="70" customWidth="1"/>
    <col min="5126" max="5126" width="11.28515625" style="70" customWidth="1"/>
    <col min="5127" max="5127" width="15" style="70" customWidth="1"/>
    <col min="5128" max="5128" width="13.7109375" style="70" customWidth="1"/>
    <col min="5129" max="5129" width="15.28515625" style="70" customWidth="1"/>
    <col min="5130" max="5376" width="9.140625" style="70"/>
    <col min="5377" max="5377" width="5.7109375" style="70" customWidth="1"/>
    <col min="5378" max="5379" width="19.7109375" style="70" customWidth="1"/>
    <col min="5380" max="5380" width="14.5703125" style="70" customWidth="1"/>
    <col min="5381" max="5381" width="14" style="70" customWidth="1"/>
    <col min="5382" max="5382" width="11.28515625" style="70" customWidth="1"/>
    <col min="5383" max="5383" width="15" style="70" customWidth="1"/>
    <col min="5384" max="5384" width="13.7109375" style="70" customWidth="1"/>
    <col min="5385" max="5385" width="15.28515625" style="70" customWidth="1"/>
    <col min="5386" max="5632" width="9.140625" style="70"/>
    <col min="5633" max="5633" width="5.7109375" style="70" customWidth="1"/>
    <col min="5634" max="5635" width="19.7109375" style="70" customWidth="1"/>
    <col min="5636" max="5636" width="14.5703125" style="70" customWidth="1"/>
    <col min="5637" max="5637" width="14" style="70" customWidth="1"/>
    <col min="5638" max="5638" width="11.28515625" style="70" customWidth="1"/>
    <col min="5639" max="5639" width="15" style="70" customWidth="1"/>
    <col min="5640" max="5640" width="13.7109375" style="70" customWidth="1"/>
    <col min="5641" max="5641" width="15.28515625" style="70" customWidth="1"/>
    <col min="5642" max="5888" width="9.140625" style="70"/>
    <col min="5889" max="5889" width="5.7109375" style="70" customWidth="1"/>
    <col min="5890" max="5891" width="19.7109375" style="70" customWidth="1"/>
    <col min="5892" max="5892" width="14.5703125" style="70" customWidth="1"/>
    <col min="5893" max="5893" width="14" style="70" customWidth="1"/>
    <col min="5894" max="5894" width="11.28515625" style="70" customWidth="1"/>
    <col min="5895" max="5895" width="15" style="70" customWidth="1"/>
    <col min="5896" max="5896" width="13.7109375" style="70" customWidth="1"/>
    <col min="5897" max="5897" width="15.28515625" style="70" customWidth="1"/>
    <col min="5898" max="6144" width="9.140625" style="70"/>
    <col min="6145" max="6145" width="5.7109375" style="70" customWidth="1"/>
    <col min="6146" max="6147" width="19.7109375" style="70" customWidth="1"/>
    <col min="6148" max="6148" width="14.5703125" style="70" customWidth="1"/>
    <col min="6149" max="6149" width="14" style="70" customWidth="1"/>
    <col min="6150" max="6150" width="11.28515625" style="70" customWidth="1"/>
    <col min="6151" max="6151" width="15" style="70" customWidth="1"/>
    <col min="6152" max="6152" width="13.7109375" style="70" customWidth="1"/>
    <col min="6153" max="6153" width="15.28515625" style="70" customWidth="1"/>
    <col min="6154" max="6400" width="9.140625" style="70"/>
    <col min="6401" max="6401" width="5.7109375" style="70" customWidth="1"/>
    <col min="6402" max="6403" width="19.7109375" style="70" customWidth="1"/>
    <col min="6404" max="6404" width="14.5703125" style="70" customWidth="1"/>
    <col min="6405" max="6405" width="14" style="70" customWidth="1"/>
    <col min="6406" max="6406" width="11.28515625" style="70" customWidth="1"/>
    <col min="6407" max="6407" width="15" style="70" customWidth="1"/>
    <col min="6408" max="6408" width="13.7109375" style="70" customWidth="1"/>
    <col min="6409" max="6409" width="15.28515625" style="70" customWidth="1"/>
    <col min="6410" max="6656" width="9.140625" style="70"/>
    <col min="6657" max="6657" width="5.7109375" style="70" customWidth="1"/>
    <col min="6658" max="6659" width="19.7109375" style="70" customWidth="1"/>
    <col min="6660" max="6660" width="14.5703125" style="70" customWidth="1"/>
    <col min="6661" max="6661" width="14" style="70" customWidth="1"/>
    <col min="6662" max="6662" width="11.28515625" style="70" customWidth="1"/>
    <col min="6663" max="6663" width="15" style="70" customWidth="1"/>
    <col min="6664" max="6664" width="13.7109375" style="70" customWidth="1"/>
    <col min="6665" max="6665" width="15.28515625" style="70" customWidth="1"/>
    <col min="6666" max="6912" width="9.140625" style="70"/>
    <col min="6913" max="6913" width="5.7109375" style="70" customWidth="1"/>
    <col min="6914" max="6915" width="19.7109375" style="70" customWidth="1"/>
    <col min="6916" max="6916" width="14.5703125" style="70" customWidth="1"/>
    <col min="6917" max="6917" width="14" style="70" customWidth="1"/>
    <col min="6918" max="6918" width="11.28515625" style="70" customWidth="1"/>
    <col min="6919" max="6919" width="15" style="70" customWidth="1"/>
    <col min="6920" max="6920" width="13.7109375" style="70" customWidth="1"/>
    <col min="6921" max="6921" width="15.28515625" style="70" customWidth="1"/>
    <col min="6922" max="7168" width="9.140625" style="70"/>
    <col min="7169" max="7169" width="5.7109375" style="70" customWidth="1"/>
    <col min="7170" max="7171" width="19.7109375" style="70" customWidth="1"/>
    <col min="7172" max="7172" width="14.5703125" style="70" customWidth="1"/>
    <col min="7173" max="7173" width="14" style="70" customWidth="1"/>
    <col min="7174" max="7174" width="11.28515625" style="70" customWidth="1"/>
    <col min="7175" max="7175" width="15" style="70" customWidth="1"/>
    <col min="7176" max="7176" width="13.7109375" style="70" customWidth="1"/>
    <col min="7177" max="7177" width="15.28515625" style="70" customWidth="1"/>
    <col min="7178" max="7424" width="9.140625" style="70"/>
    <col min="7425" max="7425" width="5.7109375" style="70" customWidth="1"/>
    <col min="7426" max="7427" width="19.7109375" style="70" customWidth="1"/>
    <col min="7428" max="7428" width="14.5703125" style="70" customWidth="1"/>
    <col min="7429" max="7429" width="14" style="70" customWidth="1"/>
    <col min="7430" max="7430" width="11.28515625" style="70" customWidth="1"/>
    <col min="7431" max="7431" width="15" style="70" customWidth="1"/>
    <col min="7432" max="7432" width="13.7109375" style="70" customWidth="1"/>
    <col min="7433" max="7433" width="15.28515625" style="70" customWidth="1"/>
    <col min="7434" max="7680" width="9.140625" style="70"/>
    <col min="7681" max="7681" width="5.7109375" style="70" customWidth="1"/>
    <col min="7682" max="7683" width="19.7109375" style="70" customWidth="1"/>
    <col min="7684" max="7684" width="14.5703125" style="70" customWidth="1"/>
    <col min="7685" max="7685" width="14" style="70" customWidth="1"/>
    <col min="7686" max="7686" width="11.28515625" style="70" customWidth="1"/>
    <col min="7687" max="7687" width="15" style="70" customWidth="1"/>
    <col min="7688" max="7688" width="13.7109375" style="70" customWidth="1"/>
    <col min="7689" max="7689" width="15.28515625" style="70" customWidth="1"/>
    <col min="7690" max="7936" width="9.140625" style="70"/>
    <col min="7937" max="7937" width="5.7109375" style="70" customWidth="1"/>
    <col min="7938" max="7939" width="19.7109375" style="70" customWidth="1"/>
    <col min="7940" max="7940" width="14.5703125" style="70" customWidth="1"/>
    <col min="7941" max="7941" width="14" style="70" customWidth="1"/>
    <col min="7942" max="7942" width="11.28515625" style="70" customWidth="1"/>
    <col min="7943" max="7943" width="15" style="70" customWidth="1"/>
    <col min="7944" max="7944" width="13.7109375" style="70" customWidth="1"/>
    <col min="7945" max="7945" width="15.28515625" style="70" customWidth="1"/>
    <col min="7946" max="8192" width="9.140625" style="70"/>
    <col min="8193" max="8193" width="5.7109375" style="70" customWidth="1"/>
    <col min="8194" max="8195" width="19.7109375" style="70" customWidth="1"/>
    <col min="8196" max="8196" width="14.5703125" style="70" customWidth="1"/>
    <col min="8197" max="8197" width="14" style="70" customWidth="1"/>
    <col min="8198" max="8198" width="11.28515625" style="70" customWidth="1"/>
    <col min="8199" max="8199" width="15" style="70" customWidth="1"/>
    <col min="8200" max="8200" width="13.7109375" style="70" customWidth="1"/>
    <col min="8201" max="8201" width="15.28515625" style="70" customWidth="1"/>
    <col min="8202" max="8448" width="9.140625" style="70"/>
    <col min="8449" max="8449" width="5.7109375" style="70" customWidth="1"/>
    <col min="8450" max="8451" width="19.7109375" style="70" customWidth="1"/>
    <col min="8452" max="8452" width="14.5703125" style="70" customWidth="1"/>
    <col min="8453" max="8453" width="14" style="70" customWidth="1"/>
    <col min="8454" max="8454" width="11.28515625" style="70" customWidth="1"/>
    <col min="8455" max="8455" width="15" style="70" customWidth="1"/>
    <col min="8456" max="8456" width="13.7109375" style="70" customWidth="1"/>
    <col min="8457" max="8457" width="15.28515625" style="70" customWidth="1"/>
    <col min="8458" max="8704" width="9.140625" style="70"/>
    <col min="8705" max="8705" width="5.7109375" style="70" customWidth="1"/>
    <col min="8706" max="8707" width="19.7109375" style="70" customWidth="1"/>
    <col min="8708" max="8708" width="14.5703125" style="70" customWidth="1"/>
    <col min="8709" max="8709" width="14" style="70" customWidth="1"/>
    <col min="8710" max="8710" width="11.28515625" style="70" customWidth="1"/>
    <col min="8711" max="8711" width="15" style="70" customWidth="1"/>
    <col min="8712" max="8712" width="13.7109375" style="70" customWidth="1"/>
    <col min="8713" max="8713" width="15.28515625" style="70" customWidth="1"/>
    <col min="8714" max="8960" width="9.140625" style="70"/>
    <col min="8961" max="8961" width="5.7109375" style="70" customWidth="1"/>
    <col min="8962" max="8963" width="19.7109375" style="70" customWidth="1"/>
    <col min="8964" max="8964" width="14.5703125" style="70" customWidth="1"/>
    <col min="8965" max="8965" width="14" style="70" customWidth="1"/>
    <col min="8966" max="8966" width="11.28515625" style="70" customWidth="1"/>
    <col min="8967" max="8967" width="15" style="70" customWidth="1"/>
    <col min="8968" max="8968" width="13.7109375" style="70" customWidth="1"/>
    <col min="8969" max="8969" width="15.28515625" style="70" customWidth="1"/>
    <col min="8970" max="9216" width="9.140625" style="70"/>
    <col min="9217" max="9217" width="5.7109375" style="70" customWidth="1"/>
    <col min="9218" max="9219" width="19.7109375" style="70" customWidth="1"/>
    <col min="9220" max="9220" width="14.5703125" style="70" customWidth="1"/>
    <col min="9221" max="9221" width="14" style="70" customWidth="1"/>
    <col min="9222" max="9222" width="11.28515625" style="70" customWidth="1"/>
    <col min="9223" max="9223" width="15" style="70" customWidth="1"/>
    <col min="9224" max="9224" width="13.7109375" style="70" customWidth="1"/>
    <col min="9225" max="9225" width="15.28515625" style="70" customWidth="1"/>
    <col min="9226" max="9472" width="9.140625" style="70"/>
    <col min="9473" max="9473" width="5.7109375" style="70" customWidth="1"/>
    <col min="9474" max="9475" width="19.7109375" style="70" customWidth="1"/>
    <col min="9476" max="9476" width="14.5703125" style="70" customWidth="1"/>
    <col min="9477" max="9477" width="14" style="70" customWidth="1"/>
    <col min="9478" max="9478" width="11.28515625" style="70" customWidth="1"/>
    <col min="9479" max="9479" width="15" style="70" customWidth="1"/>
    <col min="9480" max="9480" width="13.7109375" style="70" customWidth="1"/>
    <col min="9481" max="9481" width="15.28515625" style="70" customWidth="1"/>
    <col min="9482" max="9728" width="9.140625" style="70"/>
    <col min="9729" max="9729" width="5.7109375" style="70" customWidth="1"/>
    <col min="9730" max="9731" width="19.7109375" style="70" customWidth="1"/>
    <col min="9732" max="9732" width="14.5703125" style="70" customWidth="1"/>
    <col min="9733" max="9733" width="14" style="70" customWidth="1"/>
    <col min="9734" max="9734" width="11.28515625" style="70" customWidth="1"/>
    <col min="9735" max="9735" width="15" style="70" customWidth="1"/>
    <col min="9736" max="9736" width="13.7109375" style="70" customWidth="1"/>
    <col min="9737" max="9737" width="15.28515625" style="70" customWidth="1"/>
    <col min="9738" max="9984" width="9.140625" style="70"/>
    <col min="9985" max="9985" width="5.7109375" style="70" customWidth="1"/>
    <col min="9986" max="9987" width="19.7109375" style="70" customWidth="1"/>
    <col min="9988" max="9988" width="14.5703125" style="70" customWidth="1"/>
    <col min="9989" max="9989" width="14" style="70" customWidth="1"/>
    <col min="9990" max="9990" width="11.28515625" style="70" customWidth="1"/>
    <col min="9991" max="9991" width="15" style="70" customWidth="1"/>
    <col min="9992" max="9992" width="13.7109375" style="70" customWidth="1"/>
    <col min="9993" max="9993" width="15.28515625" style="70" customWidth="1"/>
    <col min="9994" max="10240" width="9.140625" style="70"/>
    <col min="10241" max="10241" width="5.7109375" style="70" customWidth="1"/>
    <col min="10242" max="10243" width="19.7109375" style="70" customWidth="1"/>
    <col min="10244" max="10244" width="14.5703125" style="70" customWidth="1"/>
    <col min="10245" max="10245" width="14" style="70" customWidth="1"/>
    <col min="10246" max="10246" width="11.28515625" style="70" customWidth="1"/>
    <col min="10247" max="10247" width="15" style="70" customWidth="1"/>
    <col min="10248" max="10248" width="13.7109375" style="70" customWidth="1"/>
    <col min="10249" max="10249" width="15.28515625" style="70" customWidth="1"/>
    <col min="10250" max="10496" width="9.140625" style="70"/>
    <col min="10497" max="10497" width="5.7109375" style="70" customWidth="1"/>
    <col min="10498" max="10499" width="19.7109375" style="70" customWidth="1"/>
    <col min="10500" max="10500" width="14.5703125" style="70" customWidth="1"/>
    <col min="10501" max="10501" width="14" style="70" customWidth="1"/>
    <col min="10502" max="10502" width="11.28515625" style="70" customWidth="1"/>
    <col min="10503" max="10503" width="15" style="70" customWidth="1"/>
    <col min="10504" max="10504" width="13.7109375" style="70" customWidth="1"/>
    <col min="10505" max="10505" width="15.28515625" style="70" customWidth="1"/>
    <col min="10506" max="10752" width="9.140625" style="70"/>
    <col min="10753" max="10753" width="5.7109375" style="70" customWidth="1"/>
    <col min="10754" max="10755" width="19.7109375" style="70" customWidth="1"/>
    <col min="10756" max="10756" width="14.5703125" style="70" customWidth="1"/>
    <col min="10757" max="10757" width="14" style="70" customWidth="1"/>
    <col min="10758" max="10758" width="11.28515625" style="70" customWidth="1"/>
    <col min="10759" max="10759" width="15" style="70" customWidth="1"/>
    <col min="10760" max="10760" width="13.7109375" style="70" customWidth="1"/>
    <col min="10761" max="10761" width="15.28515625" style="70" customWidth="1"/>
    <col min="10762" max="11008" width="9.140625" style="70"/>
    <col min="11009" max="11009" width="5.7109375" style="70" customWidth="1"/>
    <col min="11010" max="11011" width="19.7109375" style="70" customWidth="1"/>
    <col min="11012" max="11012" width="14.5703125" style="70" customWidth="1"/>
    <col min="11013" max="11013" width="14" style="70" customWidth="1"/>
    <col min="11014" max="11014" width="11.28515625" style="70" customWidth="1"/>
    <col min="11015" max="11015" width="15" style="70" customWidth="1"/>
    <col min="11016" max="11016" width="13.7109375" style="70" customWidth="1"/>
    <col min="11017" max="11017" width="15.28515625" style="70" customWidth="1"/>
    <col min="11018" max="11264" width="9.140625" style="70"/>
    <col min="11265" max="11265" width="5.7109375" style="70" customWidth="1"/>
    <col min="11266" max="11267" width="19.7109375" style="70" customWidth="1"/>
    <col min="11268" max="11268" width="14.5703125" style="70" customWidth="1"/>
    <col min="11269" max="11269" width="14" style="70" customWidth="1"/>
    <col min="11270" max="11270" width="11.28515625" style="70" customWidth="1"/>
    <col min="11271" max="11271" width="15" style="70" customWidth="1"/>
    <col min="11272" max="11272" width="13.7109375" style="70" customWidth="1"/>
    <col min="11273" max="11273" width="15.28515625" style="70" customWidth="1"/>
    <col min="11274" max="11520" width="9.140625" style="70"/>
    <col min="11521" max="11521" width="5.7109375" style="70" customWidth="1"/>
    <col min="11522" max="11523" width="19.7109375" style="70" customWidth="1"/>
    <col min="11524" max="11524" width="14.5703125" style="70" customWidth="1"/>
    <col min="11525" max="11525" width="14" style="70" customWidth="1"/>
    <col min="11526" max="11526" width="11.28515625" style="70" customWidth="1"/>
    <col min="11527" max="11527" width="15" style="70" customWidth="1"/>
    <col min="11528" max="11528" width="13.7109375" style="70" customWidth="1"/>
    <col min="11529" max="11529" width="15.28515625" style="70" customWidth="1"/>
    <col min="11530" max="11776" width="9.140625" style="70"/>
    <col min="11777" max="11777" width="5.7109375" style="70" customWidth="1"/>
    <col min="11778" max="11779" width="19.7109375" style="70" customWidth="1"/>
    <col min="11780" max="11780" width="14.5703125" style="70" customWidth="1"/>
    <col min="11781" max="11781" width="14" style="70" customWidth="1"/>
    <col min="11782" max="11782" width="11.28515625" style="70" customWidth="1"/>
    <col min="11783" max="11783" width="15" style="70" customWidth="1"/>
    <col min="11784" max="11784" width="13.7109375" style="70" customWidth="1"/>
    <col min="11785" max="11785" width="15.28515625" style="70" customWidth="1"/>
    <col min="11786" max="12032" width="9.140625" style="70"/>
    <col min="12033" max="12033" width="5.7109375" style="70" customWidth="1"/>
    <col min="12034" max="12035" width="19.7109375" style="70" customWidth="1"/>
    <col min="12036" max="12036" width="14.5703125" style="70" customWidth="1"/>
    <col min="12037" max="12037" width="14" style="70" customWidth="1"/>
    <col min="12038" max="12038" width="11.28515625" style="70" customWidth="1"/>
    <col min="12039" max="12039" width="15" style="70" customWidth="1"/>
    <col min="12040" max="12040" width="13.7109375" style="70" customWidth="1"/>
    <col min="12041" max="12041" width="15.28515625" style="70" customWidth="1"/>
    <col min="12042" max="12288" width="9.140625" style="70"/>
    <col min="12289" max="12289" width="5.7109375" style="70" customWidth="1"/>
    <col min="12290" max="12291" width="19.7109375" style="70" customWidth="1"/>
    <col min="12292" max="12292" width="14.5703125" style="70" customWidth="1"/>
    <col min="12293" max="12293" width="14" style="70" customWidth="1"/>
    <col min="12294" max="12294" width="11.28515625" style="70" customWidth="1"/>
    <col min="12295" max="12295" width="15" style="70" customWidth="1"/>
    <col min="12296" max="12296" width="13.7109375" style="70" customWidth="1"/>
    <col min="12297" max="12297" width="15.28515625" style="70" customWidth="1"/>
    <col min="12298" max="12544" width="9.140625" style="70"/>
    <col min="12545" max="12545" width="5.7109375" style="70" customWidth="1"/>
    <col min="12546" max="12547" width="19.7109375" style="70" customWidth="1"/>
    <col min="12548" max="12548" width="14.5703125" style="70" customWidth="1"/>
    <col min="12549" max="12549" width="14" style="70" customWidth="1"/>
    <col min="12550" max="12550" width="11.28515625" style="70" customWidth="1"/>
    <col min="12551" max="12551" width="15" style="70" customWidth="1"/>
    <col min="12552" max="12552" width="13.7109375" style="70" customWidth="1"/>
    <col min="12553" max="12553" width="15.28515625" style="70" customWidth="1"/>
    <col min="12554" max="12800" width="9.140625" style="70"/>
    <col min="12801" max="12801" width="5.7109375" style="70" customWidth="1"/>
    <col min="12802" max="12803" width="19.7109375" style="70" customWidth="1"/>
    <col min="12804" max="12804" width="14.5703125" style="70" customWidth="1"/>
    <col min="12805" max="12805" width="14" style="70" customWidth="1"/>
    <col min="12806" max="12806" width="11.28515625" style="70" customWidth="1"/>
    <col min="12807" max="12807" width="15" style="70" customWidth="1"/>
    <col min="12808" max="12808" width="13.7109375" style="70" customWidth="1"/>
    <col min="12809" max="12809" width="15.28515625" style="70" customWidth="1"/>
    <col min="12810" max="13056" width="9.140625" style="70"/>
    <col min="13057" max="13057" width="5.7109375" style="70" customWidth="1"/>
    <col min="13058" max="13059" width="19.7109375" style="70" customWidth="1"/>
    <col min="13060" max="13060" width="14.5703125" style="70" customWidth="1"/>
    <col min="13061" max="13061" width="14" style="70" customWidth="1"/>
    <col min="13062" max="13062" width="11.28515625" style="70" customWidth="1"/>
    <col min="13063" max="13063" width="15" style="70" customWidth="1"/>
    <col min="13064" max="13064" width="13.7109375" style="70" customWidth="1"/>
    <col min="13065" max="13065" width="15.28515625" style="70" customWidth="1"/>
    <col min="13066" max="13312" width="9.140625" style="70"/>
    <col min="13313" max="13313" width="5.7109375" style="70" customWidth="1"/>
    <col min="13314" max="13315" width="19.7109375" style="70" customWidth="1"/>
    <col min="13316" max="13316" width="14.5703125" style="70" customWidth="1"/>
    <col min="13317" max="13317" width="14" style="70" customWidth="1"/>
    <col min="13318" max="13318" width="11.28515625" style="70" customWidth="1"/>
    <col min="13319" max="13319" width="15" style="70" customWidth="1"/>
    <col min="13320" max="13320" width="13.7109375" style="70" customWidth="1"/>
    <col min="13321" max="13321" width="15.28515625" style="70" customWidth="1"/>
    <col min="13322" max="13568" width="9.140625" style="70"/>
    <col min="13569" max="13569" width="5.7109375" style="70" customWidth="1"/>
    <col min="13570" max="13571" width="19.7109375" style="70" customWidth="1"/>
    <col min="13572" max="13572" width="14.5703125" style="70" customWidth="1"/>
    <col min="13573" max="13573" width="14" style="70" customWidth="1"/>
    <col min="13574" max="13574" width="11.28515625" style="70" customWidth="1"/>
    <col min="13575" max="13575" width="15" style="70" customWidth="1"/>
    <col min="13576" max="13576" width="13.7109375" style="70" customWidth="1"/>
    <col min="13577" max="13577" width="15.28515625" style="70" customWidth="1"/>
    <col min="13578" max="13824" width="9.140625" style="70"/>
    <col min="13825" max="13825" width="5.7109375" style="70" customWidth="1"/>
    <col min="13826" max="13827" width="19.7109375" style="70" customWidth="1"/>
    <col min="13828" max="13828" width="14.5703125" style="70" customWidth="1"/>
    <col min="13829" max="13829" width="14" style="70" customWidth="1"/>
    <col min="13830" max="13830" width="11.28515625" style="70" customWidth="1"/>
    <col min="13831" max="13831" width="15" style="70" customWidth="1"/>
    <col min="13832" max="13832" width="13.7109375" style="70" customWidth="1"/>
    <col min="13833" max="13833" width="15.28515625" style="70" customWidth="1"/>
    <col min="13834" max="14080" width="9.140625" style="70"/>
    <col min="14081" max="14081" width="5.7109375" style="70" customWidth="1"/>
    <col min="14082" max="14083" width="19.7109375" style="70" customWidth="1"/>
    <col min="14084" max="14084" width="14.5703125" style="70" customWidth="1"/>
    <col min="14085" max="14085" width="14" style="70" customWidth="1"/>
    <col min="14086" max="14086" width="11.28515625" style="70" customWidth="1"/>
    <col min="14087" max="14087" width="15" style="70" customWidth="1"/>
    <col min="14088" max="14088" width="13.7109375" style="70" customWidth="1"/>
    <col min="14089" max="14089" width="15.28515625" style="70" customWidth="1"/>
    <col min="14090" max="14336" width="9.140625" style="70"/>
    <col min="14337" max="14337" width="5.7109375" style="70" customWidth="1"/>
    <col min="14338" max="14339" width="19.7109375" style="70" customWidth="1"/>
    <col min="14340" max="14340" width="14.5703125" style="70" customWidth="1"/>
    <col min="14341" max="14341" width="14" style="70" customWidth="1"/>
    <col min="14342" max="14342" width="11.28515625" style="70" customWidth="1"/>
    <col min="14343" max="14343" width="15" style="70" customWidth="1"/>
    <col min="14344" max="14344" width="13.7109375" style="70" customWidth="1"/>
    <col min="14345" max="14345" width="15.28515625" style="70" customWidth="1"/>
    <col min="14346" max="14592" width="9.140625" style="70"/>
    <col min="14593" max="14593" width="5.7109375" style="70" customWidth="1"/>
    <col min="14594" max="14595" width="19.7109375" style="70" customWidth="1"/>
    <col min="14596" max="14596" width="14.5703125" style="70" customWidth="1"/>
    <col min="14597" max="14597" width="14" style="70" customWidth="1"/>
    <col min="14598" max="14598" width="11.28515625" style="70" customWidth="1"/>
    <col min="14599" max="14599" width="15" style="70" customWidth="1"/>
    <col min="14600" max="14600" width="13.7109375" style="70" customWidth="1"/>
    <col min="14601" max="14601" width="15.28515625" style="70" customWidth="1"/>
    <col min="14602" max="14848" width="9.140625" style="70"/>
    <col min="14849" max="14849" width="5.7109375" style="70" customWidth="1"/>
    <col min="14850" max="14851" width="19.7109375" style="70" customWidth="1"/>
    <col min="14852" max="14852" width="14.5703125" style="70" customWidth="1"/>
    <col min="14853" max="14853" width="14" style="70" customWidth="1"/>
    <col min="14854" max="14854" width="11.28515625" style="70" customWidth="1"/>
    <col min="14855" max="14855" width="15" style="70" customWidth="1"/>
    <col min="14856" max="14856" width="13.7109375" style="70" customWidth="1"/>
    <col min="14857" max="14857" width="15.28515625" style="70" customWidth="1"/>
    <col min="14858" max="15104" width="9.140625" style="70"/>
    <col min="15105" max="15105" width="5.7109375" style="70" customWidth="1"/>
    <col min="15106" max="15107" width="19.7109375" style="70" customWidth="1"/>
    <col min="15108" max="15108" width="14.5703125" style="70" customWidth="1"/>
    <col min="15109" max="15109" width="14" style="70" customWidth="1"/>
    <col min="15110" max="15110" width="11.28515625" style="70" customWidth="1"/>
    <col min="15111" max="15111" width="15" style="70" customWidth="1"/>
    <col min="15112" max="15112" width="13.7109375" style="70" customWidth="1"/>
    <col min="15113" max="15113" width="15.28515625" style="70" customWidth="1"/>
    <col min="15114" max="15360" width="9.140625" style="70"/>
    <col min="15361" max="15361" width="5.7109375" style="70" customWidth="1"/>
    <col min="15362" max="15363" width="19.7109375" style="70" customWidth="1"/>
    <col min="15364" max="15364" width="14.5703125" style="70" customWidth="1"/>
    <col min="15365" max="15365" width="14" style="70" customWidth="1"/>
    <col min="15366" max="15366" width="11.28515625" style="70" customWidth="1"/>
    <col min="15367" max="15367" width="15" style="70" customWidth="1"/>
    <col min="15368" max="15368" width="13.7109375" style="70" customWidth="1"/>
    <col min="15369" max="15369" width="15.28515625" style="70" customWidth="1"/>
    <col min="15370" max="15616" width="9.140625" style="70"/>
    <col min="15617" max="15617" width="5.7109375" style="70" customWidth="1"/>
    <col min="15618" max="15619" width="19.7109375" style="70" customWidth="1"/>
    <col min="15620" max="15620" width="14.5703125" style="70" customWidth="1"/>
    <col min="15621" max="15621" width="14" style="70" customWidth="1"/>
    <col min="15622" max="15622" width="11.28515625" style="70" customWidth="1"/>
    <col min="15623" max="15623" width="15" style="70" customWidth="1"/>
    <col min="15624" max="15624" width="13.7109375" style="70" customWidth="1"/>
    <col min="15625" max="15625" width="15.28515625" style="70" customWidth="1"/>
    <col min="15626" max="15872" width="9.140625" style="70"/>
    <col min="15873" max="15873" width="5.7109375" style="70" customWidth="1"/>
    <col min="15874" max="15875" width="19.7109375" style="70" customWidth="1"/>
    <col min="15876" max="15876" width="14.5703125" style="70" customWidth="1"/>
    <col min="15877" max="15877" width="14" style="70" customWidth="1"/>
    <col min="15878" max="15878" width="11.28515625" style="70" customWidth="1"/>
    <col min="15879" max="15879" width="15" style="70" customWidth="1"/>
    <col min="15880" max="15880" width="13.7109375" style="70" customWidth="1"/>
    <col min="15881" max="15881" width="15.28515625" style="70" customWidth="1"/>
    <col min="15882" max="16128" width="9.140625" style="70"/>
    <col min="16129" max="16129" width="5.7109375" style="70" customWidth="1"/>
    <col min="16130" max="16131" width="19.7109375" style="70" customWidth="1"/>
    <col min="16132" max="16132" width="14.5703125" style="70" customWidth="1"/>
    <col min="16133" max="16133" width="14" style="70" customWidth="1"/>
    <col min="16134" max="16134" width="11.28515625" style="70" customWidth="1"/>
    <col min="16135" max="16135" width="15" style="70" customWidth="1"/>
    <col min="16136" max="16136" width="13.7109375" style="70" customWidth="1"/>
    <col min="16137" max="16137" width="15.28515625" style="70" customWidth="1"/>
    <col min="16138" max="16384" width="9.140625" style="70"/>
  </cols>
  <sheetData>
    <row r="1" spans="1:18" ht="15.75" x14ac:dyDescent="0.25">
      <c r="A1" s="290" t="s">
        <v>1140</v>
      </c>
      <c r="B1" s="69"/>
    </row>
    <row r="2" spans="1:18" x14ac:dyDescent="0.25">
      <c r="A2" s="125" t="s">
        <v>316</v>
      </c>
      <c r="B2" s="125"/>
    </row>
    <row r="3" spans="1:18" ht="15.75" x14ac:dyDescent="0.25">
      <c r="A3" s="768" t="s">
        <v>868</v>
      </c>
      <c r="B3" s="768"/>
      <c r="C3" s="768"/>
      <c r="D3" s="768"/>
      <c r="E3" s="768"/>
      <c r="F3" s="768"/>
      <c r="G3" s="768"/>
      <c r="H3" s="768"/>
      <c r="I3" s="768"/>
    </row>
    <row r="4" spans="1:18" ht="15.75" x14ac:dyDescent="0.25">
      <c r="A4" s="217"/>
      <c r="B4" s="217"/>
      <c r="C4" s="217"/>
      <c r="D4" s="217"/>
      <c r="E4" s="589" t="str">
        <f>'1'!$E$5</f>
        <v>KABUPATEN/KOTA</v>
      </c>
      <c r="F4" s="590">
        <f>'1'!$F$5</f>
        <v>2022</v>
      </c>
      <c r="G4" s="588"/>
      <c r="H4" s="588"/>
      <c r="I4" s="588"/>
    </row>
    <row r="5" spans="1:18" ht="15.75" x14ac:dyDescent="0.25">
      <c r="A5" s="217"/>
      <c r="B5" s="217"/>
      <c r="C5" s="217"/>
      <c r="D5" s="217"/>
      <c r="E5" s="589" t="str">
        <f>'1'!$E$6</f>
        <v>TAHUN</v>
      </c>
      <c r="F5" s="590" t="str">
        <f>'1'!$F$6</f>
        <v>BANYUMAS</v>
      </c>
      <c r="G5" s="588"/>
      <c r="H5" s="588"/>
      <c r="I5" s="588"/>
    </row>
    <row r="6" spans="1:18" ht="15.75" thickBot="1" x14ac:dyDescent="0.3">
      <c r="A6" s="71"/>
      <c r="B6" s="71"/>
      <c r="C6" s="71"/>
      <c r="D6" s="71"/>
      <c r="E6" s="71"/>
      <c r="F6" s="71"/>
      <c r="G6" s="71"/>
      <c r="H6" s="71"/>
      <c r="I6" s="71"/>
    </row>
    <row r="7" spans="1:18" ht="15.75" x14ac:dyDescent="0.25">
      <c r="A7" s="1119" t="s">
        <v>2</v>
      </c>
      <c r="B7" s="1066" t="s">
        <v>254</v>
      </c>
      <c r="C7" s="1066" t="s">
        <v>409</v>
      </c>
      <c r="D7" s="1117" t="s">
        <v>869</v>
      </c>
      <c r="E7" s="1118"/>
      <c r="F7" s="1119"/>
      <c r="G7" s="1117" t="s">
        <v>870</v>
      </c>
      <c r="H7" s="1118"/>
      <c r="I7" s="1119"/>
    </row>
    <row r="8" spans="1:18" ht="15" customHeight="1" x14ac:dyDescent="0.25">
      <c r="A8" s="1176"/>
      <c r="B8" s="1040"/>
      <c r="C8" s="1040"/>
      <c r="D8" s="769" t="s">
        <v>1</v>
      </c>
      <c r="E8" s="495" t="e">
        <f>F5-1</f>
        <v>#VALUE!</v>
      </c>
      <c r="F8" s="770"/>
      <c r="G8" s="771" t="s">
        <v>1</v>
      </c>
      <c r="H8" s="772" t="e">
        <f>F5-2</f>
        <v>#VALUE!</v>
      </c>
      <c r="I8" s="496"/>
    </row>
    <row r="9" spans="1:18" ht="26.65" customHeight="1" x14ac:dyDescent="0.25">
      <c r="A9" s="1176"/>
      <c r="B9" s="1040"/>
      <c r="C9" s="1040"/>
      <c r="D9" s="1296" t="s">
        <v>1174</v>
      </c>
      <c r="E9" s="1120" t="s">
        <v>871</v>
      </c>
      <c r="F9" s="1120" t="s">
        <v>1141</v>
      </c>
      <c r="G9" s="1296" t="s">
        <v>1175</v>
      </c>
      <c r="H9" s="1120" t="s">
        <v>871</v>
      </c>
      <c r="I9" s="1120" t="s">
        <v>1142</v>
      </c>
    </row>
    <row r="10" spans="1:18" ht="28.9" customHeight="1" x14ac:dyDescent="0.25">
      <c r="A10" s="1176"/>
      <c r="B10" s="1040"/>
      <c r="C10" s="1040"/>
      <c r="D10" s="1050"/>
      <c r="E10" s="1120"/>
      <c r="F10" s="1120"/>
      <c r="G10" s="1050"/>
      <c r="H10" s="1120"/>
      <c r="I10" s="1120"/>
      <c r="R10" s="217"/>
    </row>
    <row r="11" spans="1:18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18"/>
      <c r="K11" s="918"/>
      <c r="L11" s="918"/>
    </row>
    <row r="12" spans="1:18" x14ac:dyDescent="0.25">
      <c r="A12" s="561">
        <v>1</v>
      </c>
      <c r="B12" s="128" t="str">
        <f>'9'!B9</f>
        <v>Lumbir</v>
      </c>
      <c r="C12" s="128" t="str">
        <f>'9'!C9</f>
        <v>Lumbir</v>
      </c>
      <c r="D12" s="403"/>
      <c r="E12" s="474"/>
      <c r="F12" s="280" t="e">
        <f t="shared" ref="F12:F31" si="0">E12/D12*100</f>
        <v>#DIV/0!</v>
      </c>
      <c r="G12" s="138"/>
      <c r="H12" s="138"/>
      <c r="I12" s="280" t="e">
        <f t="shared" ref="I12:I31" si="1">H12/G12*100</f>
        <v>#DIV/0!</v>
      </c>
    </row>
    <row r="13" spans="1:18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138"/>
      <c r="E13" s="475"/>
      <c r="F13" s="280" t="e">
        <f t="shared" si="0"/>
        <v>#DIV/0!</v>
      </c>
      <c r="G13" s="138"/>
      <c r="H13" s="138"/>
      <c r="I13" s="280" t="e">
        <f t="shared" si="1"/>
        <v>#DIV/0!</v>
      </c>
    </row>
    <row r="14" spans="1:18" x14ac:dyDescent="0.25">
      <c r="A14" s="557"/>
      <c r="B14" s="128"/>
      <c r="C14" s="128" t="str">
        <f>'9'!C11</f>
        <v>Wangon II</v>
      </c>
      <c r="D14" s="138"/>
      <c r="E14" s="475"/>
      <c r="F14" s="280" t="e">
        <f t="shared" si="0"/>
        <v>#DIV/0!</v>
      </c>
      <c r="G14" s="138"/>
      <c r="H14" s="138"/>
      <c r="I14" s="280" t="e">
        <f t="shared" si="1"/>
        <v>#DIV/0!</v>
      </c>
    </row>
    <row r="15" spans="1:18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138"/>
      <c r="E15" s="475"/>
      <c r="F15" s="280" t="e">
        <f t="shared" si="0"/>
        <v>#DIV/0!</v>
      </c>
      <c r="G15" s="138"/>
      <c r="H15" s="138"/>
      <c r="I15" s="280" t="e">
        <f t="shared" si="1"/>
        <v>#DIV/0!</v>
      </c>
    </row>
    <row r="16" spans="1:18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138"/>
      <c r="E16" s="475"/>
      <c r="F16" s="280" t="e">
        <f t="shared" si="0"/>
        <v>#DIV/0!</v>
      </c>
      <c r="G16" s="138"/>
      <c r="H16" s="138"/>
      <c r="I16" s="280" t="e">
        <f t="shared" si="1"/>
        <v>#DIV/0!</v>
      </c>
    </row>
    <row r="17" spans="1:9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138"/>
      <c r="E17" s="475"/>
      <c r="F17" s="280" t="e">
        <f t="shared" si="0"/>
        <v>#DIV/0!</v>
      </c>
      <c r="G17" s="138"/>
      <c r="H17" s="138"/>
      <c r="I17" s="280" t="e">
        <f t="shared" si="1"/>
        <v>#DIV/0!</v>
      </c>
    </row>
    <row r="18" spans="1:9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138"/>
      <c r="E18" s="475"/>
      <c r="F18" s="280" t="e">
        <f t="shared" si="0"/>
        <v>#DIV/0!</v>
      </c>
      <c r="G18" s="138"/>
      <c r="H18" s="138"/>
      <c r="I18" s="280" t="e">
        <f t="shared" si="1"/>
        <v>#DIV/0!</v>
      </c>
    </row>
    <row r="19" spans="1:9" x14ac:dyDescent="0.25">
      <c r="A19" s="557"/>
      <c r="B19" s="128"/>
      <c r="C19" s="128" t="str">
        <f>'9'!C16</f>
        <v>Kemranjen II</v>
      </c>
      <c r="D19" s="138"/>
      <c r="E19" s="475"/>
      <c r="F19" s="280" t="e">
        <f t="shared" si="0"/>
        <v>#DIV/0!</v>
      </c>
      <c r="G19" s="138"/>
      <c r="H19" s="138"/>
      <c r="I19" s="280" t="e">
        <f t="shared" si="1"/>
        <v>#DIV/0!</v>
      </c>
    </row>
    <row r="20" spans="1:9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138"/>
      <c r="E20" s="475"/>
      <c r="F20" s="280" t="e">
        <f t="shared" si="0"/>
        <v>#DIV/0!</v>
      </c>
      <c r="G20" s="138"/>
      <c r="H20" s="138"/>
      <c r="I20" s="280" t="e">
        <f t="shared" si="1"/>
        <v>#DIV/0!</v>
      </c>
    </row>
    <row r="21" spans="1:9" x14ac:dyDescent="0.25">
      <c r="A21" s="557"/>
      <c r="B21" s="128"/>
      <c r="C21" s="128" t="str">
        <f>'9'!C18</f>
        <v>Sumpiuh II</v>
      </c>
      <c r="D21" s="138"/>
      <c r="E21" s="475"/>
      <c r="F21" s="280" t="e">
        <f t="shared" si="0"/>
        <v>#DIV/0!</v>
      </c>
      <c r="G21" s="138"/>
      <c r="H21" s="138"/>
      <c r="I21" s="280" t="e">
        <f t="shared" si="1"/>
        <v>#DIV/0!</v>
      </c>
    </row>
    <row r="22" spans="1:9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138"/>
      <c r="E22" s="475"/>
      <c r="F22" s="280" t="e">
        <f t="shared" si="0"/>
        <v>#DIV/0!</v>
      </c>
      <c r="G22" s="138"/>
      <c r="H22" s="138"/>
      <c r="I22" s="280" t="e">
        <f t="shared" si="1"/>
        <v>#DIV/0!</v>
      </c>
    </row>
    <row r="23" spans="1:9" x14ac:dyDescent="0.25">
      <c r="A23" s="557"/>
      <c r="B23" s="128"/>
      <c r="C23" s="128" t="str">
        <f>'9'!C20</f>
        <v>Tambak II</v>
      </c>
      <c r="D23" s="138"/>
      <c r="E23" s="475"/>
      <c r="F23" s="280" t="e">
        <f t="shared" si="0"/>
        <v>#DIV/0!</v>
      </c>
      <c r="G23" s="138"/>
      <c r="H23" s="138"/>
      <c r="I23" s="280" t="e">
        <f t="shared" si="1"/>
        <v>#DIV/0!</v>
      </c>
    </row>
    <row r="24" spans="1:9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138"/>
      <c r="E24" s="475"/>
      <c r="F24" s="280" t="e">
        <f t="shared" si="0"/>
        <v>#DIV/0!</v>
      </c>
      <c r="G24" s="138"/>
      <c r="H24" s="138"/>
      <c r="I24" s="280" t="e">
        <f t="shared" si="1"/>
        <v>#DIV/0!</v>
      </c>
    </row>
    <row r="25" spans="1:9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138"/>
      <c r="E25" s="475"/>
      <c r="F25" s="280" t="e">
        <f t="shared" si="0"/>
        <v>#DIV/0!</v>
      </c>
      <c r="G25" s="138"/>
      <c r="H25" s="138"/>
      <c r="I25" s="280" t="e">
        <f t="shared" si="1"/>
        <v>#DIV/0!</v>
      </c>
    </row>
    <row r="26" spans="1:9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138"/>
      <c r="E26" s="475"/>
      <c r="F26" s="280" t="e">
        <f t="shared" si="0"/>
        <v>#DIV/0!</v>
      </c>
      <c r="G26" s="138"/>
      <c r="H26" s="138"/>
      <c r="I26" s="280" t="e">
        <f t="shared" si="1"/>
        <v>#DIV/0!</v>
      </c>
    </row>
    <row r="27" spans="1:9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138"/>
      <c r="E27" s="475"/>
      <c r="F27" s="280" t="e">
        <f t="shared" si="0"/>
        <v>#DIV/0!</v>
      </c>
      <c r="G27" s="138"/>
      <c r="H27" s="138"/>
      <c r="I27" s="280" t="e">
        <f t="shared" si="1"/>
        <v>#DIV/0!</v>
      </c>
    </row>
    <row r="28" spans="1:9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138"/>
      <c r="E28" s="475"/>
      <c r="F28" s="280" t="e">
        <f t="shared" si="0"/>
        <v>#DIV/0!</v>
      </c>
      <c r="G28" s="138"/>
      <c r="H28" s="138"/>
      <c r="I28" s="280" t="e">
        <f t="shared" si="1"/>
        <v>#DIV/0!</v>
      </c>
    </row>
    <row r="29" spans="1:9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138"/>
      <c r="E29" s="475"/>
      <c r="F29" s="280" t="e">
        <f t="shared" si="0"/>
        <v>#DIV/0!</v>
      </c>
      <c r="G29" s="138"/>
      <c r="H29" s="138"/>
      <c r="I29" s="280" t="e">
        <f t="shared" si="1"/>
        <v>#DIV/0!</v>
      </c>
    </row>
    <row r="30" spans="1:9" x14ac:dyDescent="0.25">
      <c r="A30" s="557"/>
      <c r="B30" s="128"/>
      <c r="C30" s="128" t="str">
        <f>'9'!C27</f>
        <v>Ajibarang II</v>
      </c>
      <c r="D30" s="138"/>
      <c r="E30" s="475"/>
      <c r="F30" s="280" t="e">
        <f t="shared" si="0"/>
        <v>#DIV/0!</v>
      </c>
      <c r="G30" s="138"/>
      <c r="H30" s="138"/>
      <c r="I30" s="280" t="e">
        <f t="shared" si="1"/>
        <v>#DIV/0!</v>
      </c>
    </row>
    <row r="31" spans="1:9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138"/>
      <c r="E31" s="475"/>
      <c r="F31" s="280" t="e">
        <f t="shared" si="0"/>
        <v>#DIV/0!</v>
      </c>
      <c r="G31" s="138"/>
      <c r="H31" s="138"/>
      <c r="I31" s="280" t="e">
        <f t="shared" si="1"/>
        <v>#DIV/0!</v>
      </c>
    </row>
    <row r="32" spans="1:9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138"/>
      <c r="E32" s="475"/>
      <c r="F32" s="280" t="e">
        <f t="shared" ref="F32:F51" si="2">E32/D32*100</f>
        <v>#DIV/0!</v>
      </c>
      <c r="G32" s="138"/>
      <c r="H32" s="138"/>
      <c r="I32" s="280" t="e">
        <f t="shared" ref="I32:I51" si="3">H32/G32*100</f>
        <v>#DIV/0!</v>
      </c>
    </row>
    <row r="33" spans="1:9" x14ac:dyDescent="0.25">
      <c r="A33" s="557"/>
      <c r="B33" s="128"/>
      <c r="C33" s="128" t="str">
        <f>'9'!C30</f>
        <v>Pekuncen II</v>
      </c>
      <c r="D33" s="138"/>
      <c r="E33" s="475"/>
      <c r="F33" s="280" t="e">
        <f t="shared" si="2"/>
        <v>#DIV/0!</v>
      </c>
      <c r="G33" s="138"/>
      <c r="H33" s="138"/>
      <c r="I33" s="280" t="e">
        <f t="shared" si="3"/>
        <v>#DIV/0!</v>
      </c>
    </row>
    <row r="34" spans="1:9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138"/>
      <c r="E34" s="475"/>
      <c r="F34" s="280" t="e">
        <f t="shared" si="2"/>
        <v>#DIV/0!</v>
      </c>
      <c r="G34" s="138"/>
      <c r="H34" s="138"/>
      <c r="I34" s="280" t="e">
        <f t="shared" si="3"/>
        <v>#DIV/0!</v>
      </c>
    </row>
    <row r="35" spans="1:9" x14ac:dyDescent="0.25">
      <c r="A35" s="557"/>
      <c r="B35" s="128"/>
      <c r="C35" s="128" t="str">
        <f>'9'!C32</f>
        <v>Cilongok II</v>
      </c>
      <c r="D35" s="138"/>
      <c r="E35" s="475"/>
      <c r="F35" s="280" t="e">
        <f t="shared" si="2"/>
        <v>#DIV/0!</v>
      </c>
      <c r="G35" s="138"/>
      <c r="H35" s="138"/>
      <c r="I35" s="280" t="e">
        <f t="shared" si="3"/>
        <v>#DIV/0!</v>
      </c>
    </row>
    <row r="36" spans="1:9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138"/>
      <c r="E36" s="475"/>
      <c r="F36" s="280" t="e">
        <f t="shared" si="2"/>
        <v>#DIV/0!</v>
      </c>
      <c r="G36" s="138"/>
      <c r="H36" s="138"/>
      <c r="I36" s="280" t="e">
        <f t="shared" si="3"/>
        <v>#DIV/0!</v>
      </c>
    </row>
    <row r="37" spans="1:9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138"/>
      <c r="E37" s="475"/>
      <c r="F37" s="280" t="e">
        <f t="shared" si="2"/>
        <v>#DIV/0!</v>
      </c>
      <c r="G37" s="138"/>
      <c r="H37" s="138"/>
      <c r="I37" s="280" t="e">
        <f t="shared" si="3"/>
        <v>#DIV/0!</v>
      </c>
    </row>
    <row r="38" spans="1:9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138"/>
      <c r="E38" s="475"/>
      <c r="F38" s="280" t="e">
        <f t="shared" si="2"/>
        <v>#DIV/0!</v>
      </c>
      <c r="G38" s="138"/>
      <c r="H38" s="138"/>
      <c r="I38" s="280" t="e">
        <f t="shared" si="3"/>
        <v>#DIV/0!</v>
      </c>
    </row>
    <row r="39" spans="1:9" x14ac:dyDescent="0.25">
      <c r="A39" s="557"/>
      <c r="B39" s="128"/>
      <c r="C39" s="128" t="str">
        <f>'9'!C36</f>
        <v>Purwokerto Timur II</v>
      </c>
      <c r="D39" s="138"/>
      <c r="E39" s="475"/>
      <c r="F39" s="280" t="e">
        <f t="shared" si="2"/>
        <v>#DIV/0!</v>
      </c>
      <c r="G39" s="138"/>
      <c r="H39" s="138"/>
      <c r="I39" s="280" t="e">
        <f t="shared" si="3"/>
        <v>#DIV/0!</v>
      </c>
    </row>
    <row r="40" spans="1:9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138"/>
      <c r="E40" s="475"/>
      <c r="F40" s="280" t="e">
        <f t="shared" si="2"/>
        <v>#DIV/0!</v>
      </c>
      <c r="G40" s="138"/>
      <c r="H40" s="138"/>
      <c r="I40" s="280" t="e">
        <f t="shared" si="3"/>
        <v>#DIV/0!</v>
      </c>
    </row>
    <row r="41" spans="1:9" x14ac:dyDescent="0.25">
      <c r="A41" s="557"/>
      <c r="B41" s="128"/>
      <c r="C41" s="128" t="str">
        <f>'9'!C38</f>
        <v>Purwokerto Utara II</v>
      </c>
      <c r="D41" s="138"/>
      <c r="E41" s="475"/>
      <c r="F41" s="280" t="e">
        <f t="shared" si="2"/>
        <v>#DIV/0!</v>
      </c>
      <c r="G41" s="138"/>
      <c r="H41" s="138"/>
      <c r="I41" s="280" t="e">
        <f t="shared" si="3"/>
        <v>#DIV/0!</v>
      </c>
    </row>
    <row r="42" spans="1:9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138"/>
      <c r="E42" s="475"/>
      <c r="F42" s="280" t="e">
        <f t="shared" si="2"/>
        <v>#DIV/0!</v>
      </c>
      <c r="G42" s="138"/>
      <c r="H42" s="138"/>
      <c r="I42" s="280" t="e">
        <f t="shared" si="3"/>
        <v>#DIV/0!</v>
      </c>
    </row>
    <row r="43" spans="1:9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138"/>
      <c r="E43" s="475"/>
      <c r="F43" s="280" t="e">
        <f t="shared" si="2"/>
        <v>#DIV/0!</v>
      </c>
      <c r="G43" s="138"/>
      <c r="H43" s="138"/>
      <c r="I43" s="280" t="e">
        <f t="shared" si="3"/>
        <v>#DIV/0!</v>
      </c>
    </row>
    <row r="44" spans="1:9" x14ac:dyDescent="0.25">
      <c r="A44" s="557"/>
      <c r="B44" s="128"/>
      <c r="C44" s="128" t="str">
        <f>'9'!C41</f>
        <v>Sokaraja II</v>
      </c>
      <c r="D44" s="138"/>
      <c r="E44" s="475"/>
      <c r="F44" s="280" t="e">
        <f t="shared" si="2"/>
        <v>#DIV/0!</v>
      </c>
      <c r="G44" s="138"/>
      <c r="H44" s="138"/>
      <c r="I44" s="280" t="e">
        <f t="shared" si="3"/>
        <v>#DIV/0!</v>
      </c>
    </row>
    <row r="45" spans="1:9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138"/>
      <c r="E45" s="475"/>
      <c r="F45" s="280" t="e">
        <f t="shared" si="2"/>
        <v>#DIV/0!</v>
      </c>
      <c r="G45" s="138"/>
      <c r="H45" s="138"/>
      <c r="I45" s="280" t="e">
        <f t="shared" si="3"/>
        <v>#DIV/0!</v>
      </c>
    </row>
    <row r="46" spans="1:9" x14ac:dyDescent="0.25">
      <c r="A46" s="557"/>
      <c r="B46" s="128"/>
      <c r="C46" s="128" t="str">
        <f>'9'!C43</f>
        <v>Kembaran II</v>
      </c>
      <c r="D46" s="138"/>
      <c r="E46" s="475"/>
      <c r="F46" s="280" t="e">
        <f t="shared" si="2"/>
        <v>#DIV/0!</v>
      </c>
      <c r="G46" s="138"/>
      <c r="H46" s="138"/>
      <c r="I46" s="280" t="e">
        <f t="shared" si="3"/>
        <v>#DIV/0!</v>
      </c>
    </row>
    <row r="47" spans="1:9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138"/>
      <c r="E47" s="475"/>
      <c r="F47" s="280" t="e">
        <f t="shared" si="2"/>
        <v>#DIV/0!</v>
      </c>
      <c r="G47" s="138"/>
      <c r="H47" s="138"/>
      <c r="I47" s="280" t="e">
        <f t="shared" si="3"/>
        <v>#DIV/0!</v>
      </c>
    </row>
    <row r="48" spans="1:9" x14ac:dyDescent="0.25">
      <c r="A48" s="557"/>
      <c r="B48" s="128"/>
      <c r="C48" s="128" t="str">
        <f>'9'!C45</f>
        <v>Sumbang II</v>
      </c>
      <c r="D48" s="138"/>
      <c r="E48" s="475"/>
      <c r="F48" s="280" t="e">
        <f t="shared" si="2"/>
        <v>#DIV/0!</v>
      </c>
      <c r="G48" s="138"/>
      <c r="H48" s="138"/>
      <c r="I48" s="280" t="e">
        <f t="shared" si="3"/>
        <v>#DIV/0!</v>
      </c>
    </row>
    <row r="49" spans="1:12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138"/>
      <c r="E49" s="475"/>
      <c r="F49" s="280" t="e">
        <f t="shared" si="2"/>
        <v>#DIV/0!</v>
      </c>
      <c r="G49" s="138"/>
      <c r="H49" s="138"/>
      <c r="I49" s="280" t="e">
        <f t="shared" si="3"/>
        <v>#DIV/0!</v>
      </c>
    </row>
    <row r="50" spans="1:12" x14ac:dyDescent="0.25">
      <c r="A50" s="557"/>
      <c r="B50" s="128"/>
      <c r="C50" s="128" t="str">
        <f>'9'!C47</f>
        <v>Baturraden II</v>
      </c>
      <c r="D50" s="138"/>
      <c r="E50" s="475"/>
      <c r="F50" s="280" t="e">
        <f t="shared" si="2"/>
        <v>#DIV/0!</v>
      </c>
      <c r="G50" s="138"/>
      <c r="H50" s="138"/>
      <c r="I50" s="280" t="e">
        <f t="shared" si="3"/>
        <v>#DIV/0!</v>
      </c>
    </row>
    <row r="51" spans="1:12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138"/>
      <c r="E51" s="475"/>
      <c r="F51" s="280" t="e">
        <f t="shared" si="2"/>
        <v>#DIV/0!</v>
      </c>
      <c r="G51" s="138"/>
      <c r="H51" s="138"/>
      <c r="I51" s="280" t="e">
        <f t="shared" si="3"/>
        <v>#DIV/0!</v>
      </c>
    </row>
    <row r="52" spans="1:12" x14ac:dyDescent="0.25">
      <c r="A52" s="557"/>
      <c r="B52" s="72"/>
      <c r="C52" s="72"/>
      <c r="D52" s="138"/>
      <c r="E52" s="475"/>
      <c r="F52" s="475"/>
      <c r="G52" s="138"/>
      <c r="H52" s="138"/>
      <c r="I52" s="138"/>
    </row>
    <row r="53" spans="1:12" ht="20.100000000000001" customHeight="1" x14ac:dyDescent="0.25">
      <c r="A53" s="558"/>
      <c r="B53" s="78"/>
      <c r="C53" s="78"/>
      <c r="D53" s="287"/>
      <c r="E53" s="476"/>
      <c r="F53" s="476"/>
      <c r="G53" s="287"/>
      <c r="H53" s="287"/>
      <c r="I53" s="287"/>
    </row>
    <row r="54" spans="1:12" ht="16.5" thickBot="1" x14ac:dyDescent="0.3">
      <c r="A54" s="458" t="s">
        <v>488</v>
      </c>
      <c r="B54" s="356"/>
      <c r="C54" s="459"/>
      <c r="D54" s="477">
        <f>SUM(D12:D53)</f>
        <v>0</v>
      </c>
      <c r="E54" s="477">
        <f>SUM(E12:E53)</f>
        <v>0</v>
      </c>
      <c r="F54" s="478" t="e">
        <f>E54/D54*100</f>
        <v>#DIV/0!</v>
      </c>
      <c r="G54" s="477">
        <f>SUM(G12:G53)</f>
        <v>0</v>
      </c>
      <c r="H54" s="477">
        <f>SUM(H12:H53)</f>
        <v>0</v>
      </c>
      <c r="I54" s="283" t="e">
        <f>H54/G54*100</f>
        <v>#DIV/0!</v>
      </c>
    </row>
    <row r="55" spans="1:12" x14ac:dyDescent="0.25">
      <c r="B55" s="69"/>
      <c r="C55" s="69"/>
      <c r="D55" s="469"/>
      <c r="E55" s="469"/>
      <c r="F55" s="469"/>
      <c r="G55" s="189"/>
      <c r="H55" s="189"/>
      <c r="I55" s="189"/>
      <c r="J55" s="470"/>
      <c r="K55" s="470"/>
      <c r="L55" s="189"/>
    </row>
    <row r="56" spans="1:12" x14ac:dyDescent="0.25">
      <c r="A56" s="724" t="s">
        <v>413</v>
      </c>
      <c r="B56" s="724"/>
      <c r="C56" s="724"/>
      <c r="D56" s="724"/>
      <c r="E56" s="724"/>
      <c r="F56" s="724"/>
      <c r="G56" s="724"/>
      <c r="H56" s="724"/>
      <c r="I56" s="724"/>
      <c r="J56" s="724"/>
      <c r="K56" s="724"/>
    </row>
    <row r="57" spans="1:12" x14ac:dyDescent="0.25">
      <c r="A57" s="724" t="s">
        <v>872</v>
      </c>
      <c r="B57" s="724"/>
      <c r="C57" s="724"/>
      <c r="D57" s="724"/>
      <c r="E57" s="724"/>
      <c r="F57" s="724"/>
      <c r="G57" s="724"/>
      <c r="H57" s="724"/>
      <c r="I57" s="724"/>
      <c r="J57" s="724"/>
      <c r="K57" s="724"/>
    </row>
    <row r="58" spans="1:12" x14ac:dyDescent="0.25">
      <c r="A58" s="724" t="s">
        <v>873</v>
      </c>
      <c r="B58" s="724" t="s">
        <v>874</v>
      </c>
      <c r="C58" s="724"/>
      <c r="D58" s="724"/>
      <c r="E58" s="724"/>
      <c r="F58" s="724"/>
      <c r="G58" s="724"/>
      <c r="H58" s="724"/>
      <c r="I58" s="724"/>
      <c r="J58" s="724"/>
      <c r="K58" s="724"/>
    </row>
    <row r="59" spans="1:12" x14ac:dyDescent="0.25">
      <c r="A59" s="724"/>
      <c r="B59" s="724" t="s">
        <v>875</v>
      </c>
      <c r="C59" s="724"/>
      <c r="D59" s="724"/>
      <c r="E59" s="724"/>
      <c r="F59" s="724"/>
      <c r="G59" s="724"/>
      <c r="H59" s="724"/>
      <c r="I59" s="724"/>
      <c r="J59" s="724"/>
      <c r="K59" s="724"/>
    </row>
    <row r="60" spans="1:12" x14ac:dyDescent="0.25">
      <c r="A60" s="724" t="s">
        <v>876</v>
      </c>
      <c r="B60" s="724" t="s">
        <v>877</v>
      </c>
      <c r="C60" s="724"/>
      <c r="D60" s="724"/>
      <c r="E60" s="724"/>
      <c r="F60" s="724"/>
      <c r="G60" s="724"/>
      <c r="H60" s="724"/>
      <c r="I60" s="724"/>
      <c r="J60" s="724"/>
      <c r="K60" s="724"/>
    </row>
    <row r="61" spans="1:12" x14ac:dyDescent="0.25">
      <c r="A61" s="724"/>
      <c r="B61" s="724" t="s">
        <v>878</v>
      </c>
      <c r="C61" s="724"/>
      <c r="D61" s="724"/>
      <c r="E61" s="724"/>
      <c r="F61" s="724"/>
      <c r="G61" s="724"/>
      <c r="H61" s="724"/>
      <c r="I61" s="724"/>
      <c r="J61" s="724"/>
      <c r="K61" s="724"/>
    </row>
  </sheetData>
  <mergeCells count="11">
    <mergeCell ref="I9:I10"/>
    <mergeCell ref="A7:A10"/>
    <mergeCell ref="B7:B10"/>
    <mergeCell ref="C7:C10"/>
    <mergeCell ref="D7:F7"/>
    <mergeCell ref="G7:I7"/>
    <mergeCell ref="D9:D10"/>
    <mergeCell ref="E9:E10"/>
    <mergeCell ref="F9:F10"/>
    <mergeCell ref="G9:G10"/>
    <mergeCell ref="H9:H10"/>
  </mergeCells>
  <printOptions horizontalCentered="1"/>
  <pageMargins left="1.1000000000000001" right="0.84" top="1.1399999999999999" bottom="0.9" header="0" footer="0"/>
  <pageSetup paperSize="9" scale="65" orientation="landscape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4D61-C5F4-4709-B2D1-C7A4EF4E85FB}">
  <sheetPr codeName="Sheet69">
    <tabColor rgb="FF7030A0"/>
    <pageSetUpPr fitToPage="1"/>
  </sheetPr>
  <dimension ref="A1:AH58"/>
  <sheetViews>
    <sheetView zoomScale="70" zoomScaleNormal="7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5" width="30.7109375" style="70" customWidth="1"/>
    <col min="6" max="6" width="14.42578125" style="70" customWidth="1"/>
    <col min="7" max="8" width="11.7109375" style="70" customWidth="1"/>
    <col min="9" max="9" width="16.7109375" style="70" customWidth="1"/>
    <col min="10" max="12" width="12.42578125" style="70" customWidth="1"/>
    <col min="13" max="13" width="17" style="70" customWidth="1"/>
    <col min="14" max="22" width="10.7109375" style="70" customWidth="1"/>
    <col min="23" max="34" width="12.7109375" style="70" customWidth="1"/>
    <col min="35" max="256" width="9.140625" style="70"/>
    <col min="257" max="257" width="5.7109375" style="70" customWidth="1"/>
    <col min="258" max="261" width="30.7109375" style="70" customWidth="1"/>
    <col min="262" max="262" width="14.42578125" style="70" customWidth="1"/>
    <col min="263" max="264" width="11.7109375" style="70" customWidth="1"/>
    <col min="265" max="265" width="16.7109375" style="70" customWidth="1"/>
    <col min="266" max="268" width="12.42578125" style="70" customWidth="1"/>
    <col min="269" max="269" width="17" style="70" customWidth="1"/>
    <col min="270" max="278" width="10.7109375" style="70" customWidth="1"/>
    <col min="279" max="290" width="12.7109375" style="70" customWidth="1"/>
    <col min="291" max="512" width="9.140625" style="70"/>
    <col min="513" max="513" width="5.7109375" style="70" customWidth="1"/>
    <col min="514" max="517" width="30.7109375" style="70" customWidth="1"/>
    <col min="518" max="518" width="14.42578125" style="70" customWidth="1"/>
    <col min="519" max="520" width="11.7109375" style="70" customWidth="1"/>
    <col min="521" max="521" width="16.7109375" style="70" customWidth="1"/>
    <col min="522" max="524" width="12.42578125" style="70" customWidth="1"/>
    <col min="525" max="525" width="17" style="70" customWidth="1"/>
    <col min="526" max="534" width="10.7109375" style="70" customWidth="1"/>
    <col min="535" max="546" width="12.7109375" style="70" customWidth="1"/>
    <col min="547" max="768" width="9.140625" style="70"/>
    <col min="769" max="769" width="5.7109375" style="70" customWidth="1"/>
    <col min="770" max="773" width="30.7109375" style="70" customWidth="1"/>
    <col min="774" max="774" width="14.42578125" style="70" customWidth="1"/>
    <col min="775" max="776" width="11.7109375" style="70" customWidth="1"/>
    <col min="777" max="777" width="16.7109375" style="70" customWidth="1"/>
    <col min="778" max="780" width="12.42578125" style="70" customWidth="1"/>
    <col min="781" max="781" width="17" style="70" customWidth="1"/>
    <col min="782" max="790" width="10.7109375" style="70" customWidth="1"/>
    <col min="791" max="802" width="12.7109375" style="70" customWidth="1"/>
    <col min="803" max="1024" width="9.140625" style="70"/>
    <col min="1025" max="1025" width="5.7109375" style="70" customWidth="1"/>
    <col min="1026" max="1029" width="30.7109375" style="70" customWidth="1"/>
    <col min="1030" max="1030" width="14.42578125" style="70" customWidth="1"/>
    <col min="1031" max="1032" width="11.7109375" style="70" customWidth="1"/>
    <col min="1033" max="1033" width="16.7109375" style="70" customWidth="1"/>
    <col min="1034" max="1036" width="12.42578125" style="70" customWidth="1"/>
    <col min="1037" max="1037" width="17" style="70" customWidth="1"/>
    <col min="1038" max="1046" width="10.7109375" style="70" customWidth="1"/>
    <col min="1047" max="1058" width="12.7109375" style="70" customWidth="1"/>
    <col min="1059" max="1280" width="9.140625" style="70"/>
    <col min="1281" max="1281" width="5.7109375" style="70" customWidth="1"/>
    <col min="1282" max="1285" width="30.7109375" style="70" customWidth="1"/>
    <col min="1286" max="1286" width="14.42578125" style="70" customWidth="1"/>
    <col min="1287" max="1288" width="11.7109375" style="70" customWidth="1"/>
    <col min="1289" max="1289" width="16.7109375" style="70" customWidth="1"/>
    <col min="1290" max="1292" width="12.42578125" style="70" customWidth="1"/>
    <col min="1293" max="1293" width="17" style="70" customWidth="1"/>
    <col min="1294" max="1302" width="10.7109375" style="70" customWidth="1"/>
    <col min="1303" max="1314" width="12.7109375" style="70" customWidth="1"/>
    <col min="1315" max="1536" width="9.140625" style="70"/>
    <col min="1537" max="1537" width="5.7109375" style="70" customWidth="1"/>
    <col min="1538" max="1541" width="30.7109375" style="70" customWidth="1"/>
    <col min="1542" max="1542" width="14.42578125" style="70" customWidth="1"/>
    <col min="1543" max="1544" width="11.7109375" style="70" customWidth="1"/>
    <col min="1545" max="1545" width="16.7109375" style="70" customWidth="1"/>
    <col min="1546" max="1548" width="12.42578125" style="70" customWidth="1"/>
    <col min="1549" max="1549" width="17" style="70" customWidth="1"/>
    <col min="1550" max="1558" width="10.7109375" style="70" customWidth="1"/>
    <col min="1559" max="1570" width="12.7109375" style="70" customWidth="1"/>
    <col min="1571" max="1792" width="9.140625" style="70"/>
    <col min="1793" max="1793" width="5.7109375" style="70" customWidth="1"/>
    <col min="1794" max="1797" width="30.7109375" style="70" customWidth="1"/>
    <col min="1798" max="1798" width="14.42578125" style="70" customWidth="1"/>
    <col min="1799" max="1800" width="11.7109375" style="70" customWidth="1"/>
    <col min="1801" max="1801" width="16.7109375" style="70" customWidth="1"/>
    <col min="1802" max="1804" width="12.42578125" style="70" customWidth="1"/>
    <col min="1805" max="1805" width="17" style="70" customWidth="1"/>
    <col min="1806" max="1814" width="10.7109375" style="70" customWidth="1"/>
    <col min="1815" max="1826" width="12.7109375" style="70" customWidth="1"/>
    <col min="1827" max="2048" width="9.140625" style="70"/>
    <col min="2049" max="2049" width="5.7109375" style="70" customWidth="1"/>
    <col min="2050" max="2053" width="30.7109375" style="70" customWidth="1"/>
    <col min="2054" max="2054" width="14.42578125" style="70" customWidth="1"/>
    <col min="2055" max="2056" width="11.7109375" style="70" customWidth="1"/>
    <col min="2057" max="2057" width="16.7109375" style="70" customWidth="1"/>
    <col min="2058" max="2060" width="12.42578125" style="70" customWidth="1"/>
    <col min="2061" max="2061" width="17" style="70" customWidth="1"/>
    <col min="2062" max="2070" width="10.7109375" style="70" customWidth="1"/>
    <col min="2071" max="2082" width="12.7109375" style="70" customWidth="1"/>
    <col min="2083" max="2304" width="9.140625" style="70"/>
    <col min="2305" max="2305" width="5.7109375" style="70" customWidth="1"/>
    <col min="2306" max="2309" width="30.7109375" style="70" customWidth="1"/>
    <col min="2310" max="2310" width="14.42578125" style="70" customWidth="1"/>
    <col min="2311" max="2312" width="11.7109375" style="70" customWidth="1"/>
    <col min="2313" max="2313" width="16.7109375" style="70" customWidth="1"/>
    <col min="2314" max="2316" width="12.42578125" style="70" customWidth="1"/>
    <col min="2317" max="2317" width="17" style="70" customWidth="1"/>
    <col min="2318" max="2326" width="10.7109375" style="70" customWidth="1"/>
    <col min="2327" max="2338" width="12.7109375" style="70" customWidth="1"/>
    <col min="2339" max="2560" width="9.140625" style="70"/>
    <col min="2561" max="2561" width="5.7109375" style="70" customWidth="1"/>
    <col min="2562" max="2565" width="30.7109375" style="70" customWidth="1"/>
    <col min="2566" max="2566" width="14.42578125" style="70" customWidth="1"/>
    <col min="2567" max="2568" width="11.7109375" style="70" customWidth="1"/>
    <col min="2569" max="2569" width="16.7109375" style="70" customWidth="1"/>
    <col min="2570" max="2572" width="12.42578125" style="70" customWidth="1"/>
    <col min="2573" max="2573" width="17" style="70" customWidth="1"/>
    <col min="2574" max="2582" width="10.7109375" style="70" customWidth="1"/>
    <col min="2583" max="2594" width="12.7109375" style="70" customWidth="1"/>
    <col min="2595" max="2816" width="9.140625" style="70"/>
    <col min="2817" max="2817" width="5.7109375" style="70" customWidth="1"/>
    <col min="2818" max="2821" width="30.7109375" style="70" customWidth="1"/>
    <col min="2822" max="2822" width="14.42578125" style="70" customWidth="1"/>
    <col min="2823" max="2824" width="11.7109375" style="70" customWidth="1"/>
    <col min="2825" max="2825" width="16.7109375" style="70" customWidth="1"/>
    <col min="2826" max="2828" width="12.42578125" style="70" customWidth="1"/>
    <col min="2829" max="2829" width="17" style="70" customWidth="1"/>
    <col min="2830" max="2838" width="10.7109375" style="70" customWidth="1"/>
    <col min="2839" max="2850" width="12.7109375" style="70" customWidth="1"/>
    <col min="2851" max="3072" width="9.140625" style="70"/>
    <col min="3073" max="3073" width="5.7109375" style="70" customWidth="1"/>
    <col min="3074" max="3077" width="30.7109375" style="70" customWidth="1"/>
    <col min="3078" max="3078" width="14.42578125" style="70" customWidth="1"/>
    <col min="3079" max="3080" width="11.7109375" style="70" customWidth="1"/>
    <col min="3081" max="3081" width="16.7109375" style="70" customWidth="1"/>
    <col min="3082" max="3084" width="12.42578125" style="70" customWidth="1"/>
    <col min="3085" max="3085" width="17" style="70" customWidth="1"/>
    <col min="3086" max="3094" width="10.7109375" style="70" customWidth="1"/>
    <col min="3095" max="3106" width="12.7109375" style="70" customWidth="1"/>
    <col min="3107" max="3328" width="9.140625" style="70"/>
    <col min="3329" max="3329" width="5.7109375" style="70" customWidth="1"/>
    <col min="3330" max="3333" width="30.7109375" style="70" customWidth="1"/>
    <col min="3334" max="3334" width="14.42578125" style="70" customWidth="1"/>
    <col min="3335" max="3336" width="11.7109375" style="70" customWidth="1"/>
    <col min="3337" max="3337" width="16.7109375" style="70" customWidth="1"/>
    <col min="3338" max="3340" width="12.42578125" style="70" customWidth="1"/>
    <col min="3341" max="3341" width="17" style="70" customWidth="1"/>
    <col min="3342" max="3350" width="10.7109375" style="70" customWidth="1"/>
    <col min="3351" max="3362" width="12.7109375" style="70" customWidth="1"/>
    <col min="3363" max="3584" width="9.140625" style="70"/>
    <col min="3585" max="3585" width="5.7109375" style="70" customWidth="1"/>
    <col min="3586" max="3589" width="30.7109375" style="70" customWidth="1"/>
    <col min="3590" max="3590" width="14.42578125" style="70" customWidth="1"/>
    <col min="3591" max="3592" width="11.7109375" style="70" customWidth="1"/>
    <col min="3593" max="3593" width="16.7109375" style="70" customWidth="1"/>
    <col min="3594" max="3596" width="12.42578125" style="70" customWidth="1"/>
    <col min="3597" max="3597" width="17" style="70" customWidth="1"/>
    <col min="3598" max="3606" width="10.7109375" style="70" customWidth="1"/>
    <col min="3607" max="3618" width="12.7109375" style="70" customWidth="1"/>
    <col min="3619" max="3840" width="9.140625" style="70"/>
    <col min="3841" max="3841" width="5.7109375" style="70" customWidth="1"/>
    <col min="3842" max="3845" width="30.7109375" style="70" customWidth="1"/>
    <col min="3846" max="3846" width="14.42578125" style="70" customWidth="1"/>
    <col min="3847" max="3848" width="11.7109375" style="70" customWidth="1"/>
    <col min="3849" max="3849" width="16.7109375" style="70" customWidth="1"/>
    <col min="3850" max="3852" width="12.42578125" style="70" customWidth="1"/>
    <col min="3853" max="3853" width="17" style="70" customWidth="1"/>
    <col min="3854" max="3862" width="10.7109375" style="70" customWidth="1"/>
    <col min="3863" max="3874" width="12.7109375" style="70" customWidth="1"/>
    <col min="3875" max="4096" width="9.140625" style="70"/>
    <col min="4097" max="4097" width="5.7109375" style="70" customWidth="1"/>
    <col min="4098" max="4101" width="30.7109375" style="70" customWidth="1"/>
    <col min="4102" max="4102" width="14.42578125" style="70" customWidth="1"/>
    <col min="4103" max="4104" width="11.7109375" style="70" customWidth="1"/>
    <col min="4105" max="4105" width="16.7109375" style="70" customWidth="1"/>
    <col min="4106" max="4108" width="12.42578125" style="70" customWidth="1"/>
    <col min="4109" max="4109" width="17" style="70" customWidth="1"/>
    <col min="4110" max="4118" width="10.7109375" style="70" customWidth="1"/>
    <col min="4119" max="4130" width="12.7109375" style="70" customWidth="1"/>
    <col min="4131" max="4352" width="9.140625" style="70"/>
    <col min="4353" max="4353" width="5.7109375" style="70" customWidth="1"/>
    <col min="4354" max="4357" width="30.7109375" style="70" customWidth="1"/>
    <col min="4358" max="4358" width="14.42578125" style="70" customWidth="1"/>
    <col min="4359" max="4360" width="11.7109375" style="70" customWidth="1"/>
    <col min="4361" max="4361" width="16.7109375" style="70" customWidth="1"/>
    <col min="4362" max="4364" width="12.42578125" style="70" customWidth="1"/>
    <col min="4365" max="4365" width="17" style="70" customWidth="1"/>
    <col min="4366" max="4374" width="10.7109375" style="70" customWidth="1"/>
    <col min="4375" max="4386" width="12.7109375" style="70" customWidth="1"/>
    <col min="4387" max="4608" width="9.140625" style="70"/>
    <col min="4609" max="4609" width="5.7109375" style="70" customWidth="1"/>
    <col min="4610" max="4613" width="30.7109375" style="70" customWidth="1"/>
    <col min="4614" max="4614" width="14.42578125" style="70" customWidth="1"/>
    <col min="4615" max="4616" width="11.7109375" style="70" customWidth="1"/>
    <col min="4617" max="4617" width="16.7109375" style="70" customWidth="1"/>
    <col min="4618" max="4620" width="12.42578125" style="70" customWidth="1"/>
    <col min="4621" max="4621" width="17" style="70" customWidth="1"/>
    <col min="4622" max="4630" width="10.7109375" style="70" customWidth="1"/>
    <col min="4631" max="4642" width="12.7109375" style="70" customWidth="1"/>
    <col min="4643" max="4864" width="9.140625" style="70"/>
    <col min="4865" max="4865" width="5.7109375" style="70" customWidth="1"/>
    <col min="4866" max="4869" width="30.7109375" style="70" customWidth="1"/>
    <col min="4870" max="4870" width="14.42578125" style="70" customWidth="1"/>
    <col min="4871" max="4872" width="11.7109375" style="70" customWidth="1"/>
    <col min="4873" max="4873" width="16.7109375" style="70" customWidth="1"/>
    <col min="4874" max="4876" width="12.42578125" style="70" customWidth="1"/>
    <col min="4877" max="4877" width="17" style="70" customWidth="1"/>
    <col min="4878" max="4886" width="10.7109375" style="70" customWidth="1"/>
    <col min="4887" max="4898" width="12.7109375" style="70" customWidth="1"/>
    <col min="4899" max="5120" width="9.140625" style="70"/>
    <col min="5121" max="5121" width="5.7109375" style="70" customWidth="1"/>
    <col min="5122" max="5125" width="30.7109375" style="70" customWidth="1"/>
    <col min="5126" max="5126" width="14.42578125" style="70" customWidth="1"/>
    <col min="5127" max="5128" width="11.7109375" style="70" customWidth="1"/>
    <col min="5129" max="5129" width="16.7109375" style="70" customWidth="1"/>
    <col min="5130" max="5132" width="12.42578125" style="70" customWidth="1"/>
    <col min="5133" max="5133" width="17" style="70" customWidth="1"/>
    <col min="5134" max="5142" width="10.7109375" style="70" customWidth="1"/>
    <col min="5143" max="5154" width="12.7109375" style="70" customWidth="1"/>
    <col min="5155" max="5376" width="9.140625" style="70"/>
    <col min="5377" max="5377" width="5.7109375" style="70" customWidth="1"/>
    <col min="5378" max="5381" width="30.7109375" style="70" customWidth="1"/>
    <col min="5382" max="5382" width="14.42578125" style="70" customWidth="1"/>
    <col min="5383" max="5384" width="11.7109375" style="70" customWidth="1"/>
    <col min="5385" max="5385" width="16.7109375" style="70" customWidth="1"/>
    <col min="5386" max="5388" width="12.42578125" style="70" customWidth="1"/>
    <col min="5389" max="5389" width="17" style="70" customWidth="1"/>
    <col min="5390" max="5398" width="10.7109375" style="70" customWidth="1"/>
    <col min="5399" max="5410" width="12.7109375" style="70" customWidth="1"/>
    <col min="5411" max="5632" width="9.140625" style="70"/>
    <col min="5633" max="5633" width="5.7109375" style="70" customWidth="1"/>
    <col min="5634" max="5637" width="30.7109375" style="70" customWidth="1"/>
    <col min="5638" max="5638" width="14.42578125" style="70" customWidth="1"/>
    <col min="5639" max="5640" width="11.7109375" style="70" customWidth="1"/>
    <col min="5641" max="5641" width="16.7109375" style="70" customWidth="1"/>
    <col min="5642" max="5644" width="12.42578125" style="70" customWidth="1"/>
    <col min="5645" max="5645" width="17" style="70" customWidth="1"/>
    <col min="5646" max="5654" width="10.7109375" style="70" customWidth="1"/>
    <col min="5655" max="5666" width="12.7109375" style="70" customWidth="1"/>
    <col min="5667" max="5888" width="9.140625" style="70"/>
    <col min="5889" max="5889" width="5.7109375" style="70" customWidth="1"/>
    <col min="5890" max="5893" width="30.7109375" style="70" customWidth="1"/>
    <col min="5894" max="5894" width="14.42578125" style="70" customWidth="1"/>
    <col min="5895" max="5896" width="11.7109375" style="70" customWidth="1"/>
    <col min="5897" max="5897" width="16.7109375" style="70" customWidth="1"/>
    <col min="5898" max="5900" width="12.42578125" style="70" customWidth="1"/>
    <col min="5901" max="5901" width="17" style="70" customWidth="1"/>
    <col min="5902" max="5910" width="10.7109375" style="70" customWidth="1"/>
    <col min="5911" max="5922" width="12.7109375" style="70" customWidth="1"/>
    <col min="5923" max="6144" width="9.140625" style="70"/>
    <col min="6145" max="6145" width="5.7109375" style="70" customWidth="1"/>
    <col min="6146" max="6149" width="30.7109375" style="70" customWidth="1"/>
    <col min="6150" max="6150" width="14.42578125" style="70" customWidth="1"/>
    <col min="6151" max="6152" width="11.7109375" style="70" customWidth="1"/>
    <col min="6153" max="6153" width="16.7109375" style="70" customWidth="1"/>
    <col min="6154" max="6156" width="12.42578125" style="70" customWidth="1"/>
    <col min="6157" max="6157" width="17" style="70" customWidth="1"/>
    <col min="6158" max="6166" width="10.7109375" style="70" customWidth="1"/>
    <col min="6167" max="6178" width="12.7109375" style="70" customWidth="1"/>
    <col min="6179" max="6400" width="9.140625" style="70"/>
    <col min="6401" max="6401" width="5.7109375" style="70" customWidth="1"/>
    <col min="6402" max="6405" width="30.7109375" style="70" customWidth="1"/>
    <col min="6406" max="6406" width="14.42578125" style="70" customWidth="1"/>
    <col min="6407" max="6408" width="11.7109375" style="70" customWidth="1"/>
    <col min="6409" max="6409" width="16.7109375" style="70" customWidth="1"/>
    <col min="6410" max="6412" width="12.42578125" style="70" customWidth="1"/>
    <col min="6413" max="6413" width="17" style="70" customWidth="1"/>
    <col min="6414" max="6422" width="10.7109375" style="70" customWidth="1"/>
    <col min="6423" max="6434" width="12.7109375" style="70" customWidth="1"/>
    <col min="6435" max="6656" width="9.140625" style="70"/>
    <col min="6657" max="6657" width="5.7109375" style="70" customWidth="1"/>
    <col min="6658" max="6661" width="30.7109375" style="70" customWidth="1"/>
    <col min="6662" max="6662" width="14.42578125" style="70" customWidth="1"/>
    <col min="6663" max="6664" width="11.7109375" style="70" customWidth="1"/>
    <col min="6665" max="6665" width="16.7109375" style="70" customWidth="1"/>
    <col min="6666" max="6668" width="12.42578125" style="70" customWidth="1"/>
    <col min="6669" max="6669" width="17" style="70" customWidth="1"/>
    <col min="6670" max="6678" width="10.7109375" style="70" customWidth="1"/>
    <col min="6679" max="6690" width="12.7109375" style="70" customWidth="1"/>
    <col min="6691" max="6912" width="9.140625" style="70"/>
    <col min="6913" max="6913" width="5.7109375" style="70" customWidth="1"/>
    <col min="6914" max="6917" width="30.7109375" style="70" customWidth="1"/>
    <col min="6918" max="6918" width="14.42578125" style="70" customWidth="1"/>
    <col min="6919" max="6920" width="11.7109375" style="70" customWidth="1"/>
    <col min="6921" max="6921" width="16.7109375" style="70" customWidth="1"/>
    <col min="6922" max="6924" width="12.42578125" style="70" customWidth="1"/>
    <col min="6925" max="6925" width="17" style="70" customWidth="1"/>
    <col min="6926" max="6934" width="10.7109375" style="70" customWidth="1"/>
    <col min="6935" max="6946" width="12.7109375" style="70" customWidth="1"/>
    <col min="6947" max="7168" width="9.140625" style="70"/>
    <col min="7169" max="7169" width="5.7109375" style="70" customWidth="1"/>
    <col min="7170" max="7173" width="30.7109375" style="70" customWidth="1"/>
    <col min="7174" max="7174" width="14.42578125" style="70" customWidth="1"/>
    <col min="7175" max="7176" width="11.7109375" style="70" customWidth="1"/>
    <col min="7177" max="7177" width="16.7109375" style="70" customWidth="1"/>
    <col min="7178" max="7180" width="12.42578125" style="70" customWidth="1"/>
    <col min="7181" max="7181" width="17" style="70" customWidth="1"/>
    <col min="7182" max="7190" width="10.7109375" style="70" customWidth="1"/>
    <col min="7191" max="7202" width="12.7109375" style="70" customWidth="1"/>
    <col min="7203" max="7424" width="9.140625" style="70"/>
    <col min="7425" max="7425" width="5.7109375" style="70" customWidth="1"/>
    <col min="7426" max="7429" width="30.7109375" style="70" customWidth="1"/>
    <col min="7430" max="7430" width="14.42578125" style="70" customWidth="1"/>
    <col min="7431" max="7432" width="11.7109375" style="70" customWidth="1"/>
    <col min="7433" max="7433" width="16.7109375" style="70" customWidth="1"/>
    <col min="7434" max="7436" width="12.42578125" style="70" customWidth="1"/>
    <col min="7437" max="7437" width="17" style="70" customWidth="1"/>
    <col min="7438" max="7446" width="10.7109375" style="70" customWidth="1"/>
    <col min="7447" max="7458" width="12.7109375" style="70" customWidth="1"/>
    <col min="7459" max="7680" width="9.140625" style="70"/>
    <col min="7681" max="7681" width="5.7109375" style="70" customWidth="1"/>
    <col min="7682" max="7685" width="30.7109375" style="70" customWidth="1"/>
    <col min="7686" max="7686" width="14.42578125" style="70" customWidth="1"/>
    <col min="7687" max="7688" width="11.7109375" style="70" customWidth="1"/>
    <col min="7689" max="7689" width="16.7109375" style="70" customWidth="1"/>
    <col min="7690" max="7692" width="12.42578125" style="70" customWidth="1"/>
    <col min="7693" max="7693" width="17" style="70" customWidth="1"/>
    <col min="7694" max="7702" width="10.7109375" style="70" customWidth="1"/>
    <col min="7703" max="7714" width="12.7109375" style="70" customWidth="1"/>
    <col min="7715" max="7936" width="9.140625" style="70"/>
    <col min="7937" max="7937" width="5.7109375" style="70" customWidth="1"/>
    <col min="7938" max="7941" width="30.7109375" style="70" customWidth="1"/>
    <col min="7942" max="7942" width="14.42578125" style="70" customWidth="1"/>
    <col min="7943" max="7944" width="11.7109375" style="70" customWidth="1"/>
    <col min="7945" max="7945" width="16.7109375" style="70" customWidth="1"/>
    <col min="7946" max="7948" width="12.42578125" style="70" customWidth="1"/>
    <col min="7949" max="7949" width="17" style="70" customWidth="1"/>
    <col min="7950" max="7958" width="10.7109375" style="70" customWidth="1"/>
    <col min="7959" max="7970" width="12.7109375" style="70" customWidth="1"/>
    <col min="7971" max="8192" width="9.140625" style="70"/>
    <col min="8193" max="8193" width="5.7109375" style="70" customWidth="1"/>
    <col min="8194" max="8197" width="30.7109375" style="70" customWidth="1"/>
    <col min="8198" max="8198" width="14.42578125" style="70" customWidth="1"/>
    <col min="8199" max="8200" width="11.7109375" style="70" customWidth="1"/>
    <col min="8201" max="8201" width="16.7109375" style="70" customWidth="1"/>
    <col min="8202" max="8204" width="12.42578125" style="70" customWidth="1"/>
    <col min="8205" max="8205" width="17" style="70" customWidth="1"/>
    <col min="8206" max="8214" width="10.7109375" style="70" customWidth="1"/>
    <col min="8215" max="8226" width="12.7109375" style="70" customWidth="1"/>
    <col min="8227" max="8448" width="9.140625" style="70"/>
    <col min="8449" max="8449" width="5.7109375" style="70" customWidth="1"/>
    <col min="8450" max="8453" width="30.7109375" style="70" customWidth="1"/>
    <col min="8454" max="8454" width="14.42578125" style="70" customWidth="1"/>
    <col min="8455" max="8456" width="11.7109375" style="70" customWidth="1"/>
    <col min="8457" max="8457" width="16.7109375" style="70" customWidth="1"/>
    <col min="8458" max="8460" width="12.42578125" style="70" customWidth="1"/>
    <col min="8461" max="8461" width="17" style="70" customWidth="1"/>
    <col min="8462" max="8470" width="10.7109375" style="70" customWidth="1"/>
    <col min="8471" max="8482" width="12.7109375" style="70" customWidth="1"/>
    <col min="8483" max="8704" width="9.140625" style="70"/>
    <col min="8705" max="8705" width="5.7109375" style="70" customWidth="1"/>
    <col min="8706" max="8709" width="30.7109375" style="70" customWidth="1"/>
    <col min="8710" max="8710" width="14.42578125" style="70" customWidth="1"/>
    <col min="8711" max="8712" width="11.7109375" style="70" customWidth="1"/>
    <col min="8713" max="8713" width="16.7109375" style="70" customWidth="1"/>
    <col min="8714" max="8716" width="12.42578125" style="70" customWidth="1"/>
    <col min="8717" max="8717" width="17" style="70" customWidth="1"/>
    <col min="8718" max="8726" width="10.7109375" style="70" customWidth="1"/>
    <col min="8727" max="8738" width="12.7109375" style="70" customWidth="1"/>
    <col min="8739" max="8960" width="9.140625" style="70"/>
    <col min="8961" max="8961" width="5.7109375" style="70" customWidth="1"/>
    <col min="8962" max="8965" width="30.7109375" style="70" customWidth="1"/>
    <col min="8966" max="8966" width="14.42578125" style="70" customWidth="1"/>
    <col min="8967" max="8968" width="11.7109375" style="70" customWidth="1"/>
    <col min="8969" max="8969" width="16.7109375" style="70" customWidth="1"/>
    <col min="8970" max="8972" width="12.42578125" style="70" customWidth="1"/>
    <col min="8973" max="8973" width="17" style="70" customWidth="1"/>
    <col min="8974" max="8982" width="10.7109375" style="70" customWidth="1"/>
    <col min="8983" max="8994" width="12.7109375" style="70" customWidth="1"/>
    <col min="8995" max="9216" width="9.140625" style="70"/>
    <col min="9217" max="9217" width="5.7109375" style="70" customWidth="1"/>
    <col min="9218" max="9221" width="30.7109375" style="70" customWidth="1"/>
    <col min="9222" max="9222" width="14.42578125" style="70" customWidth="1"/>
    <col min="9223" max="9224" width="11.7109375" style="70" customWidth="1"/>
    <col min="9225" max="9225" width="16.7109375" style="70" customWidth="1"/>
    <col min="9226" max="9228" width="12.42578125" style="70" customWidth="1"/>
    <col min="9229" max="9229" width="17" style="70" customWidth="1"/>
    <col min="9230" max="9238" width="10.7109375" style="70" customWidth="1"/>
    <col min="9239" max="9250" width="12.7109375" style="70" customWidth="1"/>
    <col min="9251" max="9472" width="9.140625" style="70"/>
    <col min="9473" max="9473" width="5.7109375" style="70" customWidth="1"/>
    <col min="9474" max="9477" width="30.7109375" style="70" customWidth="1"/>
    <col min="9478" max="9478" width="14.42578125" style="70" customWidth="1"/>
    <col min="9479" max="9480" width="11.7109375" style="70" customWidth="1"/>
    <col min="9481" max="9481" width="16.7109375" style="70" customWidth="1"/>
    <col min="9482" max="9484" width="12.42578125" style="70" customWidth="1"/>
    <col min="9485" max="9485" width="17" style="70" customWidth="1"/>
    <col min="9486" max="9494" width="10.7109375" style="70" customWidth="1"/>
    <col min="9495" max="9506" width="12.7109375" style="70" customWidth="1"/>
    <col min="9507" max="9728" width="9.140625" style="70"/>
    <col min="9729" max="9729" width="5.7109375" style="70" customWidth="1"/>
    <col min="9730" max="9733" width="30.7109375" style="70" customWidth="1"/>
    <col min="9734" max="9734" width="14.42578125" style="70" customWidth="1"/>
    <col min="9735" max="9736" width="11.7109375" style="70" customWidth="1"/>
    <col min="9737" max="9737" width="16.7109375" style="70" customWidth="1"/>
    <col min="9738" max="9740" width="12.42578125" style="70" customWidth="1"/>
    <col min="9741" max="9741" width="17" style="70" customWidth="1"/>
    <col min="9742" max="9750" width="10.7109375" style="70" customWidth="1"/>
    <col min="9751" max="9762" width="12.7109375" style="70" customWidth="1"/>
    <col min="9763" max="9984" width="9.140625" style="70"/>
    <col min="9985" max="9985" width="5.7109375" style="70" customWidth="1"/>
    <col min="9986" max="9989" width="30.7109375" style="70" customWidth="1"/>
    <col min="9990" max="9990" width="14.42578125" style="70" customWidth="1"/>
    <col min="9991" max="9992" width="11.7109375" style="70" customWidth="1"/>
    <col min="9993" max="9993" width="16.7109375" style="70" customWidth="1"/>
    <col min="9994" max="9996" width="12.42578125" style="70" customWidth="1"/>
    <col min="9997" max="9997" width="17" style="70" customWidth="1"/>
    <col min="9998" max="10006" width="10.7109375" style="70" customWidth="1"/>
    <col min="10007" max="10018" width="12.7109375" style="70" customWidth="1"/>
    <col min="10019" max="10240" width="9.140625" style="70"/>
    <col min="10241" max="10241" width="5.7109375" style="70" customWidth="1"/>
    <col min="10242" max="10245" width="30.7109375" style="70" customWidth="1"/>
    <col min="10246" max="10246" width="14.42578125" style="70" customWidth="1"/>
    <col min="10247" max="10248" width="11.7109375" style="70" customWidth="1"/>
    <col min="10249" max="10249" width="16.7109375" style="70" customWidth="1"/>
    <col min="10250" max="10252" width="12.42578125" style="70" customWidth="1"/>
    <col min="10253" max="10253" width="17" style="70" customWidth="1"/>
    <col min="10254" max="10262" width="10.7109375" style="70" customWidth="1"/>
    <col min="10263" max="10274" width="12.7109375" style="70" customWidth="1"/>
    <col min="10275" max="10496" width="9.140625" style="70"/>
    <col min="10497" max="10497" width="5.7109375" style="70" customWidth="1"/>
    <col min="10498" max="10501" width="30.7109375" style="70" customWidth="1"/>
    <col min="10502" max="10502" width="14.42578125" style="70" customWidth="1"/>
    <col min="10503" max="10504" width="11.7109375" style="70" customWidth="1"/>
    <col min="10505" max="10505" width="16.7109375" style="70" customWidth="1"/>
    <col min="10506" max="10508" width="12.42578125" style="70" customWidth="1"/>
    <col min="10509" max="10509" width="17" style="70" customWidth="1"/>
    <col min="10510" max="10518" width="10.7109375" style="70" customWidth="1"/>
    <col min="10519" max="10530" width="12.7109375" style="70" customWidth="1"/>
    <col min="10531" max="10752" width="9.140625" style="70"/>
    <col min="10753" max="10753" width="5.7109375" style="70" customWidth="1"/>
    <col min="10754" max="10757" width="30.7109375" style="70" customWidth="1"/>
    <col min="10758" max="10758" width="14.42578125" style="70" customWidth="1"/>
    <col min="10759" max="10760" width="11.7109375" style="70" customWidth="1"/>
    <col min="10761" max="10761" width="16.7109375" style="70" customWidth="1"/>
    <col min="10762" max="10764" width="12.42578125" style="70" customWidth="1"/>
    <col min="10765" max="10765" width="17" style="70" customWidth="1"/>
    <col min="10766" max="10774" width="10.7109375" style="70" customWidth="1"/>
    <col min="10775" max="10786" width="12.7109375" style="70" customWidth="1"/>
    <col min="10787" max="11008" width="9.140625" style="70"/>
    <col min="11009" max="11009" width="5.7109375" style="70" customWidth="1"/>
    <col min="11010" max="11013" width="30.7109375" style="70" customWidth="1"/>
    <col min="11014" max="11014" width="14.42578125" style="70" customWidth="1"/>
    <col min="11015" max="11016" width="11.7109375" style="70" customWidth="1"/>
    <col min="11017" max="11017" width="16.7109375" style="70" customWidth="1"/>
    <col min="11018" max="11020" width="12.42578125" style="70" customWidth="1"/>
    <col min="11021" max="11021" width="17" style="70" customWidth="1"/>
    <col min="11022" max="11030" width="10.7109375" style="70" customWidth="1"/>
    <col min="11031" max="11042" width="12.7109375" style="70" customWidth="1"/>
    <col min="11043" max="11264" width="9.140625" style="70"/>
    <col min="11265" max="11265" width="5.7109375" style="70" customWidth="1"/>
    <col min="11266" max="11269" width="30.7109375" style="70" customWidth="1"/>
    <col min="11270" max="11270" width="14.42578125" style="70" customWidth="1"/>
    <col min="11271" max="11272" width="11.7109375" style="70" customWidth="1"/>
    <col min="11273" max="11273" width="16.7109375" style="70" customWidth="1"/>
    <col min="11274" max="11276" width="12.42578125" style="70" customWidth="1"/>
    <col min="11277" max="11277" width="17" style="70" customWidth="1"/>
    <col min="11278" max="11286" width="10.7109375" style="70" customWidth="1"/>
    <col min="11287" max="11298" width="12.7109375" style="70" customWidth="1"/>
    <col min="11299" max="11520" width="9.140625" style="70"/>
    <col min="11521" max="11521" width="5.7109375" style="70" customWidth="1"/>
    <col min="11522" max="11525" width="30.7109375" style="70" customWidth="1"/>
    <col min="11526" max="11526" width="14.42578125" style="70" customWidth="1"/>
    <col min="11527" max="11528" width="11.7109375" style="70" customWidth="1"/>
    <col min="11529" max="11529" width="16.7109375" style="70" customWidth="1"/>
    <col min="11530" max="11532" width="12.42578125" style="70" customWidth="1"/>
    <col min="11533" max="11533" width="17" style="70" customWidth="1"/>
    <col min="11534" max="11542" width="10.7109375" style="70" customWidth="1"/>
    <col min="11543" max="11554" width="12.7109375" style="70" customWidth="1"/>
    <col min="11555" max="11776" width="9.140625" style="70"/>
    <col min="11777" max="11777" width="5.7109375" style="70" customWidth="1"/>
    <col min="11778" max="11781" width="30.7109375" style="70" customWidth="1"/>
    <col min="11782" max="11782" width="14.42578125" style="70" customWidth="1"/>
    <col min="11783" max="11784" width="11.7109375" style="70" customWidth="1"/>
    <col min="11785" max="11785" width="16.7109375" style="70" customWidth="1"/>
    <col min="11786" max="11788" width="12.42578125" style="70" customWidth="1"/>
    <col min="11789" max="11789" width="17" style="70" customWidth="1"/>
    <col min="11790" max="11798" width="10.7109375" style="70" customWidth="1"/>
    <col min="11799" max="11810" width="12.7109375" style="70" customWidth="1"/>
    <col min="11811" max="12032" width="9.140625" style="70"/>
    <col min="12033" max="12033" width="5.7109375" style="70" customWidth="1"/>
    <col min="12034" max="12037" width="30.7109375" style="70" customWidth="1"/>
    <col min="12038" max="12038" width="14.42578125" style="70" customWidth="1"/>
    <col min="12039" max="12040" width="11.7109375" style="70" customWidth="1"/>
    <col min="12041" max="12041" width="16.7109375" style="70" customWidth="1"/>
    <col min="12042" max="12044" width="12.42578125" style="70" customWidth="1"/>
    <col min="12045" max="12045" width="17" style="70" customWidth="1"/>
    <col min="12046" max="12054" width="10.7109375" style="70" customWidth="1"/>
    <col min="12055" max="12066" width="12.7109375" style="70" customWidth="1"/>
    <col min="12067" max="12288" width="9.140625" style="70"/>
    <col min="12289" max="12289" width="5.7109375" style="70" customWidth="1"/>
    <col min="12290" max="12293" width="30.7109375" style="70" customWidth="1"/>
    <col min="12294" max="12294" width="14.42578125" style="70" customWidth="1"/>
    <col min="12295" max="12296" width="11.7109375" style="70" customWidth="1"/>
    <col min="12297" max="12297" width="16.7109375" style="70" customWidth="1"/>
    <col min="12298" max="12300" width="12.42578125" style="70" customWidth="1"/>
    <col min="12301" max="12301" width="17" style="70" customWidth="1"/>
    <col min="12302" max="12310" width="10.7109375" style="70" customWidth="1"/>
    <col min="12311" max="12322" width="12.7109375" style="70" customWidth="1"/>
    <col min="12323" max="12544" width="9.140625" style="70"/>
    <col min="12545" max="12545" width="5.7109375" style="70" customWidth="1"/>
    <col min="12546" max="12549" width="30.7109375" style="70" customWidth="1"/>
    <col min="12550" max="12550" width="14.42578125" style="70" customWidth="1"/>
    <col min="12551" max="12552" width="11.7109375" style="70" customWidth="1"/>
    <col min="12553" max="12553" width="16.7109375" style="70" customWidth="1"/>
    <col min="12554" max="12556" width="12.42578125" style="70" customWidth="1"/>
    <col min="12557" max="12557" width="17" style="70" customWidth="1"/>
    <col min="12558" max="12566" width="10.7109375" style="70" customWidth="1"/>
    <col min="12567" max="12578" width="12.7109375" style="70" customWidth="1"/>
    <col min="12579" max="12800" width="9.140625" style="70"/>
    <col min="12801" max="12801" width="5.7109375" style="70" customWidth="1"/>
    <col min="12802" max="12805" width="30.7109375" style="70" customWidth="1"/>
    <col min="12806" max="12806" width="14.42578125" style="70" customWidth="1"/>
    <col min="12807" max="12808" width="11.7109375" style="70" customWidth="1"/>
    <col min="12809" max="12809" width="16.7109375" style="70" customWidth="1"/>
    <col min="12810" max="12812" width="12.42578125" style="70" customWidth="1"/>
    <col min="12813" max="12813" width="17" style="70" customWidth="1"/>
    <col min="12814" max="12822" width="10.7109375" style="70" customWidth="1"/>
    <col min="12823" max="12834" width="12.7109375" style="70" customWidth="1"/>
    <col min="12835" max="13056" width="9.140625" style="70"/>
    <col min="13057" max="13057" width="5.7109375" style="70" customWidth="1"/>
    <col min="13058" max="13061" width="30.7109375" style="70" customWidth="1"/>
    <col min="13062" max="13062" width="14.42578125" style="70" customWidth="1"/>
    <col min="13063" max="13064" width="11.7109375" style="70" customWidth="1"/>
    <col min="13065" max="13065" width="16.7109375" style="70" customWidth="1"/>
    <col min="13066" max="13068" width="12.42578125" style="70" customWidth="1"/>
    <col min="13069" max="13069" width="17" style="70" customWidth="1"/>
    <col min="13070" max="13078" width="10.7109375" style="70" customWidth="1"/>
    <col min="13079" max="13090" width="12.7109375" style="70" customWidth="1"/>
    <col min="13091" max="13312" width="9.140625" style="70"/>
    <col min="13313" max="13313" width="5.7109375" style="70" customWidth="1"/>
    <col min="13314" max="13317" width="30.7109375" style="70" customWidth="1"/>
    <col min="13318" max="13318" width="14.42578125" style="70" customWidth="1"/>
    <col min="13319" max="13320" width="11.7109375" style="70" customWidth="1"/>
    <col min="13321" max="13321" width="16.7109375" style="70" customWidth="1"/>
    <col min="13322" max="13324" width="12.42578125" style="70" customWidth="1"/>
    <col min="13325" max="13325" width="17" style="70" customWidth="1"/>
    <col min="13326" max="13334" width="10.7109375" style="70" customWidth="1"/>
    <col min="13335" max="13346" width="12.7109375" style="70" customWidth="1"/>
    <col min="13347" max="13568" width="9.140625" style="70"/>
    <col min="13569" max="13569" width="5.7109375" style="70" customWidth="1"/>
    <col min="13570" max="13573" width="30.7109375" style="70" customWidth="1"/>
    <col min="13574" max="13574" width="14.42578125" style="70" customWidth="1"/>
    <col min="13575" max="13576" width="11.7109375" style="70" customWidth="1"/>
    <col min="13577" max="13577" width="16.7109375" style="70" customWidth="1"/>
    <col min="13578" max="13580" width="12.42578125" style="70" customWidth="1"/>
    <col min="13581" max="13581" width="17" style="70" customWidth="1"/>
    <col min="13582" max="13590" width="10.7109375" style="70" customWidth="1"/>
    <col min="13591" max="13602" width="12.7109375" style="70" customWidth="1"/>
    <col min="13603" max="13824" width="9.140625" style="70"/>
    <col min="13825" max="13825" width="5.7109375" style="70" customWidth="1"/>
    <col min="13826" max="13829" width="30.7109375" style="70" customWidth="1"/>
    <col min="13830" max="13830" width="14.42578125" style="70" customWidth="1"/>
    <col min="13831" max="13832" width="11.7109375" style="70" customWidth="1"/>
    <col min="13833" max="13833" width="16.7109375" style="70" customWidth="1"/>
    <col min="13834" max="13836" width="12.42578125" style="70" customWidth="1"/>
    <col min="13837" max="13837" width="17" style="70" customWidth="1"/>
    <col min="13838" max="13846" width="10.7109375" style="70" customWidth="1"/>
    <col min="13847" max="13858" width="12.7109375" style="70" customWidth="1"/>
    <col min="13859" max="14080" width="9.140625" style="70"/>
    <col min="14081" max="14081" width="5.7109375" style="70" customWidth="1"/>
    <col min="14082" max="14085" width="30.7109375" style="70" customWidth="1"/>
    <col min="14086" max="14086" width="14.42578125" style="70" customWidth="1"/>
    <col min="14087" max="14088" width="11.7109375" style="70" customWidth="1"/>
    <col min="14089" max="14089" width="16.7109375" style="70" customWidth="1"/>
    <col min="14090" max="14092" width="12.42578125" style="70" customWidth="1"/>
    <col min="14093" max="14093" width="17" style="70" customWidth="1"/>
    <col min="14094" max="14102" width="10.7109375" style="70" customWidth="1"/>
    <col min="14103" max="14114" width="12.7109375" style="70" customWidth="1"/>
    <col min="14115" max="14336" width="9.140625" style="70"/>
    <col min="14337" max="14337" width="5.7109375" style="70" customWidth="1"/>
    <col min="14338" max="14341" width="30.7109375" style="70" customWidth="1"/>
    <col min="14342" max="14342" width="14.42578125" style="70" customWidth="1"/>
    <col min="14343" max="14344" width="11.7109375" style="70" customWidth="1"/>
    <col min="14345" max="14345" width="16.7109375" style="70" customWidth="1"/>
    <col min="14346" max="14348" width="12.42578125" style="70" customWidth="1"/>
    <col min="14349" max="14349" width="17" style="70" customWidth="1"/>
    <col min="14350" max="14358" width="10.7109375" style="70" customWidth="1"/>
    <col min="14359" max="14370" width="12.7109375" style="70" customWidth="1"/>
    <col min="14371" max="14592" width="9.140625" style="70"/>
    <col min="14593" max="14593" width="5.7109375" style="70" customWidth="1"/>
    <col min="14594" max="14597" width="30.7109375" style="70" customWidth="1"/>
    <col min="14598" max="14598" width="14.42578125" style="70" customWidth="1"/>
    <col min="14599" max="14600" width="11.7109375" style="70" customWidth="1"/>
    <col min="14601" max="14601" width="16.7109375" style="70" customWidth="1"/>
    <col min="14602" max="14604" width="12.42578125" style="70" customWidth="1"/>
    <col min="14605" max="14605" width="17" style="70" customWidth="1"/>
    <col min="14606" max="14614" width="10.7109375" style="70" customWidth="1"/>
    <col min="14615" max="14626" width="12.7109375" style="70" customWidth="1"/>
    <col min="14627" max="14848" width="9.140625" style="70"/>
    <col min="14849" max="14849" width="5.7109375" style="70" customWidth="1"/>
    <col min="14850" max="14853" width="30.7109375" style="70" customWidth="1"/>
    <col min="14854" max="14854" width="14.42578125" style="70" customWidth="1"/>
    <col min="14855" max="14856" width="11.7109375" style="70" customWidth="1"/>
    <col min="14857" max="14857" width="16.7109375" style="70" customWidth="1"/>
    <col min="14858" max="14860" width="12.42578125" style="70" customWidth="1"/>
    <col min="14861" max="14861" width="17" style="70" customWidth="1"/>
    <col min="14862" max="14870" width="10.7109375" style="70" customWidth="1"/>
    <col min="14871" max="14882" width="12.7109375" style="70" customWidth="1"/>
    <col min="14883" max="15104" width="9.140625" style="70"/>
    <col min="15105" max="15105" width="5.7109375" style="70" customWidth="1"/>
    <col min="15106" max="15109" width="30.7109375" style="70" customWidth="1"/>
    <col min="15110" max="15110" width="14.42578125" style="70" customWidth="1"/>
    <col min="15111" max="15112" width="11.7109375" style="70" customWidth="1"/>
    <col min="15113" max="15113" width="16.7109375" style="70" customWidth="1"/>
    <col min="15114" max="15116" width="12.42578125" style="70" customWidth="1"/>
    <col min="15117" max="15117" width="17" style="70" customWidth="1"/>
    <col min="15118" max="15126" width="10.7109375" style="70" customWidth="1"/>
    <col min="15127" max="15138" width="12.7109375" style="70" customWidth="1"/>
    <col min="15139" max="15360" width="9.140625" style="70"/>
    <col min="15361" max="15361" width="5.7109375" style="70" customWidth="1"/>
    <col min="15362" max="15365" width="30.7109375" style="70" customWidth="1"/>
    <col min="15366" max="15366" width="14.42578125" style="70" customWidth="1"/>
    <col min="15367" max="15368" width="11.7109375" style="70" customWidth="1"/>
    <col min="15369" max="15369" width="16.7109375" style="70" customWidth="1"/>
    <col min="15370" max="15372" width="12.42578125" style="70" customWidth="1"/>
    <col min="15373" max="15373" width="17" style="70" customWidth="1"/>
    <col min="15374" max="15382" width="10.7109375" style="70" customWidth="1"/>
    <col min="15383" max="15394" width="12.7109375" style="70" customWidth="1"/>
    <col min="15395" max="15616" width="9.140625" style="70"/>
    <col min="15617" max="15617" width="5.7109375" style="70" customWidth="1"/>
    <col min="15618" max="15621" width="30.7109375" style="70" customWidth="1"/>
    <col min="15622" max="15622" width="14.42578125" style="70" customWidth="1"/>
    <col min="15623" max="15624" width="11.7109375" style="70" customWidth="1"/>
    <col min="15625" max="15625" width="16.7109375" style="70" customWidth="1"/>
    <col min="15626" max="15628" width="12.42578125" style="70" customWidth="1"/>
    <col min="15629" max="15629" width="17" style="70" customWidth="1"/>
    <col min="15630" max="15638" width="10.7109375" style="70" customWidth="1"/>
    <col min="15639" max="15650" width="12.7109375" style="70" customWidth="1"/>
    <col min="15651" max="15872" width="9.140625" style="70"/>
    <col min="15873" max="15873" width="5.7109375" style="70" customWidth="1"/>
    <col min="15874" max="15877" width="30.7109375" style="70" customWidth="1"/>
    <col min="15878" max="15878" width="14.42578125" style="70" customWidth="1"/>
    <col min="15879" max="15880" width="11.7109375" style="70" customWidth="1"/>
    <col min="15881" max="15881" width="16.7109375" style="70" customWidth="1"/>
    <col min="15882" max="15884" width="12.42578125" style="70" customWidth="1"/>
    <col min="15885" max="15885" width="17" style="70" customWidth="1"/>
    <col min="15886" max="15894" width="10.7109375" style="70" customWidth="1"/>
    <col min="15895" max="15906" width="12.7109375" style="70" customWidth="1"/>
    <col min="15907" max="16128" width="9.140625" style="70"/>
    <col min="16129" max="16129" width="5.7109375" style="70" customWidth="1"/>
    <col min="16130" max="16133" width="30.7109375" style="70" customWidth="1"/>
    <col min="16134" max="16134" width="14.42578125" style="70" customWidth="1"/>
    <col min="16135" max="16136" width="11.7109375" style="70" customWidth="1"/>
    <col min="16137" max="16137" width="16.7109375" style="70" customWidth="1"/>
    <col min="16138" max="16140" width="12.42578125" style="70" customWidth="1"/>
    <col min="16141" max="16141" width="17" style="70" customWidth="1"/>
    <col min="16142" max="16150" width="10.7109375" style="70" customWidth="1"/>
    <col min="16151" max="16162" width="12.7109375" style="70" customWidth="1"/>
    <col min="16163" max="16384" width="9.140625" style="70"/>
  </cols>
  <sheetData>
    <row r="1" spans="1:34" ht="15.75" x14ac:dyDescent="0.25">
      <c r="A1" s="290" t="s">
        <v>947</v>
      </c>
    </row>
    <row r="3" spans="1:34" ht="15.75" x14ac:dyDescent="0.25">
      <c r="A3" s="1260" t="s">
        <v>879</v>
      </c>
      <c r="B3" s="1260"/>
      <c r="C3" s="1260"/>
      <c r="D3" s="1260"/>
      <c r="E3" s="1260"/>
    </row>
    <row r="4" spans="1:34" ht="15.75" x14ac:dyDescent="0.25">
      <c r="A4" s="217"/>
      <c r="B4" s="217"/>
      <c r="C4" s="589" t="str">
        <f>'1'!$E$5</f>
        <v>KABUPATEN/KOTA</v>
      </c>
      <c r="D4" s="590">
        <f>'1'!$F$5</f>
        <v>2022</v>
      </c>
      <c r="E4" s="217"/>
      <c r="K4" s="580"/>
      <c r="L4" s="580"/>
      <c r="M4" s="580"/>
      <c r="N4" s="125"/>
      <c r="O4" s="125"/>
      <c r="P4" s="125"/>
    </row>
    <row r="5" spans="1:34" ht="15.75" x14ac:dyDescent="0.25">
      <c r="A5" s="217"/>
      <c r="B5" s="217"/>
      <c r="C5" s="589" t="str">
        <f>'1'!$E$6</f>
        <v>TAHUN</v>
      </c>
      <c r="D5" s="590" t="str">
        <f>'1'!$F$6</f>
        <v>BANYUMAS</v>
      </c>
      <c r="E5" s="217"/>
      <c r="K5" s="580"/>
      <c r="L5" s="580"/>
      <c r="M5" s="580"/>
      <c r="N5" s="125"/>
      <c r="O5" s="125"/>
      <c r="P5" s="125"/>
    </row>
    <row r="6" spans="1:34" ht="15.75" thickBot="1" x14ac:dyDescent="0.3">
      <c r="A6" s="107"/>
      <c r="B6" s="107"/>
      <c r="C6" s="107"/>
      <c r="D6" s="107"/>
      <c r="E6" s="107"/>
      <c r="F6" s="105"/>
      <c r="G6" s="105"/>
      <c r="H6" s="105"/>
      <c r="I6" s="105"/>
    </row>
    <row r="7" spans="1:34" ht="43.15" customHeight="1" x14ac:dyDescent="0.25">
      <c r="A7" s="767" t="s">
        <v>2</v>
      </c>
      <c r="B7" s="767" t="s">
        <v>254</v>
      </c>
      <c r="C7" s="767" t="s">
        <v>409</v>
      </c>
      <c r="D7" s="760" t="s">
        <v>880</v>
      </c>
      <c r="E7" s="760" t="s">
        <v>881</v>
      </c>
      <c r="F7" s="579"/>
      <c r="G7" s="1315"/>
      <c r="H7" s="1315"/>
      <c r="I7" s="1315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</row>
    <row r="8" spans="1:34" s="911" customFormat="1" ht="14.25" customHeight="1" x14ac:dyDescent="0.25">
      <c r="A8" s="909">
        <v>1</v>
      </c>
      <c r="B8" s="910">
        <v>2</v>
      </c>
      <c r="C8" s="909">
        <v>3</v>
      </c>
      <c r="D8" s="910">
        <v>4</v>
      </c>
      <c r="E8" s="909">
        <v>5</v>
      </c>
      <c r="F8" s="931"/>
      <c r="G8" s="932"/>
      <c r="H8" s="932"/>
      <c r="I8" s="932"/>
      <c r="J8" s="932"/>
      <c r="K8" s="932"/>
      <c r="L8" s="932"/>
      <c r="M8" s="932"/>
      <c r="N8" s="932"/>
      <c r="O8" s="932"/>
      <c r="P8" s="932"/>
      <c r="Q8" s="932"/>
      <c r="R8" s="932"/>
      <c r="S8" s="932"/>
      <c r="T8" s="932"/>
      <c r="U8" s="932"/>
      <c r="V8" s="918"/>
      <c r="W8" s="932"/>
      <c r="X8" s="932"/>
      <c r="Y8" s="932"/>
      <c r="Z8" s="932"/>
      <c r="AA8" s="932"/>
      <c r="AB8" s="932"/>
      <c r="AC8" s="932"/>
      <c r="AD8" s="932"/>
      <c r="AE8" s="932"/>
      <c r="AF8" s="932"/>
      <c r="AG8" s="918"/>
      <c r="AH8" s="918"/>
    </row>
    <row r="9" spans="1:34" x14ac:dyDescent="0.25">
      <c r="A9" s="561">
        <v>1</v>
      </c>
      <c r="B9" s="128" t="str">
        <f>'9'!B9</f>
        <v>Lumbir</v>
      </c>
      <c r="C9" s="128" t="str">
        <f>'9'!C9</f>
        <v>Lumbir</v>
      </c>
      <c r="D9" s="479"/>
      <c r="E9" s="480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481"/>
      <c r="U9" s="103"/>
      <c r="V9" s="482"/>
      <c r="W9" s="103"/>
      <c r="X9" s="103"/>
      <c r="Y9" s="103"/>
      <c r="Z9" s="103"/>
      <c r="AA9" s="103"/>
      <c r="AB9" s="103"/>
      <c r="AC9" s="103"/>
      <c r="AD9" s="481"/>
      <c r="AE9" s="103"/>
      <c r="AF9" s="481"/>
      <c r="AG9" s="103"/>
    </row>
    <row r="10" spans="1:34" x14ac:dyDescent="0.25">
      <c r="A10" s="557">
        <v>2</v>
      </c>
      <c r="B10" s="128" t="str">
        <f>'9'!B10</f>
        <v>Wangon</v>
      </c>
      <c r="C10" s="128" t="str">
        <f>'9'!C10</f>
        <v>Wangon I</v>
      </c>
      <c r="D10" s="479"/>
      <c r="E10" s="480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481"/>
      <c r="U10" s="103"/>
      <c r="V10" s="482"/>
      <c r="W10" s="103"/>
      <c r="X10" s="103"/>
      <c r="Y10" s="103"/>
      <c r="Z10" s="103"/>
      <c r="AA10" s="103"/>
      <c r="AB10" s="103"/>
      <c r="AC10" s="103"/>
      <c r="AD10" s="481"/>
      <c r="AE10" s="103"/>
      <c r="AF10" s="481"/>
      <c r="AG10" s="103"/>
    </row>
    <row r="11" spans="1:34" x14ac:dyDescent="0.25">
      <c r="A11" s="557"/>
      <c r="B11" s="128"/>
      <c r="C11" s="128" t="str">
        <f>'9'!C11</f>
        <v>Wangon II</v>
      </c>
      <c r="D11" s="479"/>
      <c r="E11" s="480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481"/>
      <c r="U11" s="103"/>
      <c r="V11" s="482"/>
      <c r="W11" s="103"/>
      <c r="X11" s="103"/>
      <c r="Y11" s="103"/>
      <c r="Z11" s="103"/>
      <c r="AA11" s="103"/>
      <c r="AB11" s="103"/>
      <c r="AC11" s="103"/>
      <c r="AD11" s="481"/>
      <c r="AE11" s="103"/>
      <c r="AF11" s="481"/>
      <c r="AG11" s="103"/>
    </row>
    <row r="12" spans="1:34" x14ac:dyDescent="0.25">
      <c r="A12" s="557">
        <v>3</v>
      </c>
      <c r="B12" s="128" t="str">
        <f>'9'!B12</f>
        <v>Jatilawang</v>
      </c>
      <c r="C12" s="128" t="str">
        <f>'9'!C12</f>
        <v>Jatilawang</v>
      </c>
      <c r="D12" s="479"/>
      <c r="E12" s="480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481"/>
      <c r="U12" s="103"/>
      <c r="V12" s="482"/>
      <c r="W12" s="103"/>
      <c r="X12" s="103"/>
      <c r="Y12" s="103"/>
      <c r="Z12" s="103"/>
      <c r="AA12" s="103"/>
      <c r="AB12" s="103"/>
      <c r="AC12" s="103"/>
      <c r="AD12" s="481"/>
      <c r="AE12" s="103"/>
      <c r="AF12" s="481"/>
      <c r="AG12" s="103"/>
    </row>
    <row r="13" spans="1:34" x14ac:dyDescent="0.25">
      <c r="A13" s="557">
        <v>4</v>
      </c>
      <c r="B13" s="128" t="str">
        <f>'9'!B13</f>
        <v>Rawalo</v>
      </c>
      <c r="C13" s="128" t="str">
        <f>'9'!C13</f>
        <v>Rawalo</v>
      </c>
      <c r="D13" s="479"/>
      <c r="E13" s="480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481"/>
      <c r="U13" s="103"/>
      <c r="V13" s="482"/>
      <c r="W13" s="103"/>
      <c r="X13" s="103"/>
      <c r="Y13" s="103"/>
      <c r="Z13" s="103"/>
      <c r="AA13" s="103"/>
      <c r="AB13" s="103"/>
      <c r="AC13" s="103"/>
      <c r="AD13" s="481"/>
      <c r="AE13" s="103"/>
      <c r="AF13" s="481"/>
      <c r="AG13" s="103"/>
    </row>
    <row r="14" spans="1:34" x14ac:dyDescent="0.25">
      <c r="A14" s="557">
        <v>5</v>
      </c>
      <c r="B14" s="128" t="str">
        <f>'9'!B14</f>
        <v>Kebasen</v>
      </c>
      <c r="C14" s="128" t="str">
        <f>'9'!C14</f>
        <v>Kebasen</v>
      </c>
      <c r="D14" s="479"/>
      <c r="E14" s="480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481"/>
      <c r="U14" s="103"/>
      <c r="V14" s="482"/>
      <c r="W14" s="103"/>
      <c r="X14" s="103"/>
      <c r="Y14" s="103"/>
      <c r="Z14" s="103"/>
      <c r="AA14" s="103"/>
      <c r="AB14" s="103"/>
      <c r="AC14" s="103"/>
      <c r="AD14" s="481"/>
      <c r="AE14" s="103"/>
      <c r="AF14" s="481"/>
      <c r="AG14" s="103"/>
    </row>
    <row r="15" spans="1:34" x14ac:dyDescent="0.25">
      <c r="A15" s="557">
        <v>6</v>
      </c>
      <c r="B15" s="128" t="str">
        <f>'9'!B15</f>
        <v>Kemranjen</v>
      </c>
      <c r="C15" s="128" t="str">
        <f>'9'!C15</f>
        <v>Kemranjen I</v>
      </c>
      <c r="D15" s="479"/>
      <c r="E15" s="480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481"/>
      <c r="U15" s="103"/>
      <c r="V15" s="482"/>
      <c r="W15" s="103"/>
      <c r="X15" s="103"/>
      <c r="Y15" s="103"/>
      <c r="Z15" s="103"/>
      <c r="AA15" s="103"/>
      <c r="AB15" s="103"/>
      <c r="AC15" s="103"/>
      <c r="AD15" s="481"/>
      <c r="AE15" s="103"/>
      <c r="AF15" s="481"/>
      <c r="AG15" s="103"/>
    </row>
    <row r="16" spans="1:34" x14ac:dyDescent="0.25">
      <c r="A16" s="557"/>
      <c r="B16" s="128"/>
      <c r="C16" s="128" t="str">
        <f>'9'!C16</f>
        <v>Kemranjen II</v>
      </c>
      <c r="D16" s="479"/>
      <c r="E16" s="480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481"/>
      <c r="U16" s="103"/>
      <c r="V16" s="482"/>
      <c r="W16" s="103"/>
      <c r="X16" s="103"/>
      <c r="Y16" s="103"/>
      <c r="Z16" s="103"/>
      <c r="AA16" s="103"/>
      <c r="AB16" s="103"/>
      <c r="AC16" s="103"/>
      <c r="AD16" s="481"/>
      <c r="AE16" s="103"/>
      <c r="AF16" s="481"/>
      <c r="AG16" s="103"/>
    </row>
    <row r="17" spans="1:33" x14ac:dyDescent="0.25">
      <c r="A17" s="557">
        <v>7</v>
      </c>
      <c r="B17" s="128" t="str">
        <f>'9'!B17</f>
        <v>Sumpiuh</v>
      </c>
      <c r="C17" s="128" t="str">
        <f>'9'!C17</f>
        <v>Sumpiuh I</v>
      </c>
      <c r="D17" s="479"/>
      <c r="E17" s="480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481"/>
      <c r="U17" s="103"/>
      <c r="V17" s="482"/>
      <c r="W17" s="103"/>
      <c r="X17" s="103"/>
      <c r="Y17" s="103"/>
      <c r="Z17" s="103"/>
      <c r="AA17" s="103"/>
      <c r="AB17" s="103"/>
      <c r="AC17" s="103"/>
      <c r="AD17" s="481"/>
      <c r="AE17" s="103"/>
      <c r="AF17" s="481"/>
      <c r="AG17" s="103"/>
    </row>
    <row r="18" spans="1:33" x14ac:dyDescent="0.25">
      <c r="A18" s="557"/>
      <c r="B18" s="128"/>
      <c r="C18" s="128" t="str">
        <f>'9'!C18</f>
        <v>Sumpiuh II</v>
      </c>
      <c r="D18" s="479"/>
      <c r="E18" s="480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481"/>
      <c r="U18" s="103"/>
      <c r="V18" s="482"/>
      <c r="W18" s="103"/>
      <c r="X18" s="103"/>
      <c r="Y18" s="103"/>
      <c r="Z18" s="103"/>
      <c r="AA18" s="103"/>
      <c r="AB18" s="103"/>
      <c r="AC18" s="103"/>
      <c r="AD18" s="481"/>
      <c r="AE18" s="103"/>
      <c r="AF18" s="481"/>
      <c r="AG18" s="103"/>
    </row>
    <row r="19" spans="1:33" x14ac:dyDescent="0.25">
      <c r="A19" s="557">
        <v>8</v>
      </c>
      <c r="B19" s="128" t="str">
        <f>'9'!B19</f>
        <v>Tambak</v>
      </c>
      <c r="C19" s="128" t="str">
        <f>'9'!C19</f>
        <v>Tambak I</v>
      </c>
      <c r="D19" s="479"/>
      <c r="E19" s="480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481"/>
      <c r="U19" s="103"/>
      <c r="V19" s="482"/>
      <c r="W19" s="103"/>
      <c r="X19" s="103"/>
      <c r="Y19" s="103"/>
      <c r="Z19" s="103"/>
      <c r="AA19" s="103"/>
      <c r="AB19" s="103"/>
      <c r="AC19" s="103"/>
      <c r="AD19" s="481"/>
      <c r="AE19" s="103"/>
      <c r="AF19" s="481"/>
      <c r="AG19" s="103"/>
    </row>
    <row r="20" spans="1:33" x14ac:dyDescent="0.25">
      <c r="A20" s="557"/>
      <c r="B20" s="128"/>
      <c r="C20" s="128" t="str">
        <f>'9'!C20</f>
        <v>Tambak II</v>
      </c>
      <c r="D20" s="479"/>
      <c r="E20" s="480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481"/>
      <c r="U20" s="103"/>
      <c r="V20" s="482"/>
      <c r="W20" s="103"/>
      <c r="X20" s="103"/>
      <c r="Y20" s="103"/>
      <c r="Z20" s="103"/>
      <c r="AA20" s="103"/>
      <c r="AB20" s="103"/>
      <c r="AC20" s="103"/>
      <c r="AD20" s="481"/>
      <c r="AE20" s="103"/>
      <c r="AF20" s="481"/>
      <c r="AG20" s="103"/>
    </row>
    <row r="21" spans="1:33" x14ac:dyDescent="0.25">
      <c r="A21" s="557">
        <v>9</v>
      </c>
      <c r="B21" s="128" t="str">
        <f>'9'!B21</f>
        <v>Somagede</v>
      </c>
      <c r="C21" s="128" t="str">
        <f>'9'!C21</f>
        <v>Somagede</v>
      </c>
      <c r="D21" s="479"/>
      <c r="E21" s="480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481"/>
      <c r="U21" s="103"/>
      <c r="V21" s="482"/>
      <c r="W21" s="103"/>
      <c r="X21" s="103"/>
      <c r="Y21" s="103"/>
      <c r="Z21" s="103"/>
      <c r="AA21" s="103"/>
      <c r="AB21" s="103"/>
      <c r="AC21" s="103"/>
      <c r="AD21" s="481"/>
      <c r="AE21" s="103"/>
      <c r="AF21" s="481"/>
      <c r="AG21" s="103"/>
    </row>
    <row r="22" spans="1:33" x14ac:dyDescent="0.25">
      <c r="A22" s="557">
        <v>10</v>
      </c>
      <c r="B22" s="128" t="str">
        <f>'9'!B22</f>
        <v>Kalibagor</v>
      </c>
      <c r="C22" s="128" t="str">
        <f>'9'!C22</f>
        <v>Kalibagor</v>
      </c>
      <c r="D22" s="479"/>
      <c r="E22" s="480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481"/>
      <c r="U22" s="103"/>
      <c r="V22" s="482"/>
      <c r="W22" s="103"/>
      <c r="X22" s="103"/>
      <c r="Y22" s="103"/>
      <c r="Z22" s="103"/>
      <c r="AA22" s="103"/>
      <c r="AB22" s="103"/>
      <c r="AC22" s="103"/>
      <c r="AD22" s="481"/>
      <c r="AE22" s="103"/>
      <c r="AF22" s="481"/>
      <c r="AG22" s="103"/>
    </row>
    <row r="23" spans="1:33" x14ac:dyDescent="0.25">
      <c r="A23" s="557">
        <v>11</v>
      </c>
      <c r="B23" s="128" t="str">
        <f>'9'!B23</f>
        <v>Banyumas</v>
      </c>
      <c r="C23" s="128" t="str">
        <f>'9'!C23</f>
        <v>Banyumas</v>
      </c>
      <c r="D23" s="479"/>
      <c r="E23" s="480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481"/>
      <c r="U23" s="103"/>
      <c r="V23" s="482"/>
      <c r="W23" s="103"/>
      <c r="X23" s="103"/>
      <c r="Y23" s="103"/>
      <c r="Z23" s="103"/>
      <c r="AA23" s="103"/>
      <c r="AB23" s="103"/>
      <c r="AC23" s="103"/>
      <c r="AD23" s="481"/>
      <c r="AE23" s="103"/>
      <c r="AF23" s="481"/>
      <c r="AG23" s="103"/>
    </row>
    <row r="24" spans="1:33" x14ac:dyDescent="0.25">
      <c r="A24" s="557">
        <v>12</v>
      </c>
      <c r="B24" s="128" t="str">
        <f>'9'!B24</f>
        <v>Patikraja</v>
      </c>
      <c r="C24" s="128" t="str">
        <f>'9'!C24</f>
        <v>Patikraja</v>
      </c>
      <c r="D24" s="479"/>
      <c r="E24" s="480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481"/>
      <c r="U24" s="103"/>
      <c r="V24" s="482"/>
      <c r="W24" s="103"/>
      <c r="X24" s="103"/>
      <c r="Y24" s="103"/>
      <c r="Z24" s="103"/>
      <c r="AA24" s="103"/>
      <c r="AB24" s="103"/>
      <c r="AC24" s="103"/>
      <c r="AD24" s="481"/>
      <c r="AE24" s="103"/>
      <c r="AF24" s="481"/>
      <c r="AG24" s="103"/>
    </row>
    <row r="25" spans="1:33" x14ac:dyDescent="0.25">
      <c r="A25" s="557">
        <v>13</v>
      </c>
      <c r="B25" s="128" t="str">
        <f>'9'!B25</f>
        <v>Purwojati</v>
      </c>
      <c r="C25" s="128" t="str">
        <f>'9'!C25</f>
        <v>Purwojati</v>
      </c>
      <c r="D25" s="479"/>
      <c r="E25" s="480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481"/>
      <c r="U25" s="103"/>
      <c r="V25" s="482"/>
      <c r="W25" s="103"/>
      <c r="X25" s="103"/>
      <c r="Y25" s="103"/>
      <c r="Z25" s="103"/>
      <c r="AA25" s="103"/>
      <c r="AB25" s="103"/>
      <c r="AC25" s="103"/>
      <c r="AD25" s="481"/>
      <c r="AE25" s="103"/>
      <c r="AF25" s="481"/>
      <c r="AG25" s="103"/>
    </row>
    <row r="26" spans="1:33" x14ac:dyDescent="0.25">
      <c r="A26" s="557">
        <v>14</v>
      </c>
      <c r="B26" s="128" t="str">
        <f>'9'!B26</f>
        <v>Ajibarang</v>
      </c>
      <c r="C26" s="128" t="str">
        <f>'9'!C26</f>
        <v>Ajibarang I</v>
      </c>
      <c r="D26" s="479"/>
      <c r="E26" s="480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481"/>
      <c r="U26" s="103"/>
      <c r="V26" s="482"/>
      <c r="W26" s="103"/>
      <c r="X26" s="103"/>
      <c r="Y26" s="103"/>
      <c r="Z26" s="103"/>
      <c r="AA26" s="103"/>
      <c r="AB26" s="103"/>
      <c r="AC26" s="103"/>
      <c r="AD26" s="481"/>
      <c r="AE26" s="103"/>
      <c r="AF26" s="481"/>
      <c r="AG26" s="103"/>
    </row>
    <row r="27" spans="1:33" x14ac:dyDescent="0.25">
      <c r="A27" s="557"/>
      <c r="B27" s="128"/>
      <c r="C27" s="128" t="str">
        <f>'9'!C27</f>
        <v>Ajibarang II</v>
      </c>
      <c r="D27" s="479"/>
      <c r="E27" s="480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481"/>
      <c r="U27" s="103"/>
      <c r="V27" s="482"/>
      <c r="W27" s="103"/>
      <c r="X27" s="103"/>
      <c r="Y27" s="103"/>
      <c r="Z27" s="103"/>
      <c r="AA27" s="103"/>
      <c r="AB27" s="103"/>
      <c r="AC27" s="103"/>
      <c r="AD27" s="481"/>
      <c r="AE27" s="103"/>
      <c r="AF27" s="481"/>
      <c r="AG27" s="103"/>
    </row>
    <row r="28" spans="1:33" x14ac:dyDescent="0.25">
      <c r="A28" s="557">
        <v>15</v>
      </c>
      <c r="B28" s="128" t="str">
        <f>'9'!B28</f>
        <v>Gumelar</v>
      </c>
      <c r="C28" s="128" t="str">
        <f>'9'!C28</f>
        <v>Gumelar</v>
      </c>
      <c r="D28" s="479"/>
      <c r="E28" s="480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481"/>
      <c r="U28" s="103"/>
      <c r="V28" s="482"/>
      <c r="W28" s="103"/>
      <c r="X28" s="103"/>
      <c r="Y28" s="103"/>
      <c r="Z28" s="103"/>
      <c r="AA28" s="103"/>
      <c r="AB28" s="103"/>
      <c r="AC28" s="103"/>
      <c r="AD28" s="481"/>
      <c r="AE28" s="103"/>
      <c r="AF28" s="481"/>
      <c r="AG28" s="103"/>
    </row>
    <row r="29" spans="1:33" x14ac:dyDescent="0.25">
      <c r="A29" s="557">
        <v>16</v>
      </c>
      <c r="B29" s="128" t="str">
        <f>'9'!B29</f>
        <v>Pekuncen</v>
      </c>
      <c r="C29" s="128" t="str">
        <f>'9'!C29</f>
        <v>Pekuncen I</v>
      </c>
      <c r="D29" s="479"/>
      <c r="E29" s="480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481"/>
      <c r="U29" s="103"/>
      <c r="V29" s="482"/>
      <c r="W29" s="103"/>
      <c r="X29" s="103"/>
      <c r="Y29" s="103"/>
      <c r="Z29" s="103"/>
      <c r="AA29" s="103"/>
      <c r="AB29" s="103"/>
      <c r="AC29" s="103"/>
      <c r="AD29" s="481"/>
      <c r="AE29" s="103"/>
      <c r="AF29" s="481"/>
      <c r="AG29" s="103"/>
    </row>
    <row r="30" spans="1:33" x14ac:dyDescent="0.25">
      <c r="A30" s="557"/>
      <c r="B30" s="128"/>
      <c r="C30" s="128" t="str">
        <f>'9'!C30</f>
        <v>Pekuncen II</v>
      </c>
      <c r="D30" s="479"/>
      <c r="E30" s="480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481"/>
      <c r="U30" s="103"/>
      <c r="V30" s="482"/>
      <c r="W30" s="103"/>
      <c r="X30" s="103"/>
      <c r="Y30" s="103"/>
      <c r="Z30" s="103"/>
      <c r="AA30" s="103"/>
      <c r="AB30" s="103"/>
      <c r="AC30" s="103"/>
      <c r="AD30" s="481"/>
      <c r="AE30" s="103"/>
      <c r="AF30" s="481"/>
      <c r="AG30" s="103"/>
    </row>
    <row r="31" spans="1:33" x14ac:dyDescent="0.25">
      <c r="A31" s="557">
        <v>17</v>
      </c>
      <c r="B31" s="128" t="str">
        <f>'9'!B31</f>
        <v>Cilongok</v>
      </c>
      <c r="C31" s="128" t="str">
        <f>'9'!C31</f>
        <v>Cilongok I</v>
      </c>
      <c r="D31" s="479"/>
      <c r="E31" s="480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481"/>
      <c r="U31" s="103"/>
      <c r="V31" s="482"/>
      <c r="W31" s="103"/>
      <c r="X31" s="103"/>
      <c r="Y31" s="103"/>
      <c r="Z31" s="103"/>
      <c r="AA31" s="103"/>
      <c r="AB31" s="103"/>
      <c r="AC31" s="103"/>
      <c r="AD31" s="481"/>
      <c r="AE31" s="103"/>
      <c r="AF31" s="481"/>
      <c r="AG31" s="103"/>
    </row>
    <row r="32" spans="1:33" x14ac:dyDescent="0.25">
      <c r="A32" s="557"/>
      <c r="B32" s="128"/>
      <c r="C32" s="128" t="str">
        <f>'9'!C32</f>
        <v>Cilongok II</v>
      </c>
      <c r="D32" s="479"/>
      <c r="E32" s="480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481"/>
      <c r="U32" s="103"/>
      <c r="V32" s="482"/>
      <c r="W32" s="103"/>
      <c r="X32" s="103"/>
      <c r="Y32" s="103"/>
      <c r="Z32" s="103"/>
      <c r="AA32" s="103"/>
      <c r="AB32" s="103"/>
      <c r="AC32" s="103"/>
      <c r="AD32" s="481"/>
      <c r="AE32" s="103"/>
      <c r="AF32" s="481"/>
      <c r="AG32" s="103"/>
    </row>
    <row r="33" spans="1:33" x14ac:dyDescent="0.25">
      <c r="A33" s="557">
        <v>18</v>
      </c>
      <c r="B33" s="128" t="str">
        <f>'9'!B33</f>
        <v>Karanglewas</v>
      </c>
      <c r="C33" s="128" t="str">
        <f>'9'!C33</f>
        <v>Karanglewas</v>
      </c>
      <c r="D33" s="479"/>
      <c r="E33" s="480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481"/>
      <c r="U33" s="103"/>
      <c r="V33" s="482"/>
      <c r="W33" s="103"/>
      <c r="X33" s="103"/>
      <c r="Y33" s="103"/>
      <c r="Z33" s="103"/>
      <c r="AA33" s="103"/>
      <c r="AB33" s="103"/>
      <c r="AC33" s="103"/>
      <c r="AD33" s="481"/>
      <c r="AE33" s="103"/>
      <c r="AF33" s="481"/>
      <c r="AG33" s="103"/>
    </row>
    <row r="34" spans="1:33" x14ac:dyDescent="0.25">
      <c r="A34" s="557">
        <v>19</v>
      </c>
      <c r="B34" s="128" t="str">
        <f>'9'!B34</f>
        <v>Purwokerto Barat</v>
      </c>
      <c r="C34" s="128" t="str">
        <f>'9'!C34</f>
        <v>Purwokerto Barat</v>
      </c>
      <c r="D34" s="479"/>
      <c r="E34" s="480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481"/>
      <c r="U34" s="103"/>
      <c r="V34" s="482"/>
      <c r="W34" s="103"/>
      <c r="X34" s="103"/>
      <c r="Y34" s="103"/>
      <c r="Z34" s="103"/>
      <c r="AA34" s="103"/>
      <c r="AB34" s="103"/>
      <c r="AC34" s="103"/>
      <c r="AD34" s="481"/>
      <c r="AE34" s="103"/>
      <c r="AF34" s="481"/>
      <c r="AG34" s="103"/>
    </row>
    <row r="35" spans="1:33" x14ac:dyDescent="0.25">
      <c r="A35" s="557">
        <v>20</v>
      </c>
      <c r="B35" s="128" t="str">
        <f>'9'!B35</f>
        <v>Purwokerto Timur</v>
      </c>
      <c r="C35" s="128" t="str">
        <f>'9'!C35</f>
        <v>Purwokerto Timur I</v>
      </c>
      <c r="D35" s="479"/>
      <c r="E35" s="480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481"/>
      <c r="U35" s="103"/>
      <c r="V35" s="482"/>
      <c r="W35" s="103"/>
      <c r="X35" s="103"/>
      <c r="Y35" s="103"/>
      <c r="Z35" s="103"/>
      <c r="AA35" s="103"/>
      <c r="AB35" s="103"/>
      <c r="AC35" s="103"/>
      <c r="AD35" s="481"/>
      <c r="AE35" s="103"/>
      <c r="AF35" s="481"/>
      <c r="AG35" s="103"/>
    </row>
    <row r="36" spans="1:33" x14ac:dyDescent="0.25">
      <c r="A36" s="557"/>
      <c r="B36" s="128"/>
      <c r="C36" s="128" t="str">
        <f>'9'!C36</f>
        <v>Purwokerto Timur II</v>
      </c>
      <c r="D36" s="479"/>
      <c r="E36" s="480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481"/>
      <c r="U36" s="103"/>
      <c r="V36" s="482"/>
      <c r="W36" s="103"/>
      <c r="X36" s="103"/>
      <c r="Y36" s="103"/>
      <c r="Z36" s="103"/>
      <c r="AA36" s="103"/>
      <c r="AB36" s="103"/>
      <c r="AC36" s="103"/>
      <c r="AD36" s="481"/>
      <c r="AE36" s="103"/>
      <c r="AF36" s="481"/>
      <c r="AG36" s="103"/>
    </row>
    <row r="37" spans="1:33" x14ac:dyDescent="0.25">
      <c r="A37" s="557">
        <v>21</v>
      </c>
      <c r="B37" s="128" t="str">
        <f>'9'!B37</f>
        <v>Purwokerto Utara</v>
      </c>
      <c r="C37" s="128" t="str">
        <f>'9'!C37</f>
        <v>Purwokerto Utara I</v>
      </c>
      <c r="D37" s="479"/>
      <c r="E37" s="480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481"/>
      <c r="U37" s="103"/>
      <c r="V37" s="482"/>
      <c r="W37" s="103"/>
      <c r="X37" s="103"/>
      <c r="Y37" s="103"/>
      <c r="Z37" s="103"/>
      <c r="AA37" s="103"/>
      <c r="AB37" s="103"/>
      <c r="AC37" s="103"/>
      <c r="AD37" s="481"/>
      <c r="AE37" s="103"/>
      <c r="AF37" s="481"/>
      <c r="AG37" s="103"/>
    </row>
    <row r="38" spans="1:33" x14ac:dyDescent="0.25">
      <c r="A38" s="557"/>
      <c r="B38" s="128"/>
      <c r="C38" s="128" t="str">
        <f>'9'!C38</f>
        <v>Purwokerto Utara II</v>
      </c>
      <c r="D38" s="479"/>
      <c r="E38" s="480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481"/>
      <c r="U38" s="103"/>
      <c r="V38" s="482"/>
      <c r="W38" s="103"/>
      <c r="X38" s="103"/>
      <c r="Y38" s="103"/>
      <c r="Z38" s="103"/>
      <c r="AA38" s="103"/>
      <c r="AB38" s="103"/>
      <c r="AC38" s="103"/>
      <c r="AD38" s="481"/>
      <c r="AE38" s="103"/>
      <c r="AF38" s="481"/>
      <c r="AG38" s="103"/>
    </row>
    <row r="39" spans="1:33" x14ac:dyDescent="0.25">
      <c r="A39" s="557">
        <v>22</v>
      </c>
      <c r="B39" s="128" t="str">
        <f>'9'!B39</f>
        <v>Purwokerto Selatan</v>
      </c>
      <c r="C39" s="128" t="str">
        <f>'9'!C39</f>
        <v>Purwokerto Selatan</v>
      </c>
      <c r="D39" s="479"/>
      <c r="E39" s="480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481"/>
      <c r="U39" s="103"/>
      <c r="V39" s="482"/>
      <c r="W39" s="103"/>
      <c r="X39" s="103"/>
      <c r="Y39" s="103"/>
      <c r="Z39" s="103"/>
      <c r="AA39" s="103"/>
      <c r="AB39" s="103"/>
      <c r="AC39" s="103"/>
      <c r="AD39" s="481"/>
      <c r="AE39" s="103"/>
      <c r="AF39" s="481"/>
      <c r="AG39" s="103"/>
    </row>
    <row r="40" spans="1:33" x14ac:dyDescent="0.25">
      <c r="A40" s="557">
        <v>23</v>
      </c>
      <c r="B40" s="128" t="str">
        <f>'9'!B40</f>
        <v>Sokaraja</v>
      </c>
      <c r="C40" s="128" t="str">
        <f>'9'!C40</f>
        <v>Sokaraja I</v>
      </c>
      <c r="D40" s="479"/>
      <c r="E40" s="480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481"/>
      <c r="U40" s="103"/>
      <c r="V40" s="482"/>
      <c r="W40" s="103"/>
      <c r="X40" s="103"/>
      <c r="Y40" s="103"/>
      <c r="Z40" s="103"/>
      <c r="AA40" s="103"/>
      <c r="AB40" s="103"/>
      <c r="AC40" s="103"/>
      <c r="AD40" s="481"/>
      <c r="AE40" s="103"/>
      <c r="AF40" s="481"/>
      <c r="AG40" s="103"/>
    </row>
    <row r="41" spans="1:33" x14ac:dyDescent="0.25">
      <c r="A41" s="557"/>
      <c r="B41" s="128"/>
      <c r="C41" s="128" t="str">
        <f>'9'!C41</f>
        <v>Sokaraja II</v>
      </c>
      <c r="D41" s="479"/>
      <c r="E41" s="480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481"/>
      <c r="U41" s="103"/>
      <c r="V41" s="482"/>
      <c r="W41" s="103"/>
      <c r="X41" s="103"/>
      <c r="Y41" s="103"/>
      <c r="Z41" s="103"/>
      <c r="AA41" s="103"/>
      <c r="AB41" s="103"/>
      <c r="AC41" s="103"/>
      <c r="AD41" s="481"/>
      <c r="AE41" s="103"/>
      <c r="AF41" s="481"/>
      <c r="AG41" s="103"/>
    </row>
    <row r="42" spans="1:33" x14ac:dyDescent="0.25">
      <c r="A42" s="557">
        <v>24</v>
      </c>
      <c r="B42" s="128" t="str">
        <f>'9'!B42</f>
        <v>Kembaran</v>
      </c>
      <c r="C42" s="128" t="str">
        <f>'9'!C42</f>
        <v>Kembaran I</v>
      </c>
      <c r="D42" s="479"/>
      <c r="E42" s="480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481"/>
      <c r="U42" s="103"/>
      <c r="V42" s="482"/>
      <c r="W42" s="103"/>
      <c r="X42" s="103"/>
      <c r="Y42" s="103"/>
      <c r="Z42" s="103"/>
      <c r="AA42" s="103"/>
      <c r="AB42" s="103"/>
      <c r="AC42" s="103"/>
      <c r="AD42" s="481"/>
      <c r="AE42" s="103"/>
      <c r="AF42" s="481"/>
      <c r="AG42" s="103"/>
    </row>
    <row r="43" spans="1:33" x14ac:dyDescent="0.25">
      <c r="A43" s="557"/>
      <c r="B43" s="128"/>
      <c r="C43" s="128" t="str">
        <f>'9'!C43</f>
        <v>Kembaran II</v>
      </c>
      <c r="D43" s="479"/>
      <c r="E43" s="480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481"/>
      <c r="U43" s="103"/>
      <c r="V43" s="482"/>
      <c r="W43" s="103"/>
      <c r="X43" s="103"/>
      <c r="Y43" s="103"/>
      <c r="Z43" s="103"/>
      <c r="AA43" s="103"/>
      <c r="AB43" s="103"/>
      <c r="AC43" s="103"/>
      <c r="AD43" s="481"/>
      <c r="AE43" s="103"/>
      <c r="AF43" s="481"/>
      <c r="AG43" s="103"/>
    </row>
    <row r="44" spans="1:33" x14ac:dyDescent="0.25">
      <c r="A44" s="557">
        <v>25</v>
      </c>
      <c r="B44" s="128" t="str">
        <f>'9'!B44</f>
        <v>Sumbang</v>
      </c>
      <c r="C44" s="128" t="str">
        <f>'9'!C44</f>
        <v>Sumbang I</v>
      </c>
      <c r="D44" s="479"/>
      <c r="E44" s="480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481"/>
      <c r="U44" s="103"/>
      <c r="V44" s="482"/>
      <c r="W44" s="103"/>
      <c r="X44" s="103"/>
      <c r="Y44" s="103"/>
      <c r="Z44" s="103"/>
      <c r="AA44" s="103"/>
      <c r="AB44" s="103"/>
      <c r="AC44" s="103"/>
      <c r="AD44" s="481"/>
      <c r="AE44" s="103"/>
      <c r="AF44" s="481"/>
      <c r="AG44" s="103"/>
    </row>
    <row r="45" spans="1:33" x14ac:dyDescent="0.25">
      <c r="A45" s="557"/>
      <c r="B45" s="128"/>
      <c r="C45" s="128" t="str">
        <f>'9'!C45</f>
        <v>Sumbang II</v>
      </c>
      <c r="D45" s="479"/>
      <c r="E45" s="480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481"/>
      <c r="U45" s="103"/>
      <c r="V45" s="482"/>
      <c r="W45" s="103"/>
      <c r="X45" s="103"/>
      <c r="Y45" s="103"/>
      <c r="Z45" s="103"/>
      <c r="AA45" s="103"/>
      <c r="AB45" s="103"/>
      <c r="AC45" s="103"/>
      <c r="AD45" s="481"/>
      <c r="AE45" s="103"/>
      <c r="AF45" s="481"/>
      <c r="AG45" s="103"/>
    </row>
    <row r="46" spans="1:33" x14ac:dyDescent="0.25">
      <c r="A46" s="557">
        <v>26</v>
      </c>
      <c r="B46" s="128" t="str">
        <f>'9'!B46</f>
        <v>Baturraden</v>
      </c>
      <c r="C46" s="128" t="str">
        <f>'9'!C46</f>
        <v>Baturraden I</v>
      </c>
      <c r="D46" s="479"/>
      <c r="E46" s="480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481"/>
      <c r="U46" s="103"/>
      <c r="V46" s="482"/>
      <c r="W46" s="103"/>
      <c r="X46" s="103"/>
      <c r="Y46" s="103"/>
      <c r="Z46" s="103"/>
      <c r="AA46" s="103"/>
      <c r="AB46" s="103"/>
      <c r="AC46" s="103"/>
      <c r="AD46" s="481"/>
      <c r="AE46" s="103"/>
      <c r="AF46" s="481"/>
      <c r="AG46" s="103"/>
    </row>
    <row r="47" spans="1:33" x14ac:dyDescent="0.25">
      <c r="A47" s="557"/>
      <c r="B47" s="128"/>
      <c r="C47" s="128" t="str">
        <f>'9'!C47</f>
        <v>Baturraden II</v>
      </c>
      <c r="D47" s="479"/>
      <c r="E47" s="480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481"/>
      <c r="U47" s="103"/>
      <c r="V47" s="482"/>
      <c r="W47" s="103"/>
      <c r="X47" s="103"/>
      <c r="Y47" s="103"/>
      <c r="Z47" s="103"/>
      <c r="AA47" s="103"/>
      <c r="AB47" s="103"/>
      <c r="AC47" s="103"/>
      <c r="AD47" s="481"/>
      <c r="AE47" s="103"/>
      <c r="AF47" s="481"/>
      <c r="AG47" s="103"/>
    </row>
    <row r="48" spans="1:33" x14ac:dyDescent="0.25">
      <c r="A48" s="557">
        <v>27</v>
      </c>
      <c r="B48" s="128" t="str">
        <f>'9'!B48</f>
        <v>Kedungbanteng</v>
      </c>
      <c r="C48" s="128" t="str">
        <f>'9'!C48</f>
        <v>Kedungbanteng</v>
      </c>
      <c r="D48" s="479"/>
      <c r="E48" s="480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481"/>
      <c r="U48" s="103"/>
      <c r="V48" s="482"/>
      <c r="W48" s="103"/>
      <c r="X48" s="103"/>
      <c r="Y48" s="103"/>
      <c r="Z48" s="103"/>
      <c r="AA48" s="103"/>
      <c r="AB48" s="103"/>
      <c r="AC48" s="103"/>
      <c r="AD48" s="481"/>
      <c r="AE48" s="103"/>
      <c r="AF48" s="481"/>
      <c r="AG48" s="103"/>
    </row>
    <row r="49" spans="1:33" x14ac:dyDescent="0.25">
      <c r="A49" s="557"/>
      <c r="B49" s="72"/>
      <c r="C49" s="72"/>
      <c r="D49" s="483"/>
      <c r="E49" s="484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481"/>
      <c r="U49" s="103"/>
      <c r="V49" s="482"/>
      <c r="W49" s="103"/>
      <c r="X49" s="103"/>
      <c r="Y49" s="103"/>
      <c r="Z49" s="103"/>
      <c r="AA49" s="103"/>
      <c r="AB49" s="103"/>
      <c r="AC49" s="103"/>
      <c r="AD49" s="481"/>
      <c r="AE49" s="103"/>
      <c r="AF49" s="481"/>
      <c r="AG49" s="103"/>
    </row>
    <row r="50" spans="1:33" x14ac:dyDescent="0.25">
      <c r="A50" s="557"/>
      <c r="B50" s="72"/>
      <c r="C50" s="72"/>
      <c r="D50" s="483"/>
      <c r="E50" s="484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481"/>
      <c r="U50" s="103"/>
      <c r="V50" s="482"/>
      <c r="W50" s="103"/>
      <c r="X50" s="103"/>
      <c r="Y50" s="103"/>
      <c r="Z50" s="103"/>
      <c r="AA50" s="103"/>
      <c r="AB50" s="103"/>
      <c r="AC50" s="103"/>
      <c r="AD50" s="481"/>
      <c r="AE50" s="103"/>
      <c r="AF50" s="481"/>
      <c r="AG50" s="103"/>
    </row>
    <row r="51" spans="1:33" ht="15.75" x14ac:dyDescent="0.25">
      <c r="A51" s="565" t="s">
        <v>488</v>
      </c>
      <c r="B51" s="566"/>
      <c r="C51" s="567"/>
      <c r="D51" s="485">
        <f>SUM(D9:D50)</f>
        <v>0</v>
      </c>
      <c r="E51" s="486">
        <f>SUM(E9:E50)</f>
        <v>0</v>
      </c>
      <c r="F51" s="487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481"/>
      <c r="U51" s="103"/>
      <c r="V51" s="482"/>
      <c r="W51" s="103"/>
      <c r="X51" s="103"/>
      <c r="Y51" s="103"/>
      <c r="Z51" s="103"/>
      <c r="AA51" s="103"/>
      <c r="AB51" s="103"/>
      <c r="AC51" s="103"/>
      <c r="AD51" s="481"/>
      <c r="AE51" s="103"/>
      <c r="AF51" s="481"/>
      <c r="AG51" s="103"/>
    </row>
    <row r="52" spans="1:33" ht="16.5" thickBot="1" x14ac:dyDescent="0.3">
      <c r="A52" s="356" t="s">
        <v>882</v>
      </c>
      <c r="B52" s="437"/>
      <c r="C52" s="437"/>
      <c r="D52" s="488"/>
      <c r="E52" s="489" t="e">
        <f>E51/D51*100000</f>
        <v>#DIV/0!</v>
      </c>
      <c r="F52" s="487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481"/>
      <c r="U52" s="103"/>
      <c r="V52" s="482"/>
      <c r="W52" s="103"/>
      <c r="X52" s="103"/>
      <c r="Y52" s="103"/>
      <c r="Z52" s="103"/>
      <c r="AA52" s="103"/>
      <c r="AB52" s="103"/>
      <c r="AC52" s="103"/>
      <c r="AD52" s="481"/>
      <c r="AE52" s="103"/>
      <c r="AF52" s="481"/>
      <c r="AG52" s="103"/>
    </row>
    <row r="53" spans="1:33" ht="18" x14ac:dyDescent="0.25">
      <c r="A53" s="102"/>
      <c r="B53" s="490"/>
      <c r="C53" s="490"/>
      <c r="D53" s="490"/>
      <c r="E53" s="490"/>
      <c r="F53" s="491"/>
    </row>
    <row r="54" spans="1:33" x14ac:dyDescent="0.25">
      <c r="A54" s="724" t="s">
        <v>413</v>
      </c>
      <c r="B54" s="724"/>
      <c r="C54" s="724"/>
      <c r="D54" s="724"/>
      <c r="E54" s="724"/>
    </row>
    <row r="55" spans="1:33" x14ac:dyDescent="0.25">
      <c r="A55" s="724" t="s">
        <v>883</v>
      </c>
      <c r="B55" s="724"/>
      <c r="C55" s="724"/>
      <c r="D55" s="724"/>
      <c r="E55" s="724"/>
    </row>
    <row r="58" spans="1:33" x14ac:dyDescent="0.25">
      <c r="E58" s="492"/>
    </row>
  </sheetData>
  <mergeCells count="2">
    <mergeCell ref="A3:E3"/>
    <mergeCell ref="G7:I7"/>
  </mergeCells>
  <printOptions horizontalCentered="1"/>
  <pageMargins left="1.05" right="0.9" top="1.1499999999999999" bottom="0.9" header="0" footer="0"/>
  <pageSetup paperSize="9" scale="70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1F57-C078-47AF-B38C-CE58D13A74CB}">
  <sheetPr codeName="Sheet17">
    <tabColor rgb="FF7030A0"/>
    <pageSetUpPr fitToPage="1"/>
  </sheetPr>
  <dimension ref="A1:U62"/>
  <sheetViews>
    <sheetView zoomScale="70" zoomScaleNormal="70" workbookViewId="0">
      <pane xSplit="3" ySplit="11" topLeftCell="D60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140625" defaultRowHeight="15" x14ac:dyDescent="0.25"/>
  <cols>
    <col min="1" max="1" width="5.7109375" style="70" customWidth="1"/>
    <col min="2" max="3" width="21.7109375" style="70" customWidth="1"/>
    <col min="4" max="6" width="11.7109375" style="70" customWidth="1"/>
    <col min="7" max="7" width="14" style="70" customWidth="1"/>
    <col min="8" max="13" width="11.7109375" style="70" customWidth="1"/>
    <col min="14" max="14" width="14.28515625" style="70" customWidth="1"/>
    <col min="15" max="20" width="11.7109375" style="70" customWidth="1"/>
    <col min="21" max="256" width="9.140625" style="70"/>
    <col min="257" max="257" width="5.7109375" style="70" customWidth="1"/>
    <col min="258" max="259" width="21.7109375" style="70" customWidth="1"/>
    <col min="260" max="262" width="11.7109375" style="70" customWidth="1"/>
    <col min="263" max="263" width="14" style="70" customWidth="1"/>
    <col min="264" max="269" width="11.7109375" style="70" customWidth="1"/>
    <col min="270" max="270" width="14.28515625" style="70" customWidth="1"/>
    <col min="271" max="276" width="11.7109375" style="70" customWidth="1"/>
    <col min="277" max="512" width="9.140625" style="70"/>
    <col min="513" max="513" width="5.7109375" style="70" customWidth="1"/>
    <col min="514" max="515" width="21.7109375" style="70" customWidth="1"/>
    <col min="516" max="518" width="11.7109375" style="70" customWidth="1"/>
    <col min="519" max="519" width="14" style="70" customWidth="1"/>
    <col min="520" max="525" width="11.7109375" style="70" customWidth="1"/>
    <col min="526" max="526" width="14.28515625" style="70" customWidth="1"/>
    <col min="527" max="532" width="11.7109375" style="70" customWidth="1"/>
    <col min="533" max="768" width="9.140625" style="70"/>
    <col min="769" max="769" width="5.7109375" style="70" customWidth="1"/>
    <col min="770" max="771" width="21.7109375" style="70" customWidth="1"/>
    <col min="772" max="774" width="11.7109375" style="70" customWidth="1"/>
    <col min="775" max="775" width="14" style="70" customWidth="1"/>
    <col min="776" max="781" width="11.7109375" style="70" customWidth="1"/>
    <col min="782" max="782" width="14.28515625" style="70" customWidth="1"/>
    <col min="783" max="788" width="11.7109375" style="70" customWidth="1"/>
    <col min="789" max="1024" width="9.140625" style="70"/>
    <col min="1025" max="1025" width="5.7109375" style="70" customWidth="1"/>
    <col min="1026" max="1027" width="21.7109375" style="70" customWidth="1"/>
    <col min="1028" max="1030" width="11.7109375" style="70" customWidth="1"/>
    <col min="1031" max="1031" width="14" style="70" customWidth="1"/>
    <col min="1032" max="1037" width="11.7109375" style="70" customWidth="1"/>
    <col min="1038" max="1038" width="14.28515625" style="70" customWidth="1"/>
    <col min="1039" max="1044" width="11.7109375" style="70" customWidth="1"/>
    <col min="1045" max="1280" width="9.140625" style="70"/>
    <col min="1281" max="1281" width="5.7109375" style="70" customWidth="1"/>
    <col min="1282" max="1283" width="21.7109375" style="70" customWidth="1"/>
    <col min="1284" max="1286" width="11.7109375" style="70" customWidth="1"/>
    <col min="1287" max="1287" width="14" style="70" customWidth="1"/>
    <col min="1288" max="1293" width="11.7109375" style="70" customWidth="1"/>
    <col min="1294" max="1294" width="14.28515625" style="70" customWidth="1"/>
    <col min="1295" max="1300" width="11.7109375" style="70" customWidth="1"/>
    <col min="1301" max="1536" width="9.140625" style="70"/>
    <col min="1537" max="1537" width="5.7109375" style="70" customWidth="1"/>
    <col min="1538" max="1539" width="21.7109375" style="70" customWidth="1"/>
    <col min="1540" max="1542" width="11.7109375" style="70" customWidth="1"/>
    <col min="1543" max="1543" width="14" style="70" customWidth="1"/>
    <col min="1544" max="1549" width="11.7109375" style="70" customWidth="1"/>
    <col min="1550" max="1550" width="14.28515625" style="70" customWidth="1"/>
    <col min="1551" max="1556" width="11.7109375" style="70" customWidth="1"/>
    <col min="1557" max="1792" width="9.140625" style="70"/>
    <col min="1793" max="1793" width="5.7109375" style="70" customWidth="1"/>
    <col min="1794" max="1795" width="21.7109375" style="70" customWidth="1"/>
    <col min="1796" max="1798" width="11.7109375" style="70" customWidth="1"/>
    <col min="1799" max="1799" width="14" style="70" customWidth="1"/>
    <col min="1800" max="1805" width="11.7109375" style="70" customWidth="1"/>
    <col min="1806" max="1806" width="14.28515625" style="70" customWidth="1"/>
    <col min="1807" max="1812" width="11.7109375" style="70" customWidth="1"/>
    <col min="1813" max="2048" width="9.140625" style="70"/>
    <col min="2049" max="2049" width="5.7109375" style="70" customWidth="1"/>
    <col min="2050" max="2051" width="21.7109375" style="70" customWidth="1"/>
    <col min="2052" max="2054" width="11.7109375" style="70" customWidth="1"/>
    <col min="2055" max="2055" width="14" style="70" customWidth="1"/>
    <col min="2056" max="2061" width="11.7109375" style="70" customWidth="1"/>
    <col min="2062" max="2062" width="14.28515625" style="70" customWidth="1"/>
    <col min="2063" max="2068" width="11.7109375" style="70" customWidth="1"/>
    <col min="2069" max="2304" width="9.140625" style="70"/>
    <col min="2305" max="2305" width="5.7109375" style="70" customWidth="1"/>
    <col min="2306" max="2307" width="21.7109375" style="70" customWidth="1"/>
    <col min="2308" max="2310" width="11.7109375" style="70" customWidth="1"/>
    <col min="2311" max="2311" width="14" style="70" customWidth="1"/>
    <col min="2312" max="2317" width="11.7109375" style="70" customWidth="1"/>
    <col min="2318" max="2318" width="14.28515625" style="70" customWidth="1"/>
    <col min="2319" max="2324" width="11.7109375" style="70" customWidth="1"/>
    <col min="2325" max="2560" width="9.140625" style="70"/>
    <col min="2561" max="2561" width="5.7109375" style="70" customWidth="1"/>
    <col min="2562" max="2563" width="21.7109375" style="70" customWidth="1"/>
    <col min="2564" max="2566" width="11.7109375" style="70" customWidth="1"/>
    <col min="2567" max="2567" width="14" style="70" customWidth="1"/>
    <col min="2568" max="2573" width="11.7109375" style="70" customWidth="1"/>
    <col min="2574" max="2574" width="14.28515625" style="70" customWidth="1"/>
    <col min="2575" max="2580" width="11.7109375" style="70" customWidth="1"/>
    <col min="2581" max="2816" width="9.140625" style="70"/>
    <col min="2817" max="2817" width="5.7109375" style="70" customWidth="1"/>
    <col min="2818" max="2819" width="21.7109375" style="70" customWidth="1"/>
    <col min="2820" max="2822" width="11.7109375" style="70" customWidth="1"/>
    <col min="2823" max="2823" width="14" style="70" customWidth="1"/>
    <col min="2824" max="2829" width="11.7109375" style="70" customWidth="1"/>
    <col min="2830" max="2830" width="14.28515625" style="70" customWidth="1"/>
    <col min="2831" max="2836" width="11.7109375" style="70" customWidth="1"/>
    <col min="2837" max="3072" width="9.140625" style="70"/>
    <col min="3073" max="3073" width="5.7109375" style="70" customWidth="1"/>
    <col min="3074" max="3075" width="21.7109375" style="70" customWidth="1"/>
    <col min="3076" max="3078" width="11.7109375" style="70" customWidth="1"/>
    <col min="3079" max="3079" width="14" style="70" customWidth="1"/>
    <col min="3080" max="3085" width="11.7109375" style="70" customWidth="1"/>
    <col min="3086" max="3086" width="14.28515625" style="70" customWidth="1"/>
    <col min="3087" max="3092" width="11.7109375" style="70" customWidth="1"/>
    <col min="3093" max="3328" width="9.140625" style="70"/>
    <col min="3329" max="3329" width="5.7109375" style="70" customWidth="1"/>
    <col min="3330" max="3331" width="21.7109375" style="70" customWidth="1"/>
    <col min="3332" max="3334" width="11.7109375" style="70" customWidth="1"/>
    <col min="3335" max="3335" width="14" style="70" customWidth="1"/>
    <col min="3336" max="3341" width="11.7109375" style="70" customWidth="1"/>
    <col min="3342" max="3342" width="14.28515625" style="70" customWidth="1"/>
    <col min="3343" max="3348" width="11.7109375" style="70" customWidth="1"/>
    <col min="3349" max="3584" width="9.140625" style="70"/>
    <col min="3585" max="3585" width="5.7109375" style="70" customWidth="1"/>
    <col min="3586" max="3587" width="21.7109375" style="70" customWidth="1"/>
    <col min="3588" max="3590" width="11.7109375" style="70" customWidth="1"/>
    <col min="3591" max="3591" width="14" style="70" customWidth="1"/>
    <col min="3592" max="3597" width="11.7109375" style="70" customWidth="1"/>
    <col min="3598" max="3598" width="14.28515625" style="70" customWidth="1"/>
    <col min="3599" max="3604" width="11.7109375" style="70" customWidth="1"/>
    <col min="3605" max="3840" width="9.140625" style="70"/>
    <col min="3841" max="3841" width="5.7109375" style="70" customWidth="1"/>
    <col min="3842" max="3843" width="21.7109375" style="70" customWidth="1"/>
    <col min="3844" max="3846" width="11.7109375" style="70" customWidth="1"/>
    <col min="3847" max="3847" width="14" style="70" customWidth="1"/>
    <col min="3848" max="3853" width="11.7109375" style="70" customWidth="1"/>
    <col min="3854" max="3854" width="14.28515625" style="70" customWidth="1"/>
    <col min="3855" max="3860" width="11.7109375" style="70" customWidth="1"/>
    <col min="3861" max="4096" width="9.140625" style="70"/>
    <col min="4097" max="4097" width="5.7109375" style="70" customWidth="1"/>
    <col min="4098" max="4099" width="21.7109375" style="70" customWidth="1"/>
    <col min="4100" max="4102" width="11.7109375" style="70" customWidth="1"/>
    <col min="4103" max="4103" width="14" style="70" customWidth="1"/>
    <col min="4104" max="4109" width="11.7109375" style="70" customWidth="1"/>
    <col min="4110" max="4110" width="14.28515625" style="70" customWidth="1"/>
    <col min="4111" max="4116" width="11.7109375" style="70" customWidth="1"/>
    <col min="4117" max="4352" width="9.140625" style="70"/>
    <col min="4353" max="4353" width="5.7109375" style="70" customWidth="1"/>
    <col min="4354" max="4355" width="21.7109375" style="70" customWidth="1"/>
    <col min="4356" max="4358" width="11.7109375" style="70" customWidth="1"/>
    <col min="4359" max="4359" width="14" style="70" customWidth="1"/>
    <col min="4360" max="4365" width="11.7109375" style="70" customWidth="1"/>
    <col min="4366" max="4366" width="14.28515625" style="70" customWidth="1"/>
    <col min="4367" max="4372" width="11.7109375" style="70" customWidth="1"/>
    <col min="4373" max="4608" width="9.140625" style="70"/>
    <col min="4609" max="4609" width="5.7109375" style="70" customWidth="1"/>
    <col min="4610" max="4611" width="21.7109375" style="70" customWidth="1"/>
    <col min="4612" max="4614" width="11.7109375" style="70" customWidth="1"/>
    <col min="4615" max="4615" width="14" style="70" customWidth="1"/>
    <col min="4616" max="4621" width="11.7109375" style="70" customWidth="1"/>
    <col min="4622" max="4622" width="14.28515625" style="70" customWidth="1"/>
    <col min="4623" max="4628" width="11.7109375" style="70" customWidth="1"/>
    <col min="4629" max="4864" width="9.140625" style="70"/>
    <col min="4865" max="4865" width="5.7109375" style="70" customWidth="1"/>
    <col min="4866" max="4867" width="21.7109375" style="70" customWidth="1"/>
    <col min="4868" max="4870" width="11.7109375" style="70" customWidth="1"/>
    <col min="4871" max="4871" width="14" style="70" customWidth="1"/>
    <col min="4872" max="4877" width="11.7109375" style="70" customWidth="1"/>
    <col min="4878" max="4878" width="14.28515625" style="70" customWidth="1"/>
    <col min="4879" max="4884" width="11.7109375" style="70" customWidth="1"/>
    <col min="4885" max="5120" width="9.140625" style="70"/>
    <col min="5121" max="5121" width="5.7109375" style="70" customWidth="1"/>
    <col min="5122" max="5123" width="21.7109375" style="70" customWidth="1"/>
    <col min="5124" max="5126" width="11.7109375" style="70" customWidth="1"/>
    <col min="5127" max="5127" width="14" style="70" customWidth="1"/>
    <col min="5128" max="5133" width="11.7109375" style="70" customWidth="1"/>
    <col min="5134" max="5134" width="14.28515625" style="70" customWidth="1"/>
    <col min="5135" max="5140" width="11.7109375" style="70" customWidth="1"/>
    <col min="5141" max="5376" width="9.140625" style="70"/>
    <col min="5377" max="5377" width="5.7109375" style="70" customWidth="1"/>
    <col min="5378" max="5379" width="21.7109375" style="70" customWidth="1"/>
    <col min="5380" max="5382" width="11.7109375" style="70" customWidth="1"/>
    <col min="5383" max="5383" width="14" style="70" customWidth="1"/>
    <col min="5384" max="5389" width="11.7109375" style="70" customWidth="1"/>
    <col min="5390" max="5390" width="14.28515625" style="70" customWidth="1"/>
    <col min="5391" max="5396" width="11.7109375" style="70" customWidth="1"/>
    <col min="5397" max="5632" width="9.140625" style="70"/>
    <col min="5633" max="5633" width="5.7109375" style="70" customWidth="1"/>
    <col min="5634" max="5635" width="21.7109375" style="70" customWidth="1"/>
    <col min="5636" max="5638" width="11.7109375" style="70" customWidth="1"/>
    <col min="5639" max="5639" width="14" style="70" customWidth="1"/>
    <col min="5640" max="5645" width="11.7109375" style="70" customWidth="1"/>
    <col min="5646" max="5646" width="14.28515625" style="70" customWidth="1"/>
    <col min="5647" max="5652" width="11.7109375" style="70" customWidth="1"/>
    <col min="5653" max="5888" width="9.140625" style="70"/>
    <col min="5889" max="5889" width="5.7109375" style="70" customWidth="1"/>
    <col min="5890" max="5891" width="21.7109375" style="70" customWidth="1"/>
    <col min="5892" max="5894" width="11.7109375" style="70" customWidth="1"/>
    <col min="5895" max="5895" width="14" style="70" customWidth="1"/>
    <col min="5896" max="5901" width="11.7109375" style="70" customWidth="1"/>
    <col min="5902" max="5902" width="14.28515625" style="70" customWidth="1"/>
    <col min="5903" max="5908" width="11.7109375" style="70" customWidth="1"/>
    <col min="5909" max="6144" width="9.140625" style="70"/>
    <col min="6145" max="6145" width="5.7109375" style="70" customWidth="1"/>
    <col min="6146" max="6147" width="21.7109375" style="70" customWidth="1"/>
    <col min="6148" max="6150" width="11.7109375" style="70" customWidth="1"/>
    <col min="6151" max="6151" width="14" style="70" customWidth="1"/>
    <col min="6152" max="6157" width="11.7109375" style="70" customWidth="1"/>
    <col min="6158" max="6158" width="14.28515625" style="70" customWidth="1"/>
    <col min="6159" max="6164" width="11.7109375" style="70" customWidth="1"/>
    <col min="6165" max="6400" width="9.140625" style="70"/>
    <col min="6401" max="6401" width="5.7109375" style="70" customWidth="1"/>
    <col min="6402" max="6403" width="21.7109375" style="70" customWidth="1"/>
    <col min="6404" max="6406" width="11.7109375" style="70" customWidth="1"/>
    <col min="6407" max="6407" width="14" style="70" customWidth="1"/>
    <col min="6408" max="6413" width="11.7109375" style="70" customWidth="1"/>
    <col min="6414" max="6414" width="14.28515625" style="70" customWidth="1"/>
    <col min="6415" max="6420" width="11.7109375" style="70" customWidth="1"/>
    <col min="6421" max="6656" width="9.140625" style="70"/>
    <col min="6657" max="6657" width="5.7109375" style="70" customWidth="1"/>
    <col min="6658" max="6659" width="21.7109375" style="70" customWidth="1"/>
    <col min="6660" max="6662" width="11.7109375" style="70" customWidth="1"/>
    <col min="6663" max="6663" width="14" style="70" customWidth="1"/>
    <col min="6664" max="6669" width="11.7109375" style="70" customWidth="1"/>
    <col min="6670" max="6670" width="14.28515625" style="70" customWidth="1"/>
    <col min="6671" max="6676" width="11.7109375" style="70" customWidth="1"/>
    <col min="6677" max="6912" width="9.140625" style="70"/>
    <col min="6913" max="6913" width="5.7109375" style="70" customWidth="1"/>
    <col min="6914" max="6915" width="21.7109375" style="70" customWidth="1"/>
    <col min="6916" max="6918" width="11.7109375" style="70" customWidth="1"/>
    <col min="6919" max="6919" width="14" style="70" customWidth="1"/>
    <col min="6920" max="6925" width="11.7109375" style="70" customWidth="1"/>
    <col min="6926" max="6926" width="14.28515625" style="70" customWidth="1"/>
    <col min="6927" max="6932" width="11.7109375" style="70" customWidth="1"/>
    <col min="6933" max="7168" width="9.140625" style="70"/>
    <col min="7169" max="7169" width="5.7109375" style="70" customWidth="1"/>
    <col min="7170" max="7171" width="21.7109375" style="70" customWidth="1"/>
    <col min="7172" max="7174" width="11.7109375" style="70" customWidth="1"/>
    <col min="7175" max="7175" width="14" style="70" customWidth="1"/>
    <col min="7176" max="7181" width="11.7109375" style="70" customWidth="1"/>
    <col min="7182" max="7182" width="14.28515625" style="70" customWidth="1"/>
    <col min="7183" max="7188" width="11.7109375" style="70" customWidth="1"/>
    <col min="7189" max="7424" width="9.140625" style="70"/>
    <col min="7425" max="7425" width="5.7109375" style="70" customWidth="1"/>
    <col min="7426" max="7427" width="21.7109375" style="70" customWidth="1"/>
    <col min="7428" max="7430" width="11.7109375" style="70" customWidth="1"/>
    <col min="7431" max="7431" width="14" style="70" customWidth="1"/>
    <col min="7432" max="7437" width="11.7109375" style="70" customWidth="1"/>
    <col min="7438" max="7438" width="14.28515625" style="70" customWidth="1"/>
    <col min="7439" max="7444" width="11.7109375" style="70" customWidth="1"/>
    <col min="7445" max="7680" width="9.140625" style="70"/>
    <col min="7681" max="7681" width="5.7109375" style="70" customWidth="1"/>
    <col min="7682" max="7683" width="21.7109375" style="70" customWidth="1"/>
    <col min="7684" max="7686" width="11.7109375" style="70" customWidth="1"/>
    <col min="7687" max="7687" width="14" style="70" customWidth="1"/>
    <col min="7688" max="7693" width="11.7109375" style="70" customWidth="1"/>
    <col min="7694" max="7694" width="14.28515625" style="70" customWidth="1"/>
    <col min="7695" max="7700" width="11.7109375" style="70" customWidth="1"/>
    <col min="7701" max="7936" width="9.140625" style="70"/>
    <col min="7937" max="7937" width="5.7109375" style="70" customWidth="1"/>
    <col min="7938" max="7939" width="21.7109375" style="70" customWidth="1"/>
    <col min="7940" max="7942" width="11.7109375" style="70" customWidth="1"/>
    <col min="7943" max="7943" width="14" style="70" customWidth="1"/>
    <col min="7944" max="7949" width="11.7109375" style="70" customWidth="1"/>
    <col min="7950" max="7950" width="14.28515625" style="70" customWidth="1"/>
    <col min="7951" max="7956" width="11.7109375" style="70" customWidth="1"/>
    <col min="7957" max="8192" width="9.140625" style="70"/>
    <col min="8193" max="8193" width="5.7109375" style="70" customWidth="1"/>
    <col min="8194" max="8195" width="21.7109375" style="70" customWidth="1"/>
    <col min="8196" max="8198" width="11.7109375" style="70" customWidth="1"/>
    <col min="8199" max="8199" width="14" style="70" customWidth="1"/>
    <col min="8200" max="8205" width="11.7109375" style="70" customWidth="1"/>
    <col min="8206" max="8206" width="14.28515625" style="70" customWidth="1"/>
    <col min="8207" max="8212" width="11.7109375" style="70" customWidth="1"/>
    <col min="8213" max="8448" width="9.140625" style="70"/>
    <col min="8449" max="8449" width="5.7109375" style="70" customWidth="1"/>
    <col min="8450" max="8451" width="21.7109375" style="70" customWidth="1"/>
    <col min="8452" max="8454" width="11.7109375" style="70" customWidth="1"/>
    <col min="8455" max="8455" width="14" style="70" customWidth="1"/>
    <col min="8456" max="8461" width="11.7109375" style="70" customWidth="1"/>
    <col min="8462" max="8462" width="14.28515625" style="70" customWidth="1"/>
    <col min="8463" max="8468" width="11.7109375" style="70" customWidth="1"/>
    <col min="8469" max="8704" width="9.140625" style="70"/>
    <col min="8705" max="8705" width="5.7109375" style="70" customWidth="1"/>
    <col min="8706" max="8707" width="21.7109375" style="70" customWidth="1"/>
    <col min="8708" max="8710" width="11.7109375" style="70" customWidth="1"/>
    <col min="8711" max="8711" width="14" style="70" customWidth="1"/>
    <col min="8712" max="8717" width="11.7109375" style="70" customWidth="1"/>
    <col min="8718" max="8718" width="14.28515625" style="70" customWidth="1"/>
    <col min="8719" max="8724" width="11.7109375" style="70" customWidth="1"/>
    <col min="8725" max="8960" width="9.140625" style="70"/>
    <col min="8961" max="8961" width="5.7109375" style="70" customWidth="1"/>
    <col min="8962" max="8963" width="21.7109375" style="70" customWidth="1"/>
    <col min="8964" max="8966" width="11.7109375" style="70" customWidth="1"/>
    <col min="8967" max="8967" width="14" style="70" customWidth="1"/>
    <col min="8968" max="8973" width="11.7109375" style="70" customWidth="1"/>
    <col min="8974" max="8974" width="14.28515625" style="70" customWidth="1"/>
    <col min="8975" max="8980" width="11.7109375" style="70" customWidth="1"/>
    <col min="8981" max="9216" width="9.140625" style="70"/>
    <col min="9217" max="9217" width="5.7109375" style="70" customWidth="1"/>
    <col min="9218" max="9219" width="21.7109375" style="70" customWidth="1"/>
    <col min="9220" max="9222" width="11.7109375" style="70" customWidth="1"/>
    <col min="9223" max="9223" width="14" style="70" customWidth="1"/>
    <col min="9224" max="9229" width="11.7109375" style="70" customWidth="1"/>
    <col min="9230" max="9230" width="14.28515625" style="70" customWidth="1"/>
    <col min="9231" max="9236" width="11.7109375" style="70" customWidth="1"/>
    <col min="9237" max="9472" width="9.140625" style="70"/>
    <col min="9473" max="9473" width="5.7109375" style="70" customWidth="1"/>
    <col min="9474" max="9475" width="21.7109375" style="70" customWidth="1"/>
    <col min="9476" max="9478" width="11.7109375" style="70" customWidth="1"/>
    <col min="9479" max="9479" width="14" style="70" customWidth="1"/>
    <col min="9480" max="9485" width="11.7109375" style="70" customWidth="1"/>
    <col min="9486" max="9486" width="14.28515625" style="70" customWidth="1"/>
    <col min="9487" max="9492" width="11.7109375" style="70" customWidth="1"/>
    <col min="9493" max="9728" width="9.140625" style="70"/>
    <col min="9729" max="9729" width="5.7109375" style="70" customWidth="1"/>
    <col min="9730" max="9731" width="21.7109375" style="70" customWidth="1"/>
    <col min="9732" max="9734" width="11.7109375" style="70" customWidth="1"/>
    <col min="9735" max="9735" width="14" style="70" customWidth="1"/>
    <col min="9736" max="9741" width="11.7109375" style="70" customWidth="1"/>
    <col min="9742" max="9742" width="14.28515625" style="70" customWidth="1"/>
    <col min="9743" max="9748" width="11.7109375" style="70" customWidth="1"/>
    <col min="9749" max="9984" width="9.140625" style="70"/>
    <col min="9985" max="9985" width="5.7109375" style="70" customWidth="1"/>
    <col min="9986" max="9987" width="21.7109375" style="70" customWidth="1"/>
    <col min="9988" max="9990" width="11.7109375" style="70" customWidth="1"/>
    <col min="9991" max="9991" width="14" style="70" customWidth="1"/>
    <col min="9992" max="9997" width="11.7109375" style="70" customWidth="1"/>
    <col min="9998" max="9998" width="14.28515625" style="70" customWidth="1"/>
    <col min="9999" max="10004" width="11.7109375" style="70" customWidth="1"/>
    <col min="10005" max="10240" width="9.140625" style="70"/>
    <col min="10241" max="10241" width="5.7109375" style="70" customWidth="1"/>
    <col min="10242" max="10243" width="21.7109375" style="70" customWidth="1"/>
    <col min="10244" max="10246" width="11.7109375" style="70" customWidth="1"/>
    <col min="10247" max="10247" width="14" style="70" customWidth="1"/>
    <col min="10248" max="10253" width="11.7109375" style="70" customWidth="1"/>
    <col min="10254" max="10254" width="14.28515625" style="70" customWidth="1"/>
    <col min="10255" max="10260" width="11.7109375" style="70" customWidth="1"/>
    <col min="10261" max="10496" width="9.140625" style="70"/>
    <col min="10497" max="10497" width="5.7109375" style="70" customWidth="1"/>
    <col min="10498" max="10499" width="21.7109375" style="70" customWidth="1"/>
    <col min="10500" max="10502" width="11.7109375" style="70" customWidth="1"/>
    <col min="10503" max="10503" width="14" style="70" customWidth="1"/>
    <col min="10504" max="10509" width="11.7109375" style="70" customWidth="1"/>
    <col min="10510" max="10510" width="14.28515625" style="70" customWidth="1"/>
    <col min="10511" max="10516" width="11.7109375" style="70" customWidth="1"/>
    <col min="10517" max="10752" width="9.140625" style="70"/>
    <col min="10753" max="10753" width="5.7109375" style="70" customWidth="1"/>
    <col min="10754" max="10755" width="21.7109375" style="70" customWidth="1"/>
    <col min="10756" max="10758" width="11.7109375" style="70" customWidth="1"/>
    <col min="10759" max="10759" width="14" style="70" customWidth="1"/>
    <col min="10760" max="10765" width="11.7109375" style="70" customWidth="1"/>
    <col min="10766" max="10766" width="14.28515625" style="70" customWidth="1"/>
    <col min="10767" max="10772" width="11.7109375" style="70" customWidth="1"/>
    <col min="10773" max="11008" width="9.140625" style="70"/>
    <col min="11009" max="11009" width="5.7109375" style="70" customWidth="1"/>
    <col min="11010" max="11011" width="21.7109375" style="70" customWidth="1"/>
    <col min="11012" max="11014" width="11.7109375" style="70" customWidth="1"/>
    <col min="11015" max="11015" width="14" style="70" customWidth="1"/>
    <col min="11016" max="11021" width="11.7109375" style="70" customWidth="1"/>
    <col min="11022" max="11022" width="14.28515625" style="70" customWidth="1"/>
    <col min="11023" max="11028" width="11.7109375" style="70" customWidth="1"/>
    <col min="11029" max="11264" width="9.140625" style="70"/>
    <col min="11265" max="11265" width="5.7109375" style="70" customWidth="1"/>
    <col min="11266" max="11267" width="21.7109375" style="70" customWidth="1"/>
    <col min="11268" max="11270" width="11.7109375" style="70" customWidth="1"/>
    <col min="11271" max="11271" width="14" style="70" customWidth="1"/>
    <col min="11272" max="11277" width="11.7109375" style="70" customWidth="1"/>
    <col min="11278" max="11278" width="14.28515625" style="70" customWidth="1"/>
    <col min="11279" max="11284" width="11.7109375" style="70" customWidth="1"/>
    <col min="11285" max="11520" width="9.140625" style="70"/>
    <col min="11521" max="11521" width="5.7109375" style="70" customWidth="1"/>
    <col min="11522" max="11523" width="21.7109375" style="70" customWidth="1"/>
    <col min="11524" max="11526" width="11.7109375" style="70" customWidth="1"/>
    <col min="11527" max="11527" width="14" style="70" customWidth="1"/>
    <col min="11528" max="11533" width="11.7109375" style="70" customWidth="1"/>
    <col min="11534" max="11534" width="14.28515625" style="70" customWidth="1"/>
    <col min="11535" max="11540" width="11.7109375" style="70" customWidth="1"/>
    <col min="11541" max="11776" width="9.140625" style="70"/>
    <col min="11777" max="11777" width="5.7109375" style="70" customWidth="1"/>
    <col min="11778" max="11779" width="21.7109375" style="70" customWidth="1"/>
    <col min="11780" max="11782" width="11.7109375" style="70" customWidth="1"/>
    <col min="11783" max="11783" width="14" style="70" customWidth="1"/>
    <col min="11784" max="11789" width="11.7109375" style="70" customWidth="1"/>
    <col min="11790" max="11790" width="14.28515625" style="70" customWidth="1"/>
    <col min="11791" max="11796" width="11.7109375" style="70" customWidth="1"/>
    <col min="11797" max="12032" width="9.140625" style="70"/>
    <col min="12033" max="12033" width="5.7109375" style="70" customWidth="1"/>
    <col min="12034" max="12035" width="21.7109375" style="70" customWidth="1"/>
    <col min="12036" max="12038" width="11.7109375" style="70" customWidth="1"/>
    <col min="12039" max="12039" width="14" style="70" customWidth="1"/>
    <col min="12040" max="12045" width="11.7109375" style="70" customWidth="1"/>
    <col min="12046" max="12046" width="14.28515625" style="70" customWidth="1"/>
    <col min="12047" max="12052" width="11.7109375" style="70" customWidth="1"/>
    <col min="12053" max="12288" width="9.140625" style="70"/>
    <col min="12289" max="12289" width="5.7109375" style="70" customWidth="1"/>
    <col min="12290" max="12291" width="21.7109375" style="70" customWidth="1"/>
    <col min="12292" max="12294" width="11.7109375" style="70" customWidth="1"/>
    <col min="12295" max="12295" width="14" style="70" customWidth="1"/>
    <col min="12296" max="12301" width="11.7109375" style="70" customWidth="1"/>
    <col min="12302" max="12302" width="14.28515625" style="70" customWidth="1"/>
    <col min="12303" max="12308" width="11.7109375" style="70" customWidth="1"/>
    <col min="12309" max="12544" width="9.140625" style="70"/>
    <col min="12545" max="12545" width="5.7109375" style="70" customWidth="1"/>
    <col min="12546" max="12547" width="21.7109375" style="70" customWidth="1"/>
    <col min="12548" max="12550" width="11.7109375" style="70" customWidth="1"/>
    <col min="12551" max="12551" width="14" style="70" customWidth="1"/>
    <col min="12552" max="12557" width="11.7109375" style="70" customWidth="1"/>
    <col min="12558" max="12558" width="14.28515625" style="70" customWidth="1"/>
    <col min="12559" max="12564" width="11.7109375" style="70" customWidth="1"/>
    <col min="12565" max="12800" width="9.140625" style="70"/>
    <col min="12801" max="12801" width="5.7109375" style="70" customWidth="1"/>
    <col min="12802" max="12803" width="21.7109375" style="70" customWidth="1"/>
    <col min="12804" max="12806" width="11.7109375" style="70" customWidth="1"/>
    <col min="12807" max="12807" width="14" style="70" customWidth="1"/>
    <col min="12808" max="12813" width="11.7109375" style="70" customWidth="1"/>
    <col min="12814" max="12814" width="14.28515625" style="70" customWidth="1"/>
    <col min="12815" max="12820" width="11.7109375" style="70" customWidth="1"/>
    <col min="12821" max="13056" width="9.140625" style="70"/>
    <col min="13057" max="13057" width="5.7109375" style="70" customWidth="1"/>
    <col min="13058" max="13059" width="21.7109375" style="70" customWidth="1"/>
    <col min="13060" max="13062" width="11.7109375" style="70" customWidth="1"/>
    <col min="13063" max="13063" width="14" style="70" customWidth="1"/>
    <col min="13064" max="13069" width="11.7109375" style="70" customWidth="1"/>
    <col min="13070" max="13070" width="14.28515625" style="70" customWidth="1"/>
    <col min="13071" max="13076" width="11.7109375" style="70" customWidth="1"/>
    <col min="13077" max="13312" width="9.140625" style="70"/>
    <col min="13313" max="13313" width="5.7109375" style="70" customWidth="1"/>
    <col min="13314" max="13315" width="21.7109375" style="70" customWidth="1"/>
    <col min="13316" max="13318" width="11.7109375" style="70" customWidth="1"/>
    <col min="13319" max="13319" width="14" style="70" customWidth="1"/>
    <col min="13320" max="13325" width="11.7109375" style="70" customWidth="1"/>
    <col min="13326" max="13326" width="14.28515625" style="70" customWidth="1"/>
    <col min="13327" max="13332" width="11.7109375" style="70" customWidth="1"/>
    <col min="13333" max="13568" width="9.140625" style="70"/>
    <col min="13569" max="13569" width="5.7109375" style="70" customWidth="1"/>
    <col min="13570" max="13571" width="21.7109375" style="70" customWidth="1"/>
    <col min="13572" max="13574" width="11.7109375" style="70" customWidth="1"/>
    <col min="13575" max="13575" width="14" style="70" customWidth="1"/>
    <col min="13576" max="13581" width="11.7109375" style="70" customWidth="1"/>
    <col min="13582" max="13582" width="14.28515625" style="70" customWidth="1"/>
    <col min="13583" max="13588" width="11.7109375" style="70" customWidth="1"/>
    <col min="13589" max="13824" width="9.140625" style="70"/>
    <col min="13825" max="13825" width="5.7109375" style="70" customWidth="1"/>
    <col min="13826" max="13827" width="21.7109375" style="70" customWidth="1"/>
    <col min="13828" max="13830" width="11.7109375" style="70" customWidth="1"/>
    <col min="13831" max="13831" width="14" style="70" customWidth="1"/>
    <col min="13832" max="13837" width="11.7109375" style="70" customWidth="1"/>
    <col min="13838" max="13838" width="14.28515625" style="70" customWidth="1"/>
    <col min="13839" max="13844" width="11.7109375" style="70" customWidth="1"/>
    <col min="13845" max="14080" width="9.140625" style="70"/>
    <col min="14081" max="14081" width="5.7109375" style="70" customWidth="1"/>
    <col min="14082" max="14083" width="21.7109375" style="70" customWidth="1"/>
    <col min="14084" max="14086" width="11.7109375" style="70" customWidth="1"/>
    <col min="14087" max="14087" width="14" style="70" customWidth="1"/>
    <col min="14088" max="14093" width="11.7109375" style="70" customWidth="1"/>
    <col min="14094" max="14094" width="14.28515625" style="70" customWidth="1"/>
    <col min="14095" max="14100" width="11.7109375" style="70" customWidth="1"/>
    <col min="14101" max="14336" width="9.140625" style="70"/>
    <col min="14337" max="14337" width="5.7109375" style="70" customWidth="1"/>
    <col min="14338" max="14339" width="21.7109375" style="70" customWidth="1"/>
    <col min="14340" max="14342" width="11.7109375" style="70" customWidth="1"/>
    <col min="14343" max="14343" width="14" style="70" customWidth="1"/>
    <col min="14344" max="14349" width="11.7109375" style="70" customWidth="1"/>
    <col min="14350" max="14350" width="14.28515625" style="70" customWidth="1"/>
    <col min="14351" max="14356" width="11.7109375" style="70" customWidth="1"/>
    <col min="14357" max="14592" width="9.140625" style="70"/>
    <col min="14593" max="14593" width="5.7109375" style="70" customWidth="1"/>
    <col min="14594" max="14595" width="21.7109375" style="70" customWidth="1"/>
    <col min="14596" max="14598" width="11.7109375" style="70" customWidth="1"/>
    <col min="14599" max="14599" width="14" style="70" customWidth="1"/>
    <col min="14600" max="14605" width="11.7109375" style="70" customWidth="1"/>
    <col min="14606" max="14606" width="14.28515625" style="70" customWidth="1"/>
    <col min="14607" max="14612" width="11.7109375" style="70" customWidth="1"/>
    <col min="14613" max="14848" width="9.140625" style="70"/>
    <col min="14849" max="14849" width="5.7109375" style="70" customWidth="1"/>
    <col min="14850" max="14851" width="21.7109375" style="70" customWidth="1"/>
    <col min="14852" max="14854" width="11.7109375" style="70" customWidth="1"/>
    <col min="14855" max="14855" width="14" style="70" customWidth="1"/>
    <col min="14856" max="14861" width="11.7109375" style="70" customWidth="1"/>
    <col min="14862" max="14862" width="14.28515625" style="70" customWidth="1"/>
    <col min="14863" max="14868" width="11.7109375" style="70" customWidth="1"/>
    <col min="14869" max="15104" width="9.140625" style="70"/>
    <col min="15105" max="15105" width="5.7109375" style="70" customWidth="1"/>
    <col min="15106" max="15107" width="21.7109375" style="70" customWidth="1"/>
    <col min="15108" max="15110" width="11.7109375" style="70" customWidth="1"/>
    <col min="15111" max="15111" width="14" style="70" customWidth="1"/>
    <col min="15112" max="15117" width="11.7109375" style="70" customWidth="1"/>
    <col min="15118" max="15118" width="14.28515625" style="70" customWidth="1"/>
    <col min="15119" max="15124" width="11.7109375" style="70" customWidth="1"/>
    <col min="15125" max="15360" width="9.140625" style="70"/>
    <col min="15361" max="15361" width="5.7109375" style="70" customWidth="1"/>
    <col min="15362" max="15363" width="21.7109375" style="70" customWidth="1"/>
    <col min="15364" max="15366" width="11.7109375" style="70" customWidth="1"/>
    <col min="15367" max="15367" width="14" style="70" customWidth="1"/>
    <col min="15368" max="15373" width="11.7109375" style="70" customWidth="1"/>
    <col min="15374" max="15374" width="14.28515625" style="70" customWidth="1"/>
    <col min="15375" max="15380" width="11.7109375" style="70" customWidth="1"/>
    <col min="15381" max="15616" width="9.140625" style="70"/>
    <col min="15617" max="15617" width="5.7109375" style="70" customWidth="1"/>
    <col min="15618" max="15619" width="21.7109375" style="70" customWidth="1"/>
    <col min="15620" max="15622" width="11.7109375" style="70" customWidth="1"/>
    <col min="15623" max="15623" width="14" style="70" customWidth="1"/>
    <col min="15624" max="15629" width="11.7109375" style="70" customWidth="1"/>
    <col min="15630" max="15630" width="14.28515625" style="70" customWidth="1"/>
    <col min="15631" max="15636" width="11.7109375" style="70" customWidth="1"/>
    <col min="15637" max="15872" width="9.140625" style="70"/>
    <col min="15873" max="15873" width="5.7109375" style="70" customWidth="1"/>
    <col min="15874" max="15875" width="21.7109375" style="70" customWidth="1"/>
    <col min="15876" max="15878" width="11.7109375" style="70" customWidth="1"/>
    <col min="15879" max="15879" width="14" style="70" customWidth="1"/>
    <col min="15880" max="15885" width="11.7109375" style="70" customWidth="1"/>
    <col min="15886" max="15886" width="14.28515625" style="70" customWidth="1"/>
    <col min="15887" max="15892" width="11.7109375" style="70" customWidth="1"/>
    <col min="15893" max="16128" width="9.140625" style="70"/>
    <col min="16129" max="16129" width="5.7109375" style="70" customWidth="1"/>
    <col min="16130" max="16131" width="21.7109375" style="70" customWidth="1"/>
    <col min="16132" max="16134" width="11.7109375" style="70" customWidth="1"/>
    <col min="16135" max="16135" width="14" style="70" customWidth="1"/>
    <col min="16136" max="16141" width="11.7109375" style="70" customWidth="1"/>
    <col min="16142" max="16142" width="14.28515625" style="70" customWidth="1"/>
    <col min="16143" max="16148" width="11.7109375" style="70" customWidth="1"/>
    <col min="16149" max="16384" width="9.140625" style="70"/>
  </cols>
  <sheetData>
    <row r="1" spans="1:21" ht="15.75" x14ac:dyDescent="0.25">
      <c r="A1" s="290" t="s">
        <v>949</v>
      </c>
    </row>
    <row r="3" spans="1:21" ht="15.75" x14ac:dyDescent="0.25">
      <c r="A3" s="588" t="s">
        <v>884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</row>
    <row r="4" spans="1:21" ht="15.75" x14ac:dyDescent="0.25">
      <c r="A4" s="217"/>
      <c r="B4" s="217"/>
      <c r="C4" s="217"/>
      <c r="D4" s="217"/>
      <c r="E4" s="217"/>
      <c r="F4" s="217"/>
      <c r="G4" s="217"/>
      <c r="H4" s="217"/>
      <c r="I4" s="589" t="str">
        <f>'1'!$E$5</f>
        <v>KABUPATEN/KOTA</v>
      </c>
      <c r="J4" s="590">
        <f>'1'!$F$5</f>
        <v>2022</v>
      </c>
      <c r="K4" s="217"/>
      <c r="L4" s="588"/>
      <c r="M4" s="588"/>
      <c r="N4" s="588"/>
      <c r="O4" s="588"/>
      <c r="P4" s="588"/>
      <c r="Q4" s="588"/>
      <c r="R4" s="217"/>
      <c r="S4" s="217"/>
      <c r="T4" s="217"/>
    </row>
    <row r="5" spans="1:21" ht="15.75" x14ac:dyDescent="0.25">
      <c r="A5" s="217"/>
      <c r="B5" s="217"/>
      <c r="C5" s="217"/>
      <c r="D5" s="217"/>
      <c r="E5" s="217"/>
      <c r="F5" s="217"/>
      <c r="G5" s="217"/>
      <c r="H5" s="217"/>
      <c r="I5" s="589" t="str">
        <f>'1'!$E$6</f>
        <v>TAHUN</v>
      </c>
      <c r="J5" s="590" t="str">
        <f>'1'!$F$6</f>
        <v>BANYUMAS</v>
      </c>
      <c r="K5" s="217"/>
      <c r="L5" s="588"/>
      <c r="M5" s="588"/>
      <c r="N5" s="588"/>
      <c r="O5" s="588"/>
      <c r="P5" s="588"/>
      <c r="Q5" s="588"/>
      <c r="R5" s="217"/>
      <c r="S5" s="217"/>
      <c r="T5" s="217"/>
    </row>
    <row r="6" spans="1:21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1" ht="14.25" customHeight="1" x14ac:dyDescent="0.25">
      <c r="A7" s="1040" t="s">
        <v>2</v>
      </c>
      <c r="B7" s="1040" t="s">
        <v>254</v>
      </c>
      <c r="C7" s="1103" t="s">
        <v>409</v>
      </c>
      <c r="D7" s="764" t="s">
        <v>885</v>
      </c>
      <c r="E7" s="765"/>
      <c r="F7" s="765"/>
      <c r="G7" s="765"/>
      <c r="H7" s="765"/>
      <c r="I7" s="765"/>
      <c r="J7" s="765"/>
      <c r="K7" s="766"/>
      <c r="L7" s="765"/>
      <c r="M7" s="765"/>
      <c r="N7" s="766"/>
      <c r="O7" s="765"/>
      <c r="P7" s="765"/>
      <c r="Q7" s="765"/>
      <c r="R7" s="765"/>
      <c r="S7" s="765"/>
      <c r="T7" s="765"/>
      <c r="U7" s="80"/>
    </row>
    <row r="8" spans="1:21" ht="19.5" customHeight="1" x14ac:dyDescent="0.25">
      <c r="A8" s="1040"/>
      <c r="B8" s="1040"/>
      <c r="C8" s="1103"/>
      <c r="D8" s="1067" t="s">
        <v>666</v>
      </c>
      <c r="E8" s="1068"/>
      <c r="F8" s="1068"/>
      <c r="G8" s="1069"/>
      <c r="H8" s="1169" t="s">
        <v>886</v>
      </c>
      <c r="I8" s="1170"/>
      <c r="J8" s="1171"/>
      <c r="K8" s="1120" t="s">
        <v>662</v>
      </c>
      <c r="L8" s="1259"/>
      <c r="M8" s="1259"/>
      <c r="N8" s="1234"/>
      <c r="O8" s="1120" t="s">
        <v>887</v>
      </c>
      <c r="P8" s="1259"/>
      <c r="Q8" s="1259"/>
      <c r="R8" s="1169" t="s">
        <v>888</v>
      </c>
      <c r="S8" s="1170"/>
      <c r="T8" s="1171"/>
      <c r="U8" s="80"/>
    </row>
    <row r="9" spans="1:21" ht="20.25" customHeight="1" x14ac:dyDescent="0.25">
      <c r="A9" s="1040"/>
      <c r="B9" s="1040"/>
      <c r="C9" s="1103"/>
      <c r="D9" s="1067" t="s">
        <v>889</v>
      </c>
      <c r="E9" s="1068"/>
      <c r="F9" s="1069"/>
      <c r="G9" s="1048" t="s">
        <v>890</v>
      </c>
      <c r="H9" s="1042"/>
      <c r="I9" s="1043"/>
      <c r="J9" s="1044"/>
      <c r="K9" s="1116" t="s">
        <v>889</v>
      </c>
      <c r="L9" s="1068"/>
      <c r="M9" s="1069"/>
      <c r="N9" s="1048" t="s">
        <v>890</v>
      </c>
      <c r="O9" s="1116" t="s">
        <v>889</v>
      </c>
      <c r="P9" s="1068"/>
      <c r="Q9" s="1069"/>
      <c r="R9" s="1042"/>
      <c r="S9" s="1043"/>
      <c r="T9" s="1044"/>
      <c r="U9" s="80"/>
    </row>
    <row r="10" spans="1:21" ht="15.75" x14ac:dyDescent="0.25">
      <c r="A10" s="1041"/>
      <c r="B10" s="1041"/>
      <c r="C10" s="1104"/>
      <c r="D10" s="760" t="s">
        <v>6</v>
      </c>
      <c r="E10" s="760" t="s">
        <v>7</v>
      </c>
      <c r="F10" s="760" t="s">
        <v>370</v>
      </c>
      <c r="G10" s="1046"/>
      <c r="H10" s="760" t="s">
        <v>6</v>
      </c>
      <c r="I10" s="760" t="s">
        <v>7</v>
      </c>
      <c r="J10" s="760" t="s">
        <v>370</v>
      </c>
      <c r="K10" s="760" t="s">
        <v>6</v>
      </c>
      <c r="L10" s="763" t="s">
        <v>7</v>
      </c>
      <c r="M10" s="760" t="s">
        <v>370</v>
      </c>
      <c r="N10" s="1046"/>
      <c r="O10" s="760" t="s">
        <v>6</v>
      </c>
      <c r="P10" s="763" t="s">
        <v>7</v>
      </c>
      <c r="Q10" s="760" t="s">
        <v>370</v>
      </c>
      <c r="R10" s="760" t="s">
        <v>6</v>
      </c>
      <c r="S10" s="760" t="s">
        <v>7</v>
      </c>
      <c r="T10" s="760" t="s">
        <v>370</v>
      </c>
    </row>
    <row r="11" spans="1:21" s="911" customFormat="1" ht="12" x14ac:dyDescent="0.25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09">
        <v>13</v>
      </c>
      <c r="N11" s="909">
        <v>14</v>
      </c>
      <c r="O11" s="909">
        <v>15</v>
      </c>
      <c r="P11" s="909">
        <v>16</v>
      </c>
      <c r="Q11" s="909">
        <v>17</v>
      </c>
      <c r="R11" s="909">
        <v>18</v>
      </c>
      <c r="S11" s="909">
        <v>19</v>
      </c>
      <c r="T11" s="909">
        <v>20</v>
      </c>
    </row>
    <row r="12" spans="1:21" ht="20.100000000000001" customHeight="1" x14ac:dyDescent="0.25">
      <c r="A12" s="561">
        <v>1</v>
      </c>
      <c r="B12" s="128" t="str">
        <f>'9'!B9</f>
        <v>Lumbir</v>
      </c>
      <c r="C12" s="128" t="str">
        <f>'9'!C9</f>
        <v>Lumbir</v>
      </c>
      <c r="D12" s="138"/>
      <c r="E12" s="138"/>
      <c r="F12" s="138">
        <f>D12+E12</f>
        <v>0</v>
      </c>
      <c r="G12" s="138"/>
      <c r="H12" s="138"/>
      <c r="I12" s="138"/>
      <c r="J12" s="138">
        <f t="shared" ref="J12:J31" si="0">H12+I12</f>
        <v>0</v>
      </c>
      <c r="K12" s="440"/>
      <c r="L12" s="438"/>
      <c r="M12" s="403">
        <f t="shared" ref="M12:M31" si="1">K12+L12</f>
        <v>0</v>
      </c>
      <c r="N12" s="440"/>
      <c r="O12" s="440"/>
      <c r="P12" s="438"/>
      <c r="Q12" s="403">
        <f t="shared" ref="Q12:Q31" si="2">O12+P12</f>
        <v>0</v>
      </c>
      <c r="R12" s="138"/>
      <c r="S12" s="138"/>
      <c r="T12" s="138">
        <f>R12+S12</f>
        <v>0</v>
      </c>
      <c r="U12" s="493"/>
    </row>
    <row r="13" spans="1:21" ht="20.100000000000001" customHeight="1" x14ac:dyDescent="0.25">
      <c r="A13" s="557">
        <v>2</v>
      </c>
      <c r="B13" s="128" t="str">
        <f>'9'!B10</f>
        <v>Wangon</v>
      </c>
      <c r="C13" s="128" t="str">
        <f>'9'!C10</f>
        <v>Wangon I</v>
      </c>
      <c r="D13" s="138"/>
      <c r="E13" s="138"/>
      <c r="F13" s="138">
        <f t="shared" ref="F13:F31" si="3">D13+E13</f>
        <v>0</v>
      </c>
      <c r="G13" s="138"/>
      <c r="H13" s="138"/>
      <c r="I13" s="138"/>
      <c r="J13" s="138">
        <f t="shared" si="0"/>
        <v>0</v>
      </c>
      <c r="K13" s="442"/>
      <c r="L13" s="189"/>
      <c r="M13" s="138">
        <f t="shared" si="1"/>
        <v>0</v>
      </c>
      <c r="N13" s="442"/>
      <c r="O13" s="442"/>
      <c r="P13" s="189"/>
      <c r="Q13" s="138">
        <f t="shared" si="2"/>
        <v>0</v>
      </c>
      <c r="R13" s="138"/>
      <c r="S13" s="138"/>
      <c r="T13" s="138">
        <f>R13+S13</f>
        <v>0</v>
      </c>
      <c r="U13" s="493"/>
    </row>
    <row r="14" spans="1:21" ht="20.100000000000001" customHeight="1" x14ac:dyDescent="0.25">
      <c r="A14" s="557"/>
      <c r="B14" s="128"/>
      <c r="C14" s="128" t="str">
        <f>'9'!C11</f>
        <v>Wangon II</v>
      </c>
      <c r="D14" s="138"/>
      <c r="E14" s="138"/>
      <c r="F14" s="138">
        <f t="shared" si="3"/>
        <v>0</v>
      </c>
      <c r="G14" s="138"/>
      <c r="H14" s="138"/>
      <c r="I14" s="138"/>
      <c r="J14" s="138">
        <f t="shared" si="0"/>
        <v>0</v>
      </c>
      <c r="K14" s="442"/>
      <c r="L14" s="189"/>
      <c r="M14" s="138">
        <f t="shared" si="1"/>
        <v>0</v>
      </c>
      <c r="N14" s="442"/>
      <c r="O14" s="442"/>
      <c r="P14" s="189"/>
      <c r="Q14" s="138">
        <f t="shared" si="2"/>
        <v>0</v>
      </c>
      <c r="R14" s="138"/>
      <c r="S14" s="138"/>
      <c r="T14" s="138">
        <f>R14+S14</f>
        <v>0</v>
      </c>
      <c r="U14" s="493"/>
    </row>
    <row r="15" spans="1:21" ht="20.100000000000001" customHeight="1" x14ac:dyDescent="0.25">
      <c r="A15" s="557">
        <v>3</v>
      </c>
      <c r="B15" s="128" t="str">
        <f>'9'!B12</f>
        <v>Jatilawang</v>
      </c>
      <c r="C15" s="128" t="str">
        <f>'9'!C12</f>
        <v>Jatilawang</v>
      </c>
      <c r="D15" s="138"/>
      <c r="E15" s="138"/>
      <c r="F15" s="138">
        <f t="shared" si="3"/>
        <v>0</v>
      </c>
      <c r="G15" s="138"/>
      <c r="H15" s="138"/>
      <c r="I15" s="138"/>
      <c r="J15" s="138">
        <f>H15+I15</f>
        <v>0</v>
      </c>
      <c r="K15" s="442"/>
      <c r="L15" s="189"/>
      <c r="M15" s="138">
        <f t="shared" si="1"/>
        <v>0</v>
      </c>
      <c r="N15" s="442"/>
      <c r="O15" s="442"/>
      <c r="P15" s="189"/>
      <c r="Q15" s="138">
        <f t="shared" si="2"/>
        <v>0</v>
      </c>
      <c r="R15" s="138"/>
      <c r="S15" s="138"/>
      <c r="T15" s="138">
        <f>R15+S15</f>
        <v>0</v>
      </c>
      <c r="U15" s="493"/>
    </row>
    <row r="16" spans="1:21" ht="20.100000000000001" customHeight="1" x14ac:dyDescent="0.25">
      <c r="A16" s="557">
        <v>4</v>
      </c>
      <c r="B16" s="128" t="str">
        <f>'9'!B13</f>
        <v>Rawalo</v>
      </c>
      <c r="C16" s="128" t="str">
        <f>'9'!C13</f>
        <v>Rawalo</v>
      </c>
      <c r="D16" s="138"/>
      <c r="E16" s="138"/>
      <c r="F16" s="138">
        <f t="shared" si="3"/>
        <v>0</v>
      </c>
      <c r="G16" s="138"/>
      <c r="H16" s="138"/>
      <c r="I16" s="138"/>
      <c r="J16" s="138">
        <f t="shared" si="0"/>
        <v>0</v>
      </c>
      <c r="K16" s="442"/>
      <c r="L16" s="189"/>
      <c r="M16" s="138">
        <f t="shared" si="1"/>
        <v>0</v>
      </c>
      <c r="N16" s="442"/>
      <c r="O16" s="442"/>
      <c r="P16" s="189"/>
      <c r="Q16" s="138">
        <f t="shared" si="2"/>
        <v>0</v>
      </c>
      <c r="R16" s="138"/>
      <c r="S16" s="138"/>
      <c r="T16" s="138">
        <f t="shared" ref="T16:T31" si="4">R16+S16</f>
        <v>0</v>
      </c>
      <c r="U16" s="493"/>
    </row>
    <row r="17" spans="1:21" ht="20.100000000000001" customHeight="1" x14ac:dyDescent="0.25">
      <c r="A17" s="557">
        <v>5</v>
      </c>
      <c r="B17" s="128" t="str">
        <f>'9'!B14</f>
        <v>Kebasen</v>
      </c>
      <c r="C17" s="128" t="str">
        <f>'9'!C14</f>
        <v>Kebasen</v>
      </c>
      <c r="D17" s="138"/>
      <c r="E17" s="138"/>
      <c r="F17" s="138">
        <f t="shared" si="3"/>
        <v>0</v>
      </c>
      <c r="G17" s="138"/>
      <c r="H17" s="138"/>
      <c r="I17" s="138"/>
      <c r="J17" s="138">
        <f t="shared" si="0"/>
        <v>0</v>
      </c>
      <c r="K17" s="442"/>
      <c r="L17" s="189"/>
      <c r="M17" s="138">
        <f t="shared" si="1"/>
        <v>0</v>
      </c>
      <c r="N17" s="442"/>
      <c r="O17" s="442"/>
      <c r="P17" s="189"/>
      <c r="Q17" s="138">
        <f t="shared" si="2"/>
        <v>0</v>
      </c>
      <c r="R17" s="138"/>
      <c r="S17" s="138"/>
      <c r="T17" s="138">
        <f t="shared" si="4"/>
        <v>0</v>
      </c>
      <c r="U17" s="493"/>
    </row>
    <row r="18" spans="1:21" ht="20.100000000000001" customHeight="1" x14ac:dyDescent="0.25">
      <c r="A18" s="557">
        <v>6</v>
      </c>
      <c r="B18" s="128" t="str">
        <f>'9'!B15</f>
        <v>Kemranjen</v>
      </c>
      <c r="C18" s="128" t="str">
        <f>'9'!C15</f>
        <v>Kemranjen I</v>
      </c>
      <c r="D18" s="138"/>
      <c r="E18" s="138"/>
      <c r="F18" s="138">
        <f t="shared" si="3"/>
        <v>0</v>
      </c>
      <c r="G18" s="138"/>
      <c r="H18" s="138"/>
      <c r="I18" s="138"/>
      <c r="J18" s="138">
        <f t="shared" si="0"/>
        <v>0</v>
      </c>
      <c r="K18" s="442"/>
      <c r="L18" s="189"/>
      <c r="M18" s="138">
        <f t="shared" si="1"/>
        <v>0</v>
      </c>
      <c r="N18" s="442"/>
      <c r="O18" s="442"/>
      <c r="P18" s="189"/>
      <c r="Q18" s="138">
        <f t="shared" si="2"/>
        <v>0</v>
      </c>
      <c r="R18" s="138"/>
      <c r="S18" s="138"/>
      <c r="T18" s="138">
        <f t="shared" si="4"/>
        <v>0</v>
      </c>
      <c r="U18" s="493"/>
    </row>
    <row r="19" spans="1:21" ht="20.100000000000001" customHeight="1" x14ac:dyDescent="0.25">
      <c r="A19" s="557"/>
      <c r="B19" s="128"/>
      <c r="C19" s="128" t="str">
        <f>'9'!C16</f>
        <v>Kemranjen II</v>
      </c>
      <c r="D19" s="138"/>
      <c r="E19" s="138"/>
      <c r="F19" s="138">
        <f t="shared" si="3"/>
        <v>0</v>
      </c>
      <c r="G19" s="138"/>
      <c r="H19" s="138"/>
      <c r="I19" s="138"/>
      <c r="J19" s="138">
        <f t="shared" si="0"/>
        <v>0</v>
      </c>
      <c r="K19" s="442"/>
      <c r="L19" s="189"/>
      <c r="M19" s="138">
        <f t="shared" si="1"/>
        <v>0</v>
      </c>
      <c r="N19" s="442"/>
      <c r="O19" s="442"/>
      <c r="P19" s="189"/>
      <c r="Q19" s="138">
        <f t="shared" si="2"/>
        <v>0</v>
      </c>
      <c r="R19" s="138"/>
      <c r="S19" s="138"/>
      <c r="T19" s="138">
        <f t="shared" si="4"/>
        <v>0</v>
      </c>
      <c r="U19" s="493"/>
    </row>
    <row r="20" spans="1:21" ht="20.100000000000001" customHeight="1" x14ac:dyDescent="0.25">
      <c r="A20" s="557">
        <v>7</v>
      </c>
      <c r="B20" s="128" t="str">
        <f>'9'!B17</f>
        <v>Sumpiuh</v>
      </c>
      <c r="C20" s="128" t="str">
        <f>'9'!C17</f>
        <v>Sumpiuh I</v>
      </c>
      <c r="D20" s="138"/>
      <c r="E20" s="138"/>
      <c r="F20" s="138">
        <f t="shared" si="3"/>
        <v>0</v>
      </c>
      <c r="G20" s="138"/>
      <c r="H20" s="138"/>
      <c r="I20" s="138"/>
      <c r="J20" s="138">
        <f t="shared" si="0"/>
        <v>0</v>
      </c>
      <c r="K20" s="442"/>
      <c r="L20" s="189"/>
      <c r="M20" s="138">
        <f t="shared" si="1"/>
        <v>0</v>
      </c>
      <c r="N20" s="442"/>
      <c r="O20" s="442"/>
      <c r="P20" s="189"/>
      <c r="Q20" s="138">
        <f t="shared" si="2"/>
        <v>0</v>
      </c>
      <c r="R20" s="138"/>
      <c r="S20" s="138"/>
      <c r="T20" s="138">
        <f t="shared" si="4"/>
        <v>0</v>
      </c>
      <c r="U20" s="493"/>
    </row>
    <row r="21" spans="1:21" ht="20.100000000000001" customHeight="1" x14ac:dyDescent="0.25">
      <c r="A21" s="557"/>
      <c r="B21" s="128"/>
      <c r="C21" s="128" t="str">
        <f>'9'!C18</f>
        <v>Sumpiuh II</v>
      </c>
      <c r="D21" s="138"/>
      <c r="E21" s="138"/>
      <c r="F21" s="138">
        <f t="shared" si="3"/>
        <v>0</v>
      </c>
      <c r="G21" s="138"/>
      <c r="H21" s="138"/>
      <c r="I21" s="138"/>
      <c r="J21" s="138">
        <f t="shared" si="0"/>
        <v>0</v>
      </c>
      <c r="K21" s="442"/>
      <c r="L21" s="189"/>
      <c r="M21" s="138">
        <f t="shared" si="1"/>
        <v>0</v>
      </c>
      <c r="N21" s="442"/>
      <c r="O21" s="442"/>
      <c r="P21" s="189"/>
      <c r="Q21" s="138">
        <f t="shared" si="2"/>
        <v>0</v>
      </c>
      <c r="R21" s="138"/>
      <c r="S21" s="138"/>
      <c r="T21" s="138">
        <f t="shared" si="4"/>
        <v>0</v>
      </c>
      <c r="U21" s="493"/>
    </row>
    <row r="22" spans="1:21" ht="20.100000000000001" customHeight="1" x14ac:dyDescent="0.25">
      <c r="A22" s="557">
        <v>8</v>
      </c>
      <c r="B22" s="128" t="str">
        <f>'9'!B19</f>
        <v>Tambak</v>
      </c>
      <c r="C22" s="128" t="str">
        <f>'9'!C19</f>
        <v>Tambak I</v>
      </c>
      <c r="D22" s="138"/>
      <c r="E22" s="138"/>
      <c r="F22" s="138">
        <f t="shared" si="3"/>
        <v>0</v>
      </c>
      <c r="G22" s="138"/>
      <c r="H22" s="138"/>
      <c r="I22" s="138"/>
      <c r="J22" s="138">
        <f t="shared" si="0"/>
        <v>0</v>
      </c>
      <c r="K22" s="442"/>
      <c r="L22" s="189"/>
      <c r="M22" s="138">
        <f t="shared" si="1"/>
        <v>0</v>
      </c>
      <c r="N22" s="442"/>
      <c r="O22" s="442"/>
      <c r="P22" s="189"/>
      <c r="Q22" s="138">
        <f t="shared" si="2"/>
        <v>0</v>
      </c>
      <c r="R22" s="138"/>
      <c r="S22" s="138"/>
      <c r="T22" s="138">
        <f t="shared" si="4"/>
        <v>0</v>
      </c>
      <c r="U22" s="493"/>
    </row>
    <row r="23" spans="1:21" ht="20.100000000000001" customHeight="1" x14ac:dyDescent="0.25">
      <c r="A23" s="557"/>
      <c r="B23" s="128"/>
      <c r="C23" s="128" t="str">
        <f>'9'!C20</f>
        <v>Tambak II</v>
      </c>
      <c r="D23" s="138"/>
      <c r="E23" s="138"/>
      <c r="F23" s="138">
        <f t="shared" si="3"/>
        <v>0</v>
      </c>
      <c r="G23" s="138"/>
      <c r="H23" s="138"/>
      <c r="I23" s="138"/>
      <c r="J23" s="138">
        <f t="shared" si="0"/>
        <v>0</v>
      </c>
      <c r="K23" s="442"/>
      <c r="L23" s="189"/>
      <c r="M23" s="138">
        <f t="shared" si="1"/>
        <v>0</v>
      </c>
      <c r="N23" s="442"/>
      <c r="O23" s="442"/>
      <c r="P23" s="189"/>
      <c r="Q23" s="138">
        <f t="shared" si="2"/>
        <v>0</v>
      </c>
      <c r="R23" s="138"/>
      <c r="S23" s="138"/>
      <c r="T23" s="138">
        <f t="shared" si="4"/>
        <v>0</v>
      </c>
      <c r="U23" s="493"/>
    </row>
    <row r="24" spans="1:21" ht="20.100000000000001" customHeight="1" x14ac:dyDescent="0.25">
      <c r="A24" s="557">
        <v>9</v>
      </c>
      <c r="B24" s="128" t="str">
        <f>'9'!B21</f>
        <v>Somagede</v>
      </c>
      <c r="C24" s="128" t="str">
        <f>'9'!C21</f>
        <v>Somagede</v>
      </c>
      <c r="D24" s="138"/>
      <c r="E24" s="138"/>
      <c r="F24" s="138">
        <f t="shared" si="3"/>
        <v>0</v>
      </c>
      <c r="G24" s="138"/>
      <c r="H24" s="138"/>
      <c r="I24" s="138"/>
      <c r="J24" s="138">
        <f t="shared" si="0"/>
        <v>0</v>
      </c>
      <c r="K24" s="442"/>
      <c r="L24" s="189"/>
      <c r="M24" s="138">
        <f t="shared" si="1"/>
        <v>0</v>
      </c>
      <c r="N24" s="442"/>
      <c r="O24" s="442"/>
      <c r="P24" s="189"/>
      <c r="Q24" s="138">
        <f t="shared" si="2"/>
        <v>0</v>
      </c>
      <c r="R24" s="138"/>
      <c r="S24" s="138"/>
      <c r="T24" s="138">
        <f t="shared" si="4"/>
        <v>0</v>
      </c>
      <c r="U24" s="493"/>
    </row>
    <row r="25" spans="1:21" ht="20.100000000000001" customHeight="1" x14ac:dyDescent="0.25">
      <c r="A25" s="557">
        <v>10</v>
      </c>
      <c r="B25" s="128" t="str">
        <f>'9'!B22</f>
        <v>Kalibagor</v>
      </c>
      <c r="C25" s="128" t="str">
        <f>'9'!C22</f>
        <v>Kalibagor</v>
      </c>
      <c r="D25" s="138"/>
      <c r="E25" s="138"/>
      <c r="F25" s="138">
        <f t="shared" si="3"/>
        <v>0</v>
      </c>
      <c r="G25" s="138"/>
      <c r="H25" s="138"/>
      <c r="I25" s="138"/>
      <c r="J25" s="138">
        <f t="shared" si="0"/>
        <v>0</v>
      </c>
      <c r="K25" s="442"/>
      <c r="L25" s="189"/>
      <c r="M25" s="138">
        <f t="shared" si="1"/>
        <v>0</v>
      </c>
      <c r="N25" s="442"/>
      <c r="O25" s="442"/>
      <c r="P25" s="189"/>
      <c r="Q25" s="138">
        <f t="shared" si="2"/>
        <v>0</v>
      </c>
      <c r="R25" s="138"/>
      <c r="S25" s="138"/>
      <c r="T25" s="138">
        <f t="shared" si="4"/>
        <v>0</v>
      </c>
      <c r="U25" s="493"/>
    </row>
    <row r="26" spans="1:21" ht="20.100000000000001" customHeight="1" x14ac:dyDescent="0.25">
      <c r="A26" s="557">
        <v>11</v>
      </c>
      <c r="B26" s="128" t="str">
        <f>'9'!B23</f>
        <v>Banyumas</v>
      </c>
      <c r="C26" s="128" t="str">
        <f>'9'!C23</f>
        <v>Banyumas</v>
      </c>
      <c r="D26" s="138"/>
      <c r="E26" s="138"/>
      <c r="F26" s="138">
        <f t="shared" si="3"/>
        <v>0</v>
      </c>
      <c r="G26" s="138"/>
      <c r="H26" s="138"/>
      <c r="I26" s="138"/>
      <c r="J26" s="138">
        <f t="shared" si="0"/>
        <v>0</v>
      </c>
      <c r="K26" s="442"/>
      <c r="L26" s="189"/>
      <c r="M26" s="138">
        <f t="shared" si="1"/>
        <v>0</v>
      </c>
      <c r="N26" s="442"/>
      <c r="O26" s="442"/>
      <c r="P26" s="189"/>
      <c r="Q26" s="138">
        <f t="shared" si="2"/>
        <v>0</v>
      </c>
      <c r="R26" s="138"/>
      <c r="S26" s="138"/>
      <c r="T26" s="138">
        <f t="shared" si="4"/>
        <v>0</v>
      </c>
      <c r="U26" s="493"/>
    </row>
    <row r="27" spans="1:21" ht="20.100000000000001" customHeight="1" x14ac:dyDescent="0.25">
      <c r="A27" s="557">
        <v>12</v>
      </c>
      <c r="B27" s="128" t="str">
        <f>'9'!B24</f>
        <v>Patikraja</v>
      </c>
      <c r="C27" s="128" t="str">
        <f>'9'!C24</f>
        <v>Patikraja</v>
      </c>
      <c r="D27" s="138"/>
      <c r="E27" s="138"/>
      <c r="F27" s="138">
        <f t="shared" si="3"/>
        <v>0</v>
      </c>
      <c r="G27" s="138"/>
      <c r="H27" s="138"/>
      <c r="I27" s="138"/>
      <c r="J27" s="138">
        <f t="shared" si="0"/>
        <v>0</v>
      </c>
      <c r="K27" s="442"/>
      <c r="L27" s="189"/>
      <c r="M27" s="138">
        <f t="shared" si="1"/>
        <v>0</v>
      </c>
      <c r="N27" s="442"/>
      <c r="O27" s="442"/>
      <c r="P27" s="189"/>
      <c r="Q27" s="138">
        <f t="shared" si="2"/>
        <v>0</v>
      </c>
      <c r="R27" s="138"/>
      <c r="S27" s="138"/>
      <c r="T27" s="138">
        <f t="shared" si="4"/>
        <v>0</v>
      </c>
      <c r="U27" s="493"/>
    </row>
    <row r="28" spans="1:21" ht="20.100000000000001" customHeight="1" x14ac:dyDescent="0.25">
      <c r="A28" s="557">
        <v>13</v>
      </c>
      <c r="B28" s="128" t="str">
        <f>'9'!B25</f>
        <v>Purwojati</v>
      </c>
      <c r="C28" s="128" t="str">
        <f>'9'!C25</f>
        <v>Purwojati</v>
      </c>
      <c r="D28" s="138"/>
      <c r="E28" s="138"/>
      <c r="F28" s="138">
        <f t="shared" si="3"/>
        <v>0</v>
      </c>
      <c r="G28" s="138"/>
      <c r="H28" s="138"/>
      <c r="I28" s="138"/>
      <c r="J28" s="138">
        <f t="shared" si="0"/>
        <v>0</v>
      </c>
      <c r="K28" s="442"/>
      <c r="L28" s="189"/>
      <c r="M28" s="138">
        <f t="shared" si="1"/>
        <v>0</v>
      </c>
      <c r="N28" s="442"/>
      <c r="O28" s="442"/>
      <c r="P28" s="189"/>
      <c r="Q28" s="138">
        <f t="shared" si="2"/>
        <v>0</v>
      </c>
      <c r="R28" s="138"/>
      <c r="S28" s="138"/>
      <c r="T28" s="138">
        <f t="shared" si="4"/>
        <v>0</v>
      </c>
      <c r="U28" s="493"/>
    </row>
    <row r="29" spans="1:21" ht="20.100000000000001" customHeight="1" x14ac:dyDescent="0.25">
      <c r="A29" s="557">
        <v>14</v>
      </c>
      <c r="B29" s="128" t="str">
        <f>'9'!B26</f>
        <v>Ajibarang</v>
      </c>
      <c r="C29" s="128" t="str">
        <f>'9'!C26</f>
        <v>Ajibarang I</v>
      </c>
      <c r="D29" s="138"/>
      <c r="E29" s="138"/>
      <c r="F29" s="138">
        <f t="shared" si="3"/>
        <v>0</v>
      </c>
      <c r="G29" s="138"/>
      <c r="H29" s="138"/>
      <c r="I29" s="138"/>
      <c r="J29" s="138">
        <f t="shared" si="0"/>
        <v>0</v>
      </c>
      <c r="K29" s="442"/>
      <c r="L29" s="189"/>
      <c r="M29" s="138">
        <f t="shared" si="1"/>
        <v>0</v>
      </c>
      <c r="N29" s="442"/>
      <c r="O29" s="442"/>
      <c r="P29" s="189"/>
      <c r="Q29" s="138">
        <f t="shared" si="2"/>
        <v>0</v>
      </c>
      <c r="R29" s="138"/>
      <c r="S29" s="138"/>
      <c r="T29" s="138">
        <f t="shared" si="4"/>
        <v>0</v>
      </c>
      <c r="U29" s="493"/>
    </row>
    <row r="30" spans="1:21" ht="20.100000000000001" customHeight="1" x14ac:dyDescent="0.25">
      <c r="A30" s="557"/>
      <c r="B30" s="128"/>
      <c r="C30" s="128" t="str">
        <f>'9'!C27</f>
        <v>Ajibarang II</v>
      </c>
      <c r="D30" s="138"/>
      <c r="E30" s="138"/>
      <c r="F30" s="138">
        <f t="shared" si="3"/>
        <v>0</v>
      </c>
      <c r="G30" s="138"/>
      <c r="H30" s="138"/>
      <c r="I30" s="138"/>
      <c r="J30" s="138">
        <f t="shared" si="0"/>
        <v>0</v>
      </c>
      <c r="K30" s="442"/>
      <c r="L30" s="189"/>
      <c r="M30" s="138">
        <f t="shared" si="1"/>
        <v>0</v>
      </c>
      <c r="N30" s="442"/>
      <c r="O30" s="442"/>
      <c r="P30" s="189"/>
      <c r="Q30" s="138">
        <f t="shared" si="2"/>
        <v>0</v>
      </c>
      <c r="R30" s="138"/>
      <c r="S30" s="138"/>
      <c r="T30" s="138">
        <f t="shared" si="4"/>
        <v>0</v>
      </c>
      <c r="U30" s="493"/>
    </row>
    <row r="31" spans="1:21" ht="20.100000000000001" customHeight="1" x14ac:dyDescent="0.25">
      <c r="A31" s="557">
        <v>15</v>
      </c>
      <c r="B31" s="128" t="str">
        <f>'9'!B28</f>
        <v>Gumelar</v>
      </c>
      <c r="C31" s="128" t="str">
        <f>'9'!C28</f>
        <v>Gumelar</v>
      </c>
      <c r="D31" s="138"/>
      <c r="E31" s="138"/>
      <c r="F31" s="138">
        <f t="shared" si="3"/>
        <v>0</v>
      </c>
      <c r="G31" s="138"/>
      <c r="H31" s="138"/>
      <c r="I31" s="138"/>
      <c r="J31" s="138">
        <f t="shared" si="0"/>
        <v>0</v>
      </c>
      <c r="K31" s="442"/>
      <c r="L31" s="189"/>
      <c r="M31" s="138">
        <f t="shared" si="1"/>
        <v>0</v>
      </c>
      <c r="N31" s="442"/>
      <c r="O31" s="442"/>
      <c r="P31" s="189"/>
      <c r="Q31" s="138">
        <f t="shared" si="2"/>
        <v>0</v>
      </c>
      <c r="R31" s="138"/>
      <c r="S31" s="138"/>
      <c r="T31" s="138">
        <f t="shared" si="4"/>
        <v>0</v>
      </c>
      <c r="U31" s="493"/>
    </row>
    <row r="32" spans="1:21" ht="20.100000000000001" customHeight="1" x14ac:dyDescent="0.25">
      <c r="A32" s="557">
        <v>16</v>
      </c>
      <c r="B32" s="128" t="str">
        <f>'9'!B29</f>
        <v>Pekuncen</v>
      </c>
      <c r="C32" s="128" t="str">
        <f>'9'!C29</f>
        <v>Pekuncen I</v>
      </c>
      <c r="D32" s="138"/>
      <c r="E32" s="138"/>
      <c r="F32" s="138">
        <f t="shared" ref="F32:F51" si="5">D32+E32</f>
        <v>0</v>
      </c>
      <c r="G32" s="138"/>
      <c r="H32" s="138"/>
      <c r="I32" s="138"/>
      <c r="J32" s="138">
        <f t="shared" ref="J32:J51" si="6">H32+I32</f>
        <v>0</v>
      </c>
      <c r="K32" s="442"/>
      <c r="L32" s="189"/>
      <c r="M32" s="138">
        <f t="shared" ref="M32:M51" si="7">K32+L32</f>
        <v>0</v>
      </c>
      <c r="N32" s="442"/>
      <c r="O32" s="442"/>
      <c r="P32" s="189"/>
      <c r="Q32" s="138">
        <f t="shared" ref="Q32:Q51" si="8">O32+P32</f>
        <v>0</v>
      </c>
      <c r="R32" s="138"/>
      <c r="S32" s="138"/>
      <c r="T32" s="138">
        <f t="shared" ref="T32:T51" si="9">R32+S32</f>
        <v>0</v>
      </c>
      <c r="U32" s="493"/>
    </row>
    <row r="33" spans="1:21" ht="20.100000000000001" customHeight="1" x14ac:dyDescent="0.25">
      <c r="A33" s="557"/>
      <c r="B33" s="128"/>
      <c r="C33" s="128" t="str">
        <f>'9'!C30</f>
        <v>Pekuncen II</v>
      </c>
      <c r="D33" s="138"/>
      <c r="E33" s="138"/>
      <c r="F33" s="138">
        <f t="shared" si="5"/>
        <v>0</v>
      </c>
      <c r="G33" s="138"/>
      <c r="H33" s="138"/>
      <c r="I33" s="138"/>
      <c r="J33" s="138">
        <f t="shared" si="6"/>
        <v>0</v>
      </c>
      <c r="K33" s="442"/>
      <c r="L33" s="189"/>
      <c r="M33" s="138">
        <f t="shared" si="7"/>
        <v>0</v>
      </c>
      <c r="N33" s="442"/>
      <c r="O33" s="442"/>
      <c r="P33" s="189"/>
      <c r="Q33" s="138">
        <f t="shared" si="8"/>
        <v>0</v>
      </c>
      <c r="R33" s="138"/>
      <c r="S33" s="138"/>
      <c r="T33" s="138">
        <f t="shared" si="9"/>
        <v>0</v>
      </c>
      <c r="U33" s="493"/>
    </row>
    <row r="34" spans="1:21" ht="20.100000000000001" customHeight="1" x14ac:dyDescent="0.25">
      <c r="A34" s="557">
        <v>17</v>
      </c>
      <c r="B34" s="128" t="str">
        <f>'9'!B31</f>
        <v>Cilongok</v>
      </c>
      <c r="C34" s="128" t="str">
        <f>'9'!C31</f>
        <v>Cilongok I</v>
      </c>
      <c r="D34" s="138"/>
      <c r="E34" s="138"/>
      <c r="F34" s="138">
        <f t="shared" si="5"/>
        <v>0</v>
      </c>
      <c r="G34" s="138"/>
      <c r="H34" s="138"/>
      <c r="I34" s="138"/>
      <c r="J34" s="138">
        <f t="shared" si="6"/>
        <v>0</v>
      </c>
      <c r="K34" s="442"/>
      <c r="L34" s="189"/>
      <c r="M34" s="138">
        <f t="shared" si="7"/>
        <v>0</v>
      </c>
      <c r="N34" s="442"/>
      <c r="O34" s="442"/>
      <c r="P34" s="189"/>
      <c r="Q34" s="138">
        <f t="shared" si="8"/>
        <v>0</v>
      </c>
      <c r="R34" s="138"/>
      <c r="S34" s="138"/>
      <c r="T34" s="138">
        <f t="shared" si="9"/>
        <v>0</v>
      </c>
      <c r="U34" s="493"/>
    </row>
    <row r="35" spans="1:21" ht="20.100000000000001" customHeight="1" x14ac:dyDescent="0.25">
      <c r="A35" s="557"/>
      <c r="B35" s="128"/>
      <c r="C35" s="128" t="str">
        <f>'9'!C32</f>
        <v>Cilongok II</v>
      </c>
      <c r="D35" s="138"/>
      <c r="E35" s="138"/>
      <c r="F35" s="138">
        <f t="shared" si="5"/>
        <v>0</v>
      </c>
      <c r="G35" s="138"/>
      <c r="H35" s="138"/>
      <c r="I35" s="138"/>
      <c r="J35" s="138">
        <f t="shared" si="6"/>
        <v>0</v>
      </c>
      <c r="K35" s="442"/>
      <c r="L35" s="189"/>
      <c r="M35" s="138">
        <f t="shared" si="7"/>
        <v>0</v>
      </c>
      <c r="N35" s="442"/>
      <c r="O35" s="442"/>
      <c r="P35" s="189"/>
      <c r="Q35" s="138">
        <f t="shared" si="8"/>
        <v>0</v>
      </c>
      <c r="R35" s="138"/>
      <c r="S35" s="138"/>
      <c r="T35" s="138">
        <f t="shared" si="9"/>
        <v>0</v>
      </c>
      <c r="U35" s="493"/>
    </row>
    <row r="36" spans="1:21" ht="20.100000000000001" customHeight="1" x14ac:dyDescent="0.25">
      <c r="A36" s="557">
        <v>18</v>
      </c>
      <c r="B36" s="128" t="str">
        <f>'9'!B33</f>
        <v>Karanglewas</v>
      </c>
      <c r="C36" s="128" t="str">
        <f>'9'!C33</f>
        <v>Karanglewas</v>
      </c>
      <c r="D36" s="138"/>
      <c r="E36" s="138"/>
      <c r="F36" s="138">
        <f t="shared" si="5"/>
        <v>0</v>
      </c>
      <c r="G36" s="138"/>
      <c r="H36" s="138"/>
      <c r="I36" s="138"/>
      <c r="J36" s="138">
        <f t="shared" si="6"/>
        <v>0</v>
      </c>
      <c r="K36" s="442"/>
      <c r="L36" s="189"/>
      <c r="M36" s="138">
        <f t="shared" si="7"/>
        <v>0</v>
      </c>
      <c r="N36" s="442"/>
      <c r="O36" s="442"/>
      <c r="P36" s="189"/>
      <c r="Q36" s="138">
        <f t="shared" si="8"/>
        <v>0</v>
      </c>
      <c r="R36" s="138"/>
      <c r="S36" s="138"/>
      <c r="T36" s="138">
        <f t="shared" si="9"/>
        <v>0</v>
      </c>
      <c r="U36" s="493"/>
    </row>
    <row r="37" spans="1:21" ht="20.100000000000001" customHeight="1" x14ac:dyDescent="0.25">
      <c r="A37" s="557">
        <v>19</v>
      </c>
      <c r="B37" s="128" t="str">
        <f>'9'!B34</f>
        <v>Purwokerto Barat</v>
      </c>
      <c r="C37" s="128" t="str">
        <f>'9'!C34</f>
        <v>Purwokerto Barat</v>
      </c>
      <c r="D37" s="138"/>
      <c r="E37" s="138"/>
      <c r="F37" s="138">
        <f t="shared" si="5"/>
        <v>0</v>
      </c>
      <c r="G37" s="138"/>
      <c r="H37" s="138"/>
      <c r="I37" s="138"/>
      <c r="J37" s="138">
        <f t="shared" si="6"/>
        <v>0</v>
      </c>
      <c r="K37" s="442"/>
      <c r="L37" s="189"/>
      <c r="M37" s="138">
        <f t="shared" si="7"/>
        <v>0</v>
      </c>
      <c r="N37" s="442"/>
      <c r="O37" s="442"/>
      <c r="P37" s="189"/>
      <c r="Q37" s="138">
        <f t="shared" si="8"/>
        <v>0</v>
      </c>
      <c r="R37" s="138"/>
      <c r="S37" s="138"/>
      <c r="T37" s="138">
        <f t="shared" si="9"/>
        <v>0</v>
      </c>
      <c r="U37" s="493"/>
    </row>
    <row r="38" spans="1:21" ht="20.100000000000001" customHeight="1" x14ac:dyDescent="0.25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138"/>
      <c r="E38" s="138"/>
      <c r="F38" s="138">
        <f t="shared" si="5"/>
        <v>0</v>
      </c>
      <c r="G38" s="138"/>
      <c r="H38" s="138"/>
      <c r="I38" s="138"/>
      <c r="J38" s="138">
        <f t="shared" si="6"/>
        <v>0</v>
      </c>
      <c r="K38" s="442"/>
      <c r="L38" s="189"/>
      <c r="M38" s="138">
        <f t="shared" si="7"/>
        <v>0</v>
      </c>
      <c r="N38" s="442"/>
      <c r="O38" s="442"/>
      <c r="P38" s="189"/>
      <c r="Q38" s="138">
        <f t="shared" si="8"/>
        <v>0</v>
      </c>
      <c r="R38" s="138"/>
      <c r="S38" s="138"/>
      <c r="T38" s="138">
        <f t="shared" si="9"/>
        <v>0</v>
      </c>
      <c r="U38" s="493"/>
    </row>
    <row r="39" spans="1:21" ht="20.100000000000001" customHeight="1" x14ac:dyDescent="0.25">
      <c r="A39" s="557"/>
      <c r="B39" s="128"/>
      <c r="C39" s="128" t="str">
        <f>'9'!C36</f>
        <v>Purwokerto Timur II</v>
      </c>
      <c r="D39" s="138"/>
      <c r="E39" s="138"/>
      <c r="F39" s="138">
        <f t="shared" si="5"/>
        <v>0</v>
      </c>
      <c r="G39" s="138"/>
      <c r="H39" s="138"/>
      <c r="I39" s="138"/>
      <c r="J39" s="138">
        <f t="shared" si="6"/>
        <v>0</v>
      </c>
      <c r="K39" s="442"/>
      <c r="L39" s="189"/>
      <c r="M39" s="138">
        <f t="shared" si="7"/>
        <v>0</v>
      </c>
      <c r="N39" s="442"/>
      <c r="O39" s="442"/>
      <c r="P39" s="189"/>
      <c r="Q39" s="138">
        <f t="shared" si="8"/>
        <v>0</v>
      </c>
      <c r="R39" s="138"/>
      <c r="S39" s="138"/>
      <c r="T39" s="138">
        <f t="shared" si="9"/>
        <v>0</v>
      </c>
      <c r="U39" s="493"/>
    </row>
    <row r="40" spans="1:21" ht="20.100000000000001" customHeight="1" x14ac:dyDescent="0.25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138"/>
      <c r="E40" s="138"/>
      <c r="F40" s="138">
        <f t="shared" si="5"/>
        <v>0</v>
      </c>
      <c r="G40" s="138"/>
      <c r="H40" s="138"/>
      <c r="I40" s="138"/>
      <c r="J40" s="138">
        <f t="shared" si="6"/>
        <v>0</v>
      </c>
      <c r="K40" s="442"/>
      <c r="L40" s="189"/>
      <c r="M40" s="138">
        <f t="shared" si="7"/>
        <v>0</v>
      </c>
      <c r="N40" s="442"/>
      <c r="O40" s="442"/>
      <c r="P40" s="189"/>
      <c r="Q40" s="138">
        <f t="shared" si="8"/>
        <v>0</v>
      </c>
      <c r="R40" s="138"/>
      <c r="S40" s="138"/>
      <c r="T40" s="138">
        <f t="shared" si="9"/>
        <v>0</v>
      </c>
      <c r="U40" s="493"/>
    </row>
    <row r="41" spans="1:21" ht="20.100000000000001" customHeight="1" x14ac:dyDescent="0.25">
      <c r="A41" s="557"/>
      <c r="B41" s="128"/>
      <c r="C41" s="128" t="str">
        <f>'9'!C38</f>
        <v>Purwokerto Utara II</v>
      </c>
      <c r="D41" s="138"/>
      <c r="E41" s="138"/>
      <c r="F41" s="138">
        <f t="shared" si="5"/>
        <v>0</v>
      </c>
      <c r="G41" s="138"/>
      <c r="H41" s="138"/>
      <c r="I41" s="138"/>
      <c r="J41" s="138">
        <f t="shared" si="6"/>
        <v>0</v>
      </c>
      <c r="K41" s="442"/>
      <c r="L41" s="189"/>
      <c r="M41" s="138">
        <f t="shared" si="7"/>
        <v>0</v>
      </c>
      <c r="N41" s="442"/>
      <c r="O41" s="442"/>
      <c r="P41" s="189"/>
      <c r="Q41" s="138">
        <f t="shared" si="8"/>
        <v>0</v>
      </c>
      <c r="R41" s="138"/>
      <c r="S41" s="138"/>
      <c r="T41" s="138">
        <f t="shared" si="9"/>
        <v>0</v>
      </c>
      <c r="U41" s="493"/>
    </row>
    <row r="42" spans="1:21" ht="20.100000000000001" customHeight="1" x14ac:dyDescent="0.25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138"/>
      <c r="E42" s="138"/>
      <c r="F42" s="138">
        <f t="shared" si="5"/>
        <v>0</v>
      </c>
      <c r="G42" s="138"/>
      <c r="H42" s="138"/>
      <c r="I42" s="138"/>
      <c r="J42" s="138">
        <f t="shared" si="6"/>
        <v>0</v>
      </c>
      <c r="K42" s="442"/>
      <c r="L42" s="189"/>
      <c r="M42" s="138">
        <f t="shared" si="7"/>
        <v>0</v>
      </c>
      <c r="N42" s="442"/>
      <c r="O42" s="442"/>
      <c r="P42" s="189"/>
      <c r="Q42" s="138">
        <f t="shared" si="8"/>
        <v>0</v>
      </c>
      <c r="R42" s="138"/>
      <c r="S42" s="138"/>
      <c r="T42" s="138">
        <f t="shared" si="9"/>
        <v>0</v>
      </c>
      <c r="U42" s="493"/>
    </row>
    <row r="43" spans="1:21" ht="20.100000000000001" customHeight="1" x14ac:dyDescent="0.25">
      <c r="A43" s="557">
        <v>23</v>
      </c>
      <c r="B43" s="128" t="str">
        <f>'9'!B40</f>
        <v>Sokaraja</v>
      </c>
      <c r="C43" s="128" t="str">
        <f>'9'!C40</f>
        <v>Sokaraja I</v>
      </c>
      <c r="D43" s="138"/>
      <c r="E43" s="138"/>
      <c r="F43" s="138">
        <f t="shared" si="5"/>
        <v>0</v>
      </c>
      <c r="G43" s="138"/>
      <c r="H43" s="138"/>
      <c r="I43" s="138"/>
      <c r="J43" s="138">
        <f t="shared" si="6"/>
        <v>0</v>
      </c>
      <c r="K43" s="442"/>
      <c r="L43" s="189"/>
      <c r="M43" s="138">
        <f t="shared" si="7"/>
        <v>0</v>
      </c>
      <c r="N43" s="442"/>
      <c r="O43" s="442"/>
      <c r="P43" s="189"/>
      <c r="Q43" s="138">
        <f t="shared" si="8"/>
        <v>0</v>
      </c>
      <c r="R43" s="138"/>
      <c r="S43" s="138"/>
      <c r="T43" s="138">
        <f t="shared" si="9"/>
        <v>0</v>
      </c>
      <c r="U43" s="493"/>
    </row>
    <row r="44" spans="1:21" ht="20.100000000000001" customHeight="1" x14ac:dyDescent="0.25">
      <c r="A44" s="557"/>
      <c r="B44" s="128"/>
      <c r="C44" s="128" t="str">
        <f>'9'!C41</f>
        <v>Sokaraja II</v>
      </c>
      <c r="D44" s="138"/>
      <c r="E44" s="138"/>
      <c r="F44" s="138">
        <f t="shared" si="5"/>
        <v>0</v>
      </c>
      <c r="G44" s="138"/>
      <c r="H44" s="138"/>
      <c r="I44" s="138"/>
      <c r="J44" s="138">
        <f t="shared" si="6"/>
        <v>0</v>
      </c>
      <c r="K44" s="442"/>
      <c r="L44" s="189"/>
      <c r="M44" s="138">
        <f t="shared" si="7"/>
        <v>0</v>
      </c>
      <c r="N44" s="442"/>
      <c r="O44" s="442"/>
      <c r="P44" s="189"/>
      <c r="Q44" s="138">
        <f t="shared" si="8"/>
        <v>0</v>
      </c>
      <c r="R44" s="138"/>
      <c r="S44" s="138"/>
      <c r="T44" s="138">
        <f t="shared" si="9"/>
        <v>0</v>
      </c>
      <c r="U44" s="493"/>
    </row>
    <row r="45" spans="1:21" ht="20.100000000000001" customHeight="1" x14ac:dyDescent="0.25">
      <c r="A45" s="557">
        <v>24</v>
      </c>
      <c r="B45" s="128" t="str">
        <f>'9'!B42</f>
        <v>Kembaran</v>
      </c>
      <c r="C45" s="128" t="str">
        <f>'9'!C42</f>
        <v>Kembaran I</v>
      </c>
      <c r="D45" s="138"/>
      <c r="E45" s="138"/>
      <c r="F45" s="138">
        <f t="shared" si="5"/>
        <v>0</v>
      </c>
      <c r="G45" s="138"/>
      <c r="H45" s="138"/>
      <c r="I45" s="138"/>
      <c r="J45" s="138">
        <f t="shared" si="6"/>
        <v>0</v>
      </c>
      <c r="K45" s="442"/>
      <c r="L45" s="189"/>
      <c r="M45" s="138">
        <f t="shared" si="7"/>
        <v>0</v>
      </c>
      <c r="N45" s="442"/>
      <c r="O45" s="442"/>
      <c r="P45" s="189"/>
      <c r="Q45" s="138">
        <f t="shared" si="8"/>
        <v>0</v>
      </c>
      <c r="R45" s="138"/>
      <c r="S45" s="138"/>
      <c r="T45" s="138">
        <f t="shared" si="9"/>
        <v>0</v>
      </c>
      <c r="U45" s="493"/>
    </row>
    <row r="46" spans="1:21" ht="20.100000000000001" customHeight="1" x14ac:dyDescent="0.25">
      <c r="A46" s="557"/>
      <c r="B46" s="128"/>
      <c r="C46" s="128" t="str">
        <f>'9'!C43</f>
        <v>Kembaran II</v>
      </c>
      <c r="D46" s="138"/>
      <c r="E46" s="138"/>
      <c r="F46" s="138">
        <f t="shared" si="5"/>
        <v>0</v>
      </c>
      <c r="G46" s="138"/>
      <c r="H46" s="138"/>
      <c r="I46" s="138"/>
      <c r="J46" s="138">
        <f t="shared" si="6"/>
        <v>0</v>
      </c>
      <c r="K46" s="442"/>
      <c r="L46" s="189"/>
      <c r="M46" s="138">
        <f t="shared" si="7"/>
        <v>0</v>
      </c>
      <c r="N46" s="442"/>
      <c r="O46" s="442"/>
      <c r="P46" s="189"/>
      <c r="Q46" s="138">
        <f t="shared" si="8"/>
        <v>0</v>
      </c>
      <c r="R46" s="138"/>
      <c r="S46" s="138"/>
      <c r="T46" s="138">
        <f t="shared" si="9"/>
        <v>0</v>
      </c>
      <c r="U46" s="493"/>
    </row>
    <row r="47" spans="1:21" ht="20.100000000000001" customHeight="1" x14ac:dyDescent="0.25">
      <c r="A47" s="557">
        <v>25</v>
      </c>
      <c r="B47" s="128" t="str">
        <f>'9'!B44</f>
        <v>Sumbang</v>
      </c>
      <c r="C47" s="128" t="str">
        <f>'9'!C44</f>
        <v>Sumbang I</v>
      </c>
      <c r="D47" s="138"/>
      <c r="E47" s="138"/>
      <c r="F47" s="138">
        <f t="shared" si="5"/>
        <v>0</v>
      </c>
      <c r="G47" s="138"/>
      <c r="H47" s="138"/>
      <c r="I47" s="138"/>
      <c r="J47" s="138">
        <f t="shared" si="6"/>
        <v>0</v>
      </c>
      <c r="K47" s="442"/>
      <c r="L47" s="189"/>
      <c r="M47" s="138">
        <f t="shared" si="7"/>
        <v>0</v>
      </c>
      <c r="N47" s="442"/>
      <c r="O47" s="442"/>
      <c r="P47" s="189"/>
      <c r="Q47" s="138">
        <f t="shared" si="8"/>
        <v>0</v>
      </c>
      <c r="R47" s="138"/>
      <c r="S47" s="138"/>
      <c r="T47" s="138">
        <f t="shared" si="9"/>
        <v>0</v>
      </c>
      <c r="U47" s="493"/>
    </row>
    <row r="48" spans="1:21" ht="20.100000000000001" customHeight="1" x14ac:dyDescent="0.25">
      <c r="A48" s="557"/>
      <c r="B48" s="128"/>
      <c r="C48" s="128" t="str">
        <f>'9'!C45</f>
        <v>Sumbang II</v>
      </c>
      <c r="D48" s="138"/>
      <c r="E48" s="138"/>
      <c r="F48" s="138">
        <f t="shared" si="5"/>
        <v>0</v>
      </c>
      <c r="G48" s="138"/>
      <c r="H48" s="138"/>
      <c r="I48" s="138"/>
      <c r="J48" s="138">
        <f t="shared" si="6"/>
        <v>0</v>
      </c>
      <c r="K48" s="442"/>
      <c r="L48" s="189"/>
      <c r="M48" s="138">
        <f t="shared" si="7"/>
        <v>0</v>
      </c>
      <c r="N48" s="442"/>
      <c r="O48" s="442"/>
      <c r="P48" s="189"/>
      <c r="Q48" s="138">
        <f t="shared" si="8"/>
        <v>0</v>
      </c>
      <c r="R48" s="138"/>
      <c r="S48" s="138"/>
      <c r="T48" s="138">
        <f t="shared" si="9"/>
        <v>0</v>
      </c>
      <c r="U48" s="493"/>
    </row>
    <row r="49" spans="1:21" ht="20.100000000000001" customHeight="1" x14ac:dyDescent="0.25">
      <c r="A49" s="557">
        <v>26</v>
      </c>
      <c r="B49" s="128" t="str">
        <f>'9'!B46</f>
        <v>Baturraden</v>
      </c>
      <c r="C49" s="128" t="str">
        <f>'9'!C46</f>
        <v>Baturraden I</v>
      </c>
      <c r="D49" s="138"/>
      <c r="E49" s="138"/>
      <c r="F49" s="138">
        <f t="shared" si="5"/>
        <v>0</v>
      </c>
      <c r="G49" s="138"/>
      <c r="H49" s="138"/>
      <c r="I49" s="138"/>
      <c r="J49" s="138">
        <f t="shared" si="6"/>
        <v>0</v>
      </c>
      <c r="K49" s="442"/>
      <c r="L49" s="189"/>
      <c r="M49" s="138">
        <f t="shared" si="7"/>
        <v>0</v>
      </c>
      <c r="N49" s="442"/>
      <c r="O49" s="442"/>
      <c r="P49" s="189"/>
      <c r="Q49" s="138">
        <f t="shared" si="8"/>
        <v>0</v>
      </c>
      <c r="R49" s="138"/>
      <c r="S49" s="138"/>
      <c r="T49" s="138">
        <f t="shared" si="9"/>
        <v>0</v>
      </c>
      <c r="U49" s="493"/>
    </row>
    <row r="50" spans="1:21" ht="20.100000000000001" customHeight="1" x14ac:dyDescent="0.25">
      <c r="A50" s="557"/>
      <c r="B50" s="128"/>
      <c r="C50" s="128" t="str">
        <f>'9'!C47</f>
        <v>Baturraden II</v>
      </c>
      <c r="D50" s="138"/>
      <c r="E50" s="138"/>
      <c r="F50" s="138">
        <f t="shared" si="5"/>
        <v>0</v>
      </c>
      <c r="G50" s="138"/>
      <c r="H50" s="138"/>
      <c r="I50" s="138"/>
      <c r="J50" s="138">
        <f t="shared" si="6"/>
        <v>0</v>
      </c>
      <c r="K50" s="442"/>
      <c r="L50" s="189"/>
      <c r="M50" s="138">
        <f t="shared" si="7"/>
        <v>0</v>
      </c>
      <c r="N50" s="442"/>
      <c r="O50" s="442"/>
      <c r="P50" s="189"/>
      <c r="Q50" s="138">
        <f t="shared" si="8"/>
        <v>0</v>
      </c>
      <c r="R50" s="138"/>
      <c r="S50" s="138"/>
      <c r="T50" s="138">
        <f t="shared" si="9"/>
        <v>0</v>
      </c>
      <c r="U50" s="493"/>
    </row>
    <row r="51" spans="1:21" ht="20.100000000000001" customHeight="1" x14ac:dyDescent="0.25">
      <c r="A51" s="557">
        <v>27</v>
      </c>
      <c r="B51" s="128" t="str">
        <f>'9'!B48</f>
        <v>Kedungbanteng</v>
      </c>
      <c r="C51" s="128" t="str">
        <f>'9'!C48</f>
        <v>Kedungbanteng</v>
      </c>
      <c r="D51" s="138"/>
      <c r="E51" s="138"/>
      <c r="F51" s="138">
        <f t="shared" si="5"/>
        <v>0</v>
      </c>
      <c r="G51" s="138"/>
      <c r="H51" s="138"/>
      <c r="I51" s="138"/>
      <c r="J51" s="138">
        <f t="shared" si="6"/>
        <v>0</v>
      </c>
      <c r="K51" s="442"/>
      <c r="L51" s="189"/>
      <c r="M51" s="138">
        <f t="shared" si="7"/>
        <v>0</v>
      </c>
      <c r="N51" s="442"/>
      <c r="O51" s="442"/>
      <c r="P51" s="189"/>
      <c r="Q51" s="138">
        <f t="shared" si="8"/>
        <v>0</v>
      </c>
      <c r="R51" s="138"/>
      <c r="S51" s="138"/>
      <c r="T51" s="138">
        <f t="shared" si="9"/>
        <v>0</v>
      </c>
      <c r="U51" s="493"/>
    </row>
    <row r="52" spans="1:21" ht="20.100000000000001" customHeight="1" x14ac:dyDescent="0.25">
      <c r="A52" s="557"/>
      <c r="B52" s="128"/>
      <c r="C52" s="128"/>
      <c r="D52" s="138"/>
      <c r="E52" s="138"/>
      <c r="F52" s="138"/>
      <c r="G52" s="138"/>
      <c r="H52" s="138"/>
      <c r="I52" s="138"/>
      <c r="J52" s="138"/>
      <c r="K52" s="442"/>
      <c r="L52" s="189"/>
      <c r="M52" s="138"/>
      <c r="N52" s="442"/>
      <c r="O52" s="442"/>
      <c r="P52" s="189"/>
      <c r="Q52" s="138"/>
      <c r="R52" s="138"/>
      <c r="S52" s="138"/>
      <c r="T52" s="138"/>
      <c r="U52" s="493"/>
    </row>
    <row r="53" spans="1:21" ht="20.100000000000001" customHeight="1" x14ac:dyDescent="0.25">
      <c r="A53" s="557"/>
      <c r="B53" s="72"/>
      <c r="C53" s="72"/>
      <c r="D53" s="138"/>
      <c r="E53" s="138"/>
      <c r="F53" s="138"/>
      <c r="G53" s="138"/>
      <c r="H53" s="138"/>
      <c r="I53" s="138"/>
      <c r="J53" s="138"/>
      <c r="K53" s="442"/>
      <c r="L53" s="189"/>
      <c r="M53" s="138"/>
      <c r="N53" s="442"/>
      <c r="O53" s="442"/>
      <c r="P53" s="189"/>
      <c r="Q53" s="138"/>
      <c r="R53" s="138"/>
      <c r="S53" s="138"/>
      <c r="T53" s="138"/>
      <c r="U53" s="493"/>
    </row>
    <row r="54" spans="1:21" ht="20.100000000000001" customHeight="1" x14ac:dyDescent="0.25">
      <c r="A54" s="557"/>
      <c r="B54" s="72"/>
      <c r="C54" s="72"/>
      <c r="D54" s="138"/>
      <c r="E54" s="138"/>
      <c r="F54" s="138"/>
      <c r="G54" s="138"/>
      <c r="H54" s="138"/>
      <c r="I54" s="138"/>
      <c r="J54" s="138"/>
      <c r="K54" s="442"/>
      <c r="L54" s="189"/>
      <c r="M54" s="138"/>
      <c r="N54" s="442"/>
      <c r="O54" s="442"/>
      <c r="P54" s="189"/>
      <c r="Q54" s="138"/>
      <c r="R54" s="138"/>
      <c r="S54" s="138"/>
      <c r="T54" s="138"/>
      <c r="U54" s="493"/>
    </row>
    <row r="55" spans="1:21" ht="20.100000000000001" customHeight="1" x14ac:dyDescent="0.25">
      <c r="A55" s="557"/>
      <c r="B55" s="72"/>
      <c r="C55" s="72"/>
      <c r="D55" s="138"/>
      <c r="E55" s="138"/>
      <c r="F55" s="138"/>
      <c r="G55" s="138"/>
      <c r="H55" s="138"/>
      <c r="I55" s="138"/>
      <c r="J55" s="138"/>
      <c r="K55" s="442"/>
      <c r="L55" s="189"/>
      <c r="M55" s="138"/>
      <c r="N55" s="442"/>
      <c r="O55" s="442"/>
      <c r="P55" s="189"/>
      <c r="Q55" s="138"/>
      <c r="R55" s="138"/>
      <c r="S55" s="138"/>
      <c r="T55" s="138"/>
      <c r="U55" s="493"/>
    </row>
    <row r="56" spans="1:21" ht="20.100000000000001" customHeight="1" x14ac:dyDescent="0.25">
      <c r="A56" s="557"/>
      <c r="B56" s="72"/>
      <c r="C56" s="72"/>
      <c r="D56" s="138"/>
      <c r="E56" s="138"/>
      <c r="F56" s="138"/>
      <c r="G56" s="138"/>
      <c r="H56" s="138"/>
      <c r="I56" s="138"/>
      <c r="J56" s="138"/>
      <c r="K56" s="442"/>
      <c r="L56" s="189"/>
      <c r="M56" s="138"/>
      <c r="N56" s="442"/>
      <c r="O56" s="442"/>
      <c r="P56" s="189"/>
      <c r="Q56" s="138"/>
      <c r="R56" s="138"/>
      <c r="S56" s="138"/>
      <c r="T56" s="138"/>
      <c r="U56" s="493"/>
    </row>
    <row r="57" spans="1:21" ht="20.100000000000001" customHeight="1" x14ac:dyDescent="0.25">
      <c r="A57" s="558"/>
      <c r="B57" s="78"/>
      <c r="C57" s="78"/>
      <c r="D57" s="287"/>
      <c r="E57" s="287"/>
      <c r="F57" s="287"/>
      <c r="G57" s="287"/>
      <c r="H57" s="287"/>
      <c r="I57" s="287"/>
      <c r="J57" s="287"/>
      <c r="K57" s="494"/>
      <c r="L57" s="494"/>
      <c r="M57" s="287"/>
      <c r="N57" s="442"/>
      <c r="O57" s="494"/>
      <c r="P57" s="494"/>
      <c r="Q57" s="287"/>
      <c r="R57" s="287"/>
      <c r="S57" s="287"/>
      <c r="T57" s="287"/>
      <c r="U57" s="493"/>
    </row>
    <row r="58" spans="1:21" ht="21" customHeight="1" x14ac:dyDescent="0.25">
      <c r="A58" s="451" t="s">
        <v>488</v>
      </c>
      <c r="B58" s="495"/>
      <c r="C58" s="496"/>
      <c r="D58" s="497">
        <f>SUM(D12:D57)</f>
        <v>0</v>
      </c>
      <c r="E58" s="497">
        <f t="shared" ref="E58:T58" si="10">SUM(E12:E57)</f>
        <v>0</v>
      </c>
      <c r="F58" s="497">
        <f t="shared" si="10"/>
        <v>0</v>
      </c>
      <c r="G58" s="497">
        <f t="shared" si="10"/>
        <v>0</v>
      </c>
      <c r="H58" s="497">
        <f t="shared" si="10"/>
        <v>0</v>
      </c>
      <c r="I58" s="497">
        <f t="shared" si="10"/>
        <v>0</v>
      </c>
      <c r="J58" s="497">
        <f t="shared" si="10"/>
        <v>0</v>
      </c>
      <c r="K58" s="497">
        <f t="shared" si="10"/>
        <v>0</v>
      </c>
      <c r="L58" s="497">
        <f t="shared" si="10"/>
        <v>0</v>
      </c>
      <c r="M58" s="133">
        <f t="shared" si="10"/>
        <v>0</v>
      </c>
      <c r="N58" s="133">
        <f t="shared" si="10"/>
        <v>0</v>
      </c>
      <c r="O58" s="497">
        <f t="shared" si="10"/>
        <v>0</v>
      </c>
      <c r="P58" s="497">
        <f t="shared" si="10"/>
        <v>0</v>
      </c>
      <c r="Q58" s="133">
        <f t="shared" si="10"/>
        <v>0</v>
      </c>
      <c r="R58" s="497">
        <f t="shared" si="10"/>
        <v>0</v>
      </c>
      <c r="S58" s="497">
        <f t="shared" si="10"/>
        <v>0</v>
      </c>
      <c r="T58" s="497">
        <f t="shared" si="10"/>
        <v>0</v>
      </c>
      <c r="U58" s="493"/>
    </row>
    <row r="59" spans="1:21" ht="24.95" customHeight="1" thickBot="1" x14ac:dyDescent="0.3">
      <c r="A59" s="568" t="s">
        <v>891</v>
      </c>
      <c r="B59" s="577"/>
      <c r="C59" s="498"/>
      <c r="D59" s="499"/>
      <c r="E59" s="500"/>
      <c r="F59" s="501"/>
      <c r="G59" s="502" t="e">
        <f>G58/F58*100</f>
        <v>#DIV/0!</v>
      </c>
      <c r="H59" s="503"/>
      <c r="I59" s="504"/>
      <c r="J59" s="504"/>
      <c r="K59" s="503"/>
      <c r="L59" s="504"/>
      <c r="M59" s="505"/>
      <c r="N59" s="506" t="e">
        <f>N58/M58*100</f>
        <v>#DIV/0!</v>
      </c>
      <c r="O59" s="503"/>
      <c r="P59" s="504"/>
      <c r="Q59" s="505"/>
      <c r="R59" s="503"/>
      <c r="S59" s="504"/>
      <c r="T59" s="504"/>
      <c r="U59" s="80"/>
    </row>
    <row r="60" spans="1:21" ht="24.95" customHeight="1" thickBot="1" x14ac:dyDescent="0.3">
      <c r="A60" s="568" t="s">
        <v>1265</v>
      </c>
      <c r="B60" s="577"/>
      <c r="C60" s="498"/>
      <c r="D60" s="499"/>
      <c r="E60" s="500"/>
      <c r="F60" s="501"/>
      <c r="G60" s="503"/>
      <c r="H60" s="507"/>
      <c r="I60" s="508"/>
      <c r="J60" s="508"/>
      <c r="K60" s="508"/>
      <c r="L60" s="508"/>
      <c r="M60" s="508"/>
      <c r="N60" s="509"/>
      <c r="O60" s="510"/>
      <c r="P60" s="510"/>
      <c r="Q60" s="510"/>
      <c r="R60" s="502" t="e">
        <f>R58/'2'!E28*100000</f>
        <v>#DIV/0!</v>
      </c>
      <c r="S60" s="502" t="e">
        <f>S58/'2'!E28*100000</f>
        <v>#DIV/0!</v>
      </c>
      <c r="T60" s="502" t="e">
        <f>T58/'2'!E28*100000</f>
        <v>#DIV/0!</v>
      </c>
      <c r="U60" s="80"/>
    </row>
    <row r="62" spans="1:21" x14ac:dyDescent="0.25">
      <c r="A62" s="724" t="s">
        <v>413</v>
      </c>
    </row>
  </sheetData>
  <mergeCells count="13">
    <mergeCell ref="O8:Q8"/>
    <mergeCell ref="R8:T9"/>
    <mergeCell ref="D9:F9"/>
    <mergeCell ref="G9:G10"/>
    <mergeCell ref="K9:M9"/>
    <mergeCell ref="N9:N10"/>
    <mergeCell ref="O9:Q9"/>
    <mergeCell ref="K8:N8"/>
    <mergeCell ref="A7:A10"/>
    <mergeCell ref="B7:B10"/>
    <mergeCell ref="C7:C10"/>
    <mergeCell ref="D8:G8"/>
    <mergeCell ref="H8:J9"/>
  </mergeCells>
  <printOptions horizontalCentered="1"/>
  <pageMargins left="0.94" right="0.79" top="1.1499999999999999" bottom="0.9" header="0" footer="0"/>
  <pageSetup paperSize="9" scale="50" orientation="landscape" horizontalDpi="300" verticalDpi="30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F43C-0632-4FA2-835E-03624D974ACB}">
  <sheetPr codeName="Sheet39">
    <tabColor rgb="FF7030A0"/>
    <pageSetUpPr fitToPage="1"/>
  </sheetPr>
  <dimension ref="A1:H55"/>
  <sheetViews>
    <sheetView topLeftCell="A19" zoomScale="70" zoomScaleNormal="70" workbookViewId="0">
      <selection activeCell="V4" sqref="V4"/>
    </sheetView>
  </sheetViews>
  <sheetFormatPr defaultColWidth="9.140625" defaultRowHeight="15" x14ac:dyDescent="0.25"/>
  <cols>
    <col min="1" max="1" width="6.42578125" style="70" customWidth="1"/>
    <col min="2" max="2" width="25.7109375" style="70" customWidth="1"/>
    <col min="3" max="3" width="27.28515625" style="70" customWidth="1"/>
    <col min="4" max="6" width="25.7109375" style="70" customWidth="1"/>
    <col min="7" max="7" width="20.7109375" style="70" customWidth="1"/>
    <col min="8" max="256" width="9.140625" style="70"/>
    <col min="257" max="257" width="6.42578125" style="70" customWidth="1"/>
    <col min="258" max="258" width="25.7109375" style="70" customWidth="1"/>
    <col min="259" max="259" width="27.28515625" style="70" customWidth="1"/>
    <col min="260" max="262" width="25.7109375" style="70" customWidth="1"/>
    <col min="263" max="263" width="20.7109375" style="70" customWidth="1"/>
    <col min="264" max="512" width="9.140625" style="70"/>
    <col min="513" max="513" width="6.42578125" style="70" customWidth="1"/>
    <col min="514" max="514" width="25.7109375" style="70" customWidth="1"/>
    <col min="515" max="515" width="27.28515625" style="70" customWidth="1"/>
    <col min="516" max="518" width="25.7109375" style="70" customWidth="1"/>
    <col min="519" max="519" width="20.7109375" style="70" customWidth="1"/>
    <col min="520" max="768" width="9.140625" style="70"/>
    <col min="769" max="769" width="6.42578125" style="70" customWidth="1"/>
    <col min="770" max="770" width="25.7109375" style="70" customWidth="1"/>
    <col min="771" max="771" width="27.28515625" style="70" customWidth="1"/>
    <col min="772" max="774" width="25.7109375" style="70" customWidth="1"/>
    <col min="775" max="775" width="20.7109375" style="70" customWidth="1"/>
    <col min="776" max="1024" width="9.140625" style="70"/>
    <col min="1025" max="1025" width="6.42578125" style="70" customWidth="1"/>
    <col min="1026" max="1026" width="25.7109375" style="70" customWidth="1"/>
    <col min="1027" max="1027" width="27.28515625" style="70" customWidth="1"/>
    <col min="1028" max="1030" width="25.7109375" style="70" customWidth="1"/>
    <col min="1031" max="1031" width="20.7109375" style="70" customWidth="1"/>
    <col min="1032" max="1280" width="9.140625" style="70"/>
    <col min="1281" max="1281" width="6.42578125" style="70" customWidth="1"/>
    <col min="1282" max="1282" width="25.7109375" style="70" customWidth="1"/>
    <col min="1283" max="1283" width="27.28515625" style="70" customWidth="1"/>
    <col min="1284" max="1286" width="25.7109375" style="70" customWidth="1"/>
    <col min="1287" max="1287" width="20.7109375" style="70" customWidth="1"/>
    <col min="1288" max="1536" width="9.140625" style="70"/>
    <col min="1537" max="1537" width="6.42578125" style="70" customWidth="1"/>
    <col min="1538" max="1538" width="25.7109375" style="70" customWidth="1"/>
    <col min="1539" max="1539" width="27.28515625" style="70" customWidth="1"/>
    <col min="1540" max="1542" width="25.7109375" style="70" customWidth="1"/>
    <col min="1543" max="1543" width="20.7109375" style="70" customWidth="1"/>
    <col min="1544" max="1792" width="9.140625" style="70"/>
    <col min="1793" max="1793" width="6.42578125" style="70" customWidth="1"/>
    <col min="1794" max="1794" width="25.7109375" style="70" customWidth="1"/>
    <col min="1795" max="1795" width="27.28515625" style="70" customWidth="1"/>
    <col min="1796" max="1798" width="25.7109375" style="70" customWidth="1"/>
    <col min="1799" max="1799" width="20.7109375" style="70" customWidth="1"/>
    <col min="1800" max="2048" width="9.140625" style="70"/>
    <col min="2049" max="2049" width="6.42578125" style="70" customWidth="1"/>
    <col min="2050" max="2050" width="25.7109375" style="70" customWidth="1"/>
    <col min="2051" max="2051" width="27.28515625" style="70" customWidth="1"/>
    <col min="2052" max="2054" width="25.7109375" style="70" customWidth="1"/>
    <col min="2055" max="2055" width="20.7109375" style="70" customWidth="1"/>
    <col min="2056" max="2304" width="9.140625" style="70"/>
    <col min="2305" max="2305" width="6.42578125" style="70" customWidth="1"/>
    <col min="2306" max="2306" width="25.7109375" style="70" customWidth="1"/>
    <col min="2307" max="2307" width="27.28515625" style="70" customWidth="1"/>
    <col min="2308" max="2310" width="25.7109375" style="70" customWidth="1"/>
    <col min="2311" max="2311" width="20.7109375" style="70" customWidth="1"/>
    <col min="2312" max="2560" width="9.140625" style="70"/>
    <col min="2561" max="2561" width="6.42578125" style="70" customWidth="1"/>
    <col min="2562" max="2562" width="25.7109375" style="70" customWidth="1"/>
    <col min="2563" max="2563" width="27.28515625" style="70" customWidth="1"/>
    <col min="2564" max="2566" width="25.7109375" style="70" customWidth="1"/>
    <col min="2567" max="2567" width="20.7109375" style="70" customWidth="1"/>
    <col min="2568" max="2816" width="9.140625" style="70"/>
    <col min="2817" max="2817" width="6.42578125" style="70" customWidth="1"/>
    <col min="2818" max="2818" width="25.7109375" style="70" customWidth="1"/>
    <col min="2819" max="2819" width="27.28515625" style="70" customWidth="1"/>
    <col min="2820" max="2822" width="25.7109375" style="70" customWidth="1"/>
    <col min="2823" max="2823" width="20.7109375" style="70" customWidth="1"/>
    <col min="2824" max="3072" width="9.140625" style="70"/>
    <col min="3073" max="3073" width="6.42578125" style="70" customWidth="1"/>
    <col min="3074" max="3074" width="25.7109375" style="70" customWidth="1"/>
    <col min="3075" max="3075" width="27.28515625" style="70" customWidth="1"/>
    <col min="3076" max="3078" width="25.7109375" style="70" customWidth="1"/>
    <col min="3079" max="3079" width="20.7109375" style="70" customWidth="1"/>
    <col min="3080" max="3328" width="9.140625" style="70"/>
    <col min="3329" max="3329" width="6.42578125" style="70" customWidth="1"/>
    <col min="3330" max="3330" width="25.7109375" style="70" customWidth="1"/>
    <col min="3331" max="3331" width="27.28515625" style="70" customWidth="1"/>
    <col min="3332" max="3334" width="25.7109375" style="70" customWidth="1"/>
    <col min="3335" max="3335" width="20.7109375" style="70" customWidth="1"/>
    <col min="3336" max="3584" width="9.140625" style="70"/>
    <col min="3585" max="3585" width="6.42578125" style="70" customWidth="1"/>
    <col min="3586" max="3586" width="25.7109375" style="70" customWidth="1"/>
    <col min="3587" max="3587" width="27.28515625" style="70" customWidth="1"/>
    <col min="3588" max="3590" width="25.7109375" style="70" customWidth="1"/>
    <col min="3591" max="3591" width="20.7109375" style="70" customWidth="1"/>
    <col min="3592" max="3840" width="9.140625" style="70"/>
    <col min="3841" max="3841" width="6.42578125" style="70" customWidth="1"/>
    <col min="3842" max="3842" width="25.7109375" style="70" customWidth="1"/>
    <col min="3843" max="3843" width="27.28515625" style="70" customWidth="1"/>
    <col min="3844" max="3846" width="25.7109375" style="70" customWidth="1"/>
    <col min="3847" max="3847" width="20.7109375" style="70" customWidth="1"/>
    <col min="3848" max="4096" width="9.140625" style="70"/>
    <col min="4097" max="4097" width="6.42578125" style="70" customWidth="1"/>
    <col min="4098" max="4098" width="25.7109375" style="70" customWidth="1"/>
    <col min="4099" max="4099" width="27.28515625" style="70" customWidth="1"/>
    <col min="4100" max="4102" width="25.7109375" style="70" customWidth="1"/>
    <col min="4103" max="4103" width="20.7109375" style="70" customWidth="1"/>
    <col min="4104" max="4352" width="9.140625" style="70"/>
    <col min="4353" max="4353" width="6.42578125" style="70" customWidth="1"/>
    <col min="4354" max="4354" width="25.7109375" style="70" customWidth="1"/>
    <col min="4355" max="4355" width="27.28515625" style="70" customWidth="1"/>
    <col min="4356" max="4358" width="25.7109375" style="70" customWidth="1"/>
    <col min="4359" max="4359" width="20.7109375" style="70" customWidth="1"/>
    <col min="4360" max="4608" width="9.140625" style="70"/>
    <col min="4609" max="4609" width="6.42578125" style="70" customWidth="1"/>
    <col min="4610" max="4610" width="25.7109375" style="70" customWidth="1"/>
    <col min="4611" max="4611" width="27.28515625" style="70" customWidth="1"/>
    <col min="4612" max="4614" width="25.7109375" style="70" customWidth="1"/>
    <col min="4615" max="4615" width="20.7109375" style="70" customWidth="1"/>
    <col min="4616" max="4864" width="9.140625" style="70"/>
    <col min="4865" max="4865" width="6.42578125" style="70" customWidth="1"/>
    <col min="4866" max="4866" width="25.7109375" style="70" customWidth="1"/>
    <col min="4867" max="4867" width="27.28515625" style="70" customWidth="1"/>
    <col min="4868" max="4870" width="25.7109375" style="70" customWidth="1"/>
    <col min="4871" max="4871" width="20.7109375" style="70" customWidth="1"/>
    <col min="4872" max="5120" width="9.140625" style="70"/>
    <col min="5121" max="5121" width="6.42578125" style="70" customWidth="1"/>
    <col min="5122" max="5122" width="25.7109375" style="70" customWidth="1"/>
    <col min="5123" max="5123" width="27.28515625" style="70" customWidth="1"/>
    <col min="5124" max="5126" width="25.7109375" style="70" customWidth="1"/>
    <col min="5127" max="5127" width="20.7109375" style="70" customWidth="1"/>
    <col min="5128" max="5376" width="9.140625" style="70"/>
    <col min="5377" max="5377" width="6.42578125" style="70" customWidth="1"/>
    <col min="5378" max="5378" width="25.7109375" style="70" customWidth="1"/>
    <col min="5379" max="5379" width="27.28515625" style="70" customWidth="1"/>
    <col min="5380" max="5382" width="25.7109375" style="70" customWidth="1"/>
    <col min="5383" max="5383" width="20.7109375" style="70" customWidth="1"/>
    <col min="5384" max="5632" width="9.140625" style="70"/>
    <col min="5633" max="5633" width="6.42578125" style="70" customWidth="1"/>
    <col min="5634" max="5634" width="25.7109375" style="70" customWidth="1"/>
    <col min="5635" max="5635" width="27.28515625" style="70" customWidth="1"/>
    <col min="5636" max="5638" width="25.7109375" style="70" customWidth="1"/>
    <col min="5639" max="5639" width="20.7109375" style="70" customWidth="1"/>
    <col min="5640" max="5888" width="9.140625" style="70"/>
    <col min="5889" max="5889" width="6.42578125" style="70" customWidth="1"/>
    <col min="5890" max="5890" width="25.7109375" style="70" customWidth="1"/>
    <col min="5891" max="5891" width="27.28515625" style="70" customWidth="1"/>
    <col min="5892" max="5894" width="25.7109375" style="70" customWidth="1"/>
    <col min="5895" max="5895" width="20.7109375" style="70" customWidth="1"/>
    <col min="5896" max="6144" width="9.140625" style="70"/>
    <col min="6145" max="6145" width="6.42578125" style="70" customWidth="1"/>
    <col min="6146" max="6146" width="25.7109375" style="70" customWidth="1"/>
    <col min="6147" max="6147" width="27.28515625" style="70" customWidth="1"/>
    <col min="6148" max="6150" width="25.7109375" style="70" customWidth="1"/>
    <col min="6151" max="6151" width="20.7109375" style="70" customWidth="1"/>
    <col min="6152" max="6400" width="9.140625" style="70"/>
    <col min="6401" max="6401" width="6.42578125" style="70" customWidth="1"/>
    <col min="6402" max="6402" width="25.7109375" style="70" customWidth="1"/>
    <col min="6403" max="6403" width="27.28515625" style="70" customWidth="1"/>
    <col min="6404" max="6406" width="25.7109375" style="70" customWidth="1"/>
    <col min="6407" max="6407" width="20.7109375" style="70" customWidth="1"/>
    <col min="6408" max="6656" width="9.140625" style="70"/>
    <col min="6657" max="6657" width="6.42578125" style="70" customWidth="1"/>
    <col min="6658" max="6658" width="25.7109375" style="70" customWidth="1"/>
    <col min="6659" max="6659" width="27.28515625" style="70" customWidth="1"/>
    <col min="6660" max="6662" width="25.7109375" style="70" customWidth="1"/>
    <col min="6663" max="6663" width="20.7109375" style="70" customWidth="1"/>
    <col min="6664" max="6912" width="9.140625" style="70"/>
    <col min="6913" max="6913" width="6.42578125" style="70" customWidth="1"/>
    <col min="6914" max="6914" width="25.7109375" style="70" customWidth="1"/>
    <col min="6915" max="6915" width="27.28515625" style="70" customWidth="1"/>
    <col min="6916" max="6918" width="25.7109375" style="70" customWidth="1"/>
    <col min="6919" max="6919" width="20.7109375" style="70" customWidth="1"/>
    <col min="6920" max="7168" width="9.140625" style="70"/>
    <col min="7169" max="7169" width="6.42578125" style="70" customWidth="1"/>
    <col min="7170" max="7170" width="25.7109375" style="70" customWidth="1"/>
    <col min="7171" max="7171" width="27.28515625" style="70" customWidth="1"/>
    <col min="7172" max="7174" width="25.7109375" style="70" customWidth="1"/>
    <col min="7175" max="7175" width="20.7109375" style="70" customWidth="1"/>
    <col min="7176" max="7424" width="9.140625" style="70"/>
    <col min="7425" max="7425" width="6.42578125" style="70" customWidth="1"/>
    <col min="7426" max="7426" width="25.7109375" style="70" customWidth="1"/>
    <col min="7427" max="7427" width="27.28515625" style="70" customWidth="1"/>
    <col min="7428" max="7430" width="25.7109375" style="70" customWidth="1"/>
    <col min="7431" max="7431" width="20.7109375" style="70" customWidth="1"/>
    <col min="7432" max="7680" width="9.140625" style="70"/>
    <col min="7681" max="7681" width="6.42578125" style="70" customWidth="1"/>
    <col min="7682" max="7682" width="25.7109375" style="70" customWidth="1"/>
    <col min="7683" max="7683" width="27.28515625" style="70" customWidth="1"/>
    <col min="7684" max="7686" width="25.7109375" style="70" customWidth="1"/>
    <col min="7687" max="7687" width="20.7109375" style="70" customWidth="1"/>
    <col min="7688" max="7936" width="9.140625" style="70"/>
    <col min="7937" max="7937" width="6.42578125" style="70" customWidth="1"/>
    <col min="7938" max="7938" width="25.7109375" style="70" customWidth="1"/>
    <col min="7939" max="7939" width="27.28515625" style="70" customWidth="1"/>
    <col min="7940" max="7942" width="25.7109375" style="70" customWidth="1"/>
    <col min="7943" max="7943" width="20.7109375" style="70" customWidth="1"/>
    <col min="7944" max="8192" width="9.140625" style="70"/>
    <col min="8193" max="8193" width="6.42578125" style="70" customWidth="1"/>
    <col min="8194" max="8194" width="25.7109375" style="70" customWidth="1"/>
    <col min="8195" max="8195" width="27.28515625" style="70" customWidth="1"/>
    <col min="8196" max="8198" width="25.7109375" style="70" customWidth="1"/>
    <col min="8199" max="8199" width="20.7109375" style="70" customWidth="1"/>
    <col min="8200" max="8448" width="9.140625" style="70"/>
    <col min="8449" max="8449" width="6.42578125" style="70" customWidth="1"/>
    <col min="8450" max="8450" width="25.7109375" style="70" customWidth="1"/>
    <col min="8451" max="8451" width="27.28515625" style="70" customWidth="1"/>
    <col min="8452" max="8454" width="25.7109375" style="70" customWidth="1"/>
    <col min="8455" max="8455" width="20.7109375" style="70" customWidth="1"/>
    <col min="8456" max="8704" width="9.140625" style="70"/>
    <col min="8705" max="8705" width="6.42578125" style="70" customWidth="1"/>
    <col min="8706" max="8706" width="25.7109375" style="70" customWidth="1"/>
    <col min="8707" max="8707" width="27.28515625" style="70" customWidth="1"/>
    <col min="8708" max="8710" width="25.7109375" style="70" customWidth="1"/>
    <col min="8711" max="8711" width="20.7109375" style="70" customWidth="1"/>
    <col min="8712" max="8960" width="9.140625" style="70"/>
    <col min="8961" max="8961" width="6.42578125" style="70" customWidth="1"/>
    <col min="8962" max="8962" width="25.7109375" style="70" customWidth="1"/>
    <col min="8963" max="8963" width="27.28515625" style="70" customWidth="1"/>
    <col min="8964" max="8966" width="25.7109375" style="70" customWidth="1"/>
    <col min="8967" max="8967" width="20.7109375" style="70" customWidth="1"/>
    <col min="8968" max="9216" width="9.140625" style="70"/>
    <col min="9217" max="9217" width="6.42578125" style="70" customWidth="1"/>
    <col min="9218" max="9218" width="25.7109375" style="70" customWidth="1"/>
    <col min="9219" max="9219" width="27.28515625" style="70" customWidth="1"/>
    <col min="9220" max="9222" width="25.7109375" style="70" customWidth="1"/>
    <col min="9223" max="9223" width="20.7109375" style="70" customWidth="1"/>
    <col min="9224" max="9472" width="9.140625" style="70"/>
    <col min="9473" max="9473" width="6.42578125" style="70" customWidth="1"/>
    <col min="9474" max="9474" width="25.7109375" style="70" customWidth="1"/>
    <col min="9475" max="9475" width="27.28515625" style="70" customWidth="1"/>
    <col min="9476" max="9478" width="25.7109375" style="70" customWidth="1"/>
    <col min="9479" max="9479" width="20.7109375" style="70" customWidth="1"/>
    <col min="9480" max="9728" width="9.140625" style="70"/>
    <col min="9729" max="9729" width="6.42578125" style="70" customWidth="1"/>
    <col min="9730" max="9730" width="25.7109375" style="70" customWidth="1"/>
    <col min="9731" max="9731" width="27.28515625" style="70" customWidth="1"/>
    <col min="9732" max="9734" width="25.7109375" style="70" customWidth="1"/>
    <col min="9735" max="9735" width="20.7109375" style="70" customWidth="1"/>
    <col min="9736" max="9984" width="9.140625" style="70"/>
    <col min="9985" max="9985" width="6.42578125" style="70" customWidth="1"/>
    <col min="9986" max="9986" width="25.7109375" style="70" customWidth="1"/>
    <col min="9987" max="9987" width="27.28515625" style="70" customWidth="1"/>
    <col min="9988" max="9990" width="25.7109375" style="70" customWidth="1"/>
    <col min="9991" max="9991" width="20.7109375" style="70" customWidth="1"/>
    <col min="9992" max="10240" width="9.140625" style="70"/>
    <col min="10241" max="10241" width="6.42578125" style="70" customWidth="1"/>
    <col min="10242" max="10242" width="25.7109375" style="70" customWidth="1"/>
    <col min="10243" max="10243" width="27.28515625" style="70" customWidth="1"/>
    <col min="10244" max="10246" width="25.7109375" style="70" customWidth="1"/>
    <col min="10247" max="10247" width="20.7109375" style="70" customWidth="1"/>
    <col min="10248" max="10496" width="9.140625" style="70"/>
    <col min="10497" max="10497" width="6.42578125" style="70" customWidth="1"/>
    <col min="10498" max="10498" width="25.7109375" style="70" customWidth="1"/>
    <col min="10499" max="10499" width="27.28515625" style="70" customWidth="1"/>
    <col min="10500" max="10502" width="25.7109375" style="70" customWidth="1"/>
    <col min="10503" max="10503" width="20.7109375" style="70" customWidth="1"/>
    <col min="10504" max="10752" width="9.140625" style="70"/>
    <col min="10753" max="10753" width="6.42578125" style="70" customWidth="1"/>
    <col min="10754" max="10754" width="25.7109375" style="70" customWidth="1"/>
    <col min="10755" max="10755" width="27.28515625" style="70" customWidth="1"/>
    <col min="10756" max="10758" width="25.7109375" style="70" customWidth="1"/>
    <col min="10759" max="10759" width="20.7109375" style="70" customWidth="1"/>
    <col min="10760" max="11008" width="9.140625" style="70"/>
    <col min="11009" max="11009" width="6.42578125" style="70" customWidth="1"/>
    <col min="11010" max="11010" width="25.7109375" style="70" customWidth="1"/>
    <col min="11011" max="11011" width="27.28515625" style="70" customWidth="1"/>
    <col min="11012" max="11014" width="25.7109375" style="70" customWidth="1"/>
    <col min="11015" max="11015" width="20.7109375" style="70" customWidth="1"/>
    <col min="11016" max="11264" width="9.140625" style="70"/>
    <col min="11265" max="11265" width="6.42578125" style="70" customWidth="1"/>
    <col min="11266" max="11266" width="25.7109375" style="70" customWidth="1"/>
    <col min="11267" max="11267" width="27.28515625" style="70" customWidth="1"/>
    <col min="11268" max="11270" width="25.7109375" style="70" customWidth="1"/>
    <col min="11271" max="11271" width="20.7109375" style="70" customWidth="1"/>
    <col min="11272" max="11520" width="9.140625" style="70"/>
    <col min="11521" max="11521" width="6.42578125" style="70" customWidth="1"/>
    <col min="11522" max="11522" width="25.7109375" style="70" customWidth="1"/>
    <col min="11523" max="11523" width="27.28515625" style="70" customWidth="1"/>
    <col min="11524" max="11526" width="25.7109375" style="70" customWidth="1"/>
    <col min="11527" max="11527" width="20.7109375" style="70" customWidth="1"/>
    <col min="11528" max="11776" width="9.140625" style="70"/>
    <col min="11777" max="11777" width="6.42578125" style="70" customWidth="1"/>
    <col min="11778" max="11778" width="25.7109375" style="70" customWidth="1"/>
    <col min="11779" max="11779" width="27.28515625" style="70" customWidth="1"/>
    <col min="11780" max="11782" width="25.7109375" style="70" customWidth="1"/>
    <col min="11783" max="11783" width="20.7109375" style="70" customWidth="1"/>
    <col min="11784" max="12032" width="9.140625" style="70"/>
    <col min="12033" max="12033" width="6.42578125" style="70" customWidth="1"/>
    <col min="12034" max="12034" width="25.7109375" style="70" customWidth="1"/>
    <col min="12035" max="12035" width="27.28515625" style="70" customWidth="1"/>
    <col min="12036" max="12038" width="25.7109375" style="70" customWidth="1"/>
    <col min="12039" max="12039" width="20.7109375" style="70" customWidth="1"/>
    <col min="12040" max="12288" width="9.140625" style="70"/>
    <col min="12289" max="12289" width="6.42578125" style="70" customWidth="1"/>
    <col min="12290" max="12290" width="25.7109375" style="70" customWidth="1"/>
    <col min="12291" max="12291" width="27.28515625" style="70" customWidth="1"/>
    <col min="12292" max="12294" width="25.7109375" style="70" customWidth="1"/>
    <col min="12295" max="12295" width="20.7109375" style="70" customWidth="1"/>
    <col min="12296" max="12544" width="9.140625" style="70"/>
    <col min="12545" max="12545" width="6.42578125" style="70" customWidth="1"/>
    <col min="12546" max="12546" width="25.7109375" style="70" customWidth="1"/>
    <col min="12547" max="12547" width="27.28515625" style="70" customWidth="1"/>
    <col min="12548" max="12550" width="25.7109375" style="70" customWidth="1"/>
    <col min="12551" max="12551" width="20.7109375" style="70" customWidth="1"/>
    <col min="12552" max="12800" width="9.140625" style="70"/>
    <col min="12801" max="12801" width="6.42578125" style="70" customWidth="1"/>
    <col min="12802" max="12802" width="25.7109375" style="70" customWidth="1"/>
    <col min="12803" max="12803" width="27.28515625" style="70" customWidth="1"/>
    <col min="12804" max="12806" width="25.7109375" style="70" customWidth="1"/>
    <col min="12807" max="12807" width="20.7109375" style="70" customWidth="1"/>
    <col min="12808" max="13056" width="9.140625" style="70"/>
    <col min="13057" max="13057" width="6.42578125" style="70" customWidth="1"/>
    <col min="13058" max="13058" width="25.7109375" style="70" customWidth="1"/>
    <col min="13059" max="13059" width="27.28515625" style="70" customWidth="1"/>
    <col min="13060" max="13062" width="25.7109375" style="70" customWidth="1"/>
    <col min="13063" max="13063" width="20.7109375" style="70" customWidth="1"/>
    <col min="13064" max="13312" width="9.140625" style="70"/>
    <col min="13313" max="13313" width="6.42578125" style="70" customWidth="1"/>
    <col min="13314" max="13314" width="25.7109375" style="70" customWidth="1"/>
    <col min="13315" max="13315" width="27.28515625" style="70" customWidth="1"/>
    <col min="13316" max="13318" width="25.7109375" style="70" customWidth="1"/>
    <col min="13319" max="13319" width="20.7109375" style="70" customWidth="1"/>
    <col min="13320" max="13568" width="9.140625" style="70"/>
    <col min="13569" max="13569" width="6.42578125" style="70" customWidth="1"/>
    <col min="13570" max="13570" width="25.7109375" style="70" customWidth="1"/>
    <col min="13571" max="13571" width="27.28515625" style="70" customWidth="1"/>
    <col min="13572" max="13574" width="25.7109375" style="70" customWidth="1"/>
    <col min="13575" max="13575" width="20.7109375" style="70" customWidth="1"/>
    <col min="13576" max="13824" width="9.140625" style="70"/>
    <col min="13825" max="13825" width="6.42578125" style="70" customWidth="1"/>
    <col min="13826" max="13826" width="25.7109375" style="70" customWidth="1"/>
    <col min="13827" max="13827" width="27.28515625" style="70" customWidth="1"/>
    <col min="13828" max="13830" width="25.7109375" style="70" customWidth="1"/>
    <col min="13831" max="13831" width="20.7109375" style="70" customWidth="1"/>
    <col min="13832" max="14080" width="9.140625" style="70"/>
    <col min="14081" max="14081" width="6.42578125" style="70" customWidth="1"/>
    <col min="14082" max="14082" width="25.7109375" style="70" customWidth="1"/>
    <col min="14083" max="14083" width="27.28515625" style="70" customWidth="1"/>
    <col min="14084" max="14086" width="25.7109375" style="70" customWidth="1"/>
    <col min="14087" max="14087" width="20.7109375" style="70" customWidth="1"/>
    <col min="14088" max="14336" width="9.140625" style="70"/>
    <col min="14337" max="14337" width="6.42578125" style="70" customWidth="1"/>
    <col min="14338" max="14338" width="25.7109375" style="70" customWidth="1"/>
    <col min="14339" max="14339" width="27.28515625" style="70" customWidth="1"/>
    <col min="14340" max="14342" width="25.7109375" style="70" customWidth="1"/>
    <col min="14343" max="14343" width="20.7109375" style="70" customWidth="1"/>
    <col min="14344" max="14592" width="9.140625" style="70"/>
    <col min="14593" max="14593" width="6.42578125" style="70" customWidth="1"/>
    <col min="14594" max="14594" width="25.7109375" style="70" customWidth="1"/>
    <col min="14595" max="14595" width="27.28515625" style="70" customWidth="1"/>
    <col min="14596" max="14598" width="25.7109375" style="70" customWidth="1"/>
    <col min="14599" max="14599" width="20.7109375" style="70" customWidth="1"/>
    <col min="14600" max="14848" width="9.140625" style="70"/>
    <col min="14849" max="14849" width="6.42578125" style="70" customWidth="1"/>
    <col min="14850" max="14850" width="25.7109375" style="70" customWidth="1"/>
    <col min="14851" max="14851" width="27.28515625" style="70" customWidth="1"/>
    <col min="14852" max="14854" width="25.7109375" style="70" customWidth="1"/>
    <col min="14855" max="14855" width="20.7109375" style="70" customWidth="1"/>
    <col min="14856" max="15104" width="9.140625" style="70"/>
    <col min="15105" max="15105" width="6.42578125" style="70" customWidth="1"/>
    <col min="15106" max="15106" width="25.7109375" style="70" customWidth="1"/>
    <col min="15107" max="15107" width="27.28515625" style="70" customWidth="1"/>
    <col min="15108" max="15110" width="25.7109375" style="70" customWidth="1"/>
    <col min="15111" max="15111" width="20.7109375" style="70" customWidth="1"/>
    <col min="15112" max="15360" width="9.140625" style="70"/>
    <col min="15361" max="15361" width="6.42578125" style="70" customWidth="1"/>
    <col min="15362" max="15362" width="25.7109375" style="70" customWidth="1"/>
    <col min="15363" max="15363" width="27.28515625" style="70" customWidth="1"/>
    <col min="15364" max="15366" width="25.7109375" style="70" customWidth="1"/>
    <col min="15367" max="15367" width="20.7109375" style="70" customWidth="1"/>
    <col min="15368" max="15616" width="9.140625" style="70"/>
    <col min="15617" max="15617" width="6.42578125" style="70" customWidth="1"/>
    <col min="15618" max="15618" width="25.7109375" style="70" customWidth="1"/>
    <col min="15619" max="15619" width="27.28515625" style="70" customWidth="1"/>
    <col min="15620" max="15622" width="25.7109375" style="70" customWidth="1"/>
    <col min="15623" max="15623" width="20.7109375" style="70" customWidth="1"/>
    <col min="15624" max="15872" width="9.140625" style="70"/>
    <col min="15873" max="15873" width="6.42578125" style="70" customWidth="1"/>
    <col min="15874" max="15874" width="25.7109375" style="70" customWidth="1"/>
    <col min="15875" max="15875" width="27.28515625" style="70" customWidth="1"/>
    <col min="15876" max="15878" width="25.7109375" style="70" customWidth="1"/>
    <col min="15879" max="15879" width="20.7109375" style="70" customWidth="1"/>
    <col min="15880" max="16128" width="9.140625" style="70"/>
    <col min="16129" max="16129" width="6.42578125" style="70" customWidth="1"/>
    <col min="16130" max="16130" width="25.7109375" style="70" customWidth="1"/>
    <col min="16131" max="16131" width="27.28515625" style="70" customWidth="1"/>
    <col min="16132" max="16134" width="25.7109375" style="70" customWidth="1"/>
    <col min="16135" max="16135" width="20.7109375" style="70" customWidth="1"/>
    <col min="16136" max="16384" width="9.140625" style="70"/>
  </cols>
  <sheetData>
    <row r="1" spans="1:8" ht="15.75" x14ac:dyDescent="0.25">
      <c r="A1" s="217" t="s">
        <v>953</v>
      </c>
    </row>
    <row r="3" spans="1:8" ht="15.75" x14ac:dyDescent="0.25">
      <c r="A3" s="1064" t="s">
        <v>892</v>
      </c>
      <c r="B3" s="1064"/>
      <c r="C3" s="1064"/>
      <c r="D3" s="1064"/>
      <c r="E3" s="1064"/>
      <c r="F3" s="1064"/>
      <c r="G3" s="105"/>
      <c r="H3" s="564"/>
    </row>
    <row r="4" spans="1:8" ht="15.75" x14ac:dyDescent="0.25">
      <c r="A4" s="588"/>
      <c r="B4" s="588"/>
      <c r="C4" s="589" t="str">
        <f>'1'!$E$5</f>
        <v>KABUPATEN/KOTA</v>
      </c>
      <c r="D4" s="590">
        <f>'1'!$F$5</f>
        <v>2022</v>
      </c>
      <c r="E4" s="217"/>
      <c r="F4" s="588"/>
      <c r="G4" s="105"/>
      <c r="H4" s="564"/>
    </row>
    <row r="5" spans="1:8" ht="15.75" x14ac:dyDescent="0.25">
      <c r="C5" s="589" t="str">
        <f>'1'!$E$6</f>
        <v>TAHUN</v>
      </c>
      <c r="D5" s="590" t="str">
        <f>'1'!$F$6</f>
        <v>BANYUMAS</v>
      </c>
      <c r="H5" s="564"/>
    </row>
    <row r="6" spans="1:8" x14ac:dyDescent="0.25">
      <c r="E6" s="105"/>
      <c r="F6" s="105"/>
      <c r="G6" s="105"/>
      <c r="H6" s="564"/>
    </row>
    <row r="7" spans="1:8" ht="15.75" thickBot="1" x14ac:dyDescent="0.3"/>
    <row r="8" spans="1:8" ht="18" customHeight="1" x14ac:dyDescent="0.25">
      <c r="A8" s="1066" t="s">
        <v>2</v>
      </c>
      <c r="B8" s="1066" t="s">
        <v>254</v>
      </c>
      <c r="C8" s="1066" t="s">
        <v>409</v>
      </c>
      <c r="D8" s="1056" t="s">
        <v>893</v>
      </c>
      <c r="E8" s="1316"/>
      <c r="F8" s="1058"/>
    </row>
    <row r="9" spans="1:8" ht="15.75" x14ac:dyDescent="0.25">
      <c r="A9" s="1041"/>
      <c r="B9" s="1041"/>
      <c r="C9" s="1041"/>
      <c r="D9" s="757" t="s">
        <v>256</v>
      </c>
      <c r="E9" s="758" t="s">
        <v>894</v>
      </c>
      <c r="F9" s="762" t="s">
        <v>27</v>
      </c>
    </row>
    <row r="10" spans="1:8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</row>
    <row r="11" spans="1:8" x14ac:dyDescent="0.25">
      <c r="A11" s="561">
        <v>1</v>
      </c>
      <c r="B11" s="128" t="str">
        <f>'9'!B9</f>
        <v>Lumbir</v>
      </c>
      <c r="C11" s="128" t="str">
        <f>'9'!C9</f>
        <v>Lumbir</v>
      </c>
      <c r="D11" s="209"/>
      <c r="E11" s="209"/>
      <c r="F11" s="333" t="e">
        <f>E11/D11*100</f>
        <v>#DIV/0!</v>
      </c>
    </row>
    <row r="12" spans="1:8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09"/>
      <c r="E12" s="209"/>
      <c r="F12" s="333" t="e">
        <f t="shared" ref="F12:F30" si="0">E12/D12*100</f>
        <v>#DIV/0!</v>
      </c>
    </row>
    <row r="13" spans="1:8" x14ac:dyDescent="0.25">
      <c r="A13" s="557"/>
      <c r="B13" s="128"/>
      <c r="C13" s="128" t="str">
        <f>'9'!C11</f>
        <v>Wangon II</v>
      </c>
      <c r="D13" s="209"/>
      <c r="E13" s="209"/>
      <c r="F13" s="333" t="e">
        <f t="shared" si="0"/>
        <v>#DIV/0!</v>
      </c>
    </row>
    <row r="14" spans="1:8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09"/>
      <c r="E14" s="209"/>
      <c r="F14" s="333" t="e">
        <f t="shared" si="0"/>
        <v>#DIV/0!</v>
      </c>
    </row>
    <row r="15" spans="1:8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09"/>
      <c r="E15" s="209"/>
      <c r="F15" s="333" t="e">
        <f>E15/D15*100</f>
        <v>#DIV/0!</v>
      </c>
    </row>
    <row r="16" spans="1:8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09"/>
      <c r="E16" s="209"/>
      <c r="F16" s="333" t="e">
        <f t="shared" si="0"/>
        <v>#DIV/0!</v>
      </c>
    </row>
    <row r="17" spans="1:6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09"/>
      <c r="E17" s="209"/>
      <c r="F17" s="333" t="e">
        <f t="shared" si="0"/>
        <v>#DIV/0!</v>
      </c>
    </row>
    <row r="18" spans="1:6" x14ac:dyDescent="0.25">
      <c r="A18" s="557"/>
      <c r="B18" s="128"/>
      <c r="C18" s="128" t="str">
        <f>'9'!C16</f>
        <v>Kemranjen II</v>
      </c>
      <c r="D18" s="209"/>
      <c r="E18" s="209"/>
      <c r="F18" s="333" t="e">
        <f t="shared" si="0"/>
        <v>#DIV/0!</v>
      </c>
    </row>
    <row r="19" spans="1:6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09"/>
      <c r="E19" s="209"/>
      <c r="F19" s="333" t="e">
        <f>E19/D19*100</f>
        <v>#DIV/0!</v>
      </c>
    </row>
    <row r="20" spans="1:6" x14ac:dyDescent="0.25">
      <c r="A20" s="557"/>
      <c r="B20" s="128"/>
      <c r="C20" s="128" t="str">
        <f>'9'!C18</f>
        <v>Sumpiuh II</v>
      </c>
      <c r="D20" s="209"/>
      <c r="E20" s="209"/>
      <c r="F20" s="333" t="e">
        <f t="shared" si="0"/>
        <v>#DIV/0!</v>
      </c>
    </row>
    <row r="21" spans="1:6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09"/>
      <c r="E21" s="209"/>
      <c r="F21" s="333" t="e">
        <f t="shared" si="0"/>
        <v>#DIV/0!</v>
      </c>
    </row>
    <row r="22" spans="1:6" x14ac:dyDescent="0.25">
      <c r="A22" s="557"/>
      <c r="B22" s="128"/>
      <c r="C22" s="128" t="str">
        <f>'9'!C20</f>
        <v>Tambak II</v>
      </c>
      <c r="D22" s="209"/>
      <c r="E22" s="209"/>
      <c r="F22" s="333" t="e">
        <f t="shared" si="0"/>
        <v>#DIV/0!</v>
      </c>
    </row>
    <row r="23" spans="1:6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09"/>
      <c r="E23" s="209"/>
      <c r="F23" s="333" t="e">
        <f>E23/D23*100</f>
        <v>#DIV/0!</v>
      </c>
    </row>
    <row r="24" spans="1:6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09"/>
      <c r="E24" s="209"/>
      <c r="F24" s="333" t="e">
        <f t="shared" si="0"/>
        <v>#DIV/0!</v>
      </c>
    </row>
    <row r="25" spans="1:6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09"/>
      <c r="E25" s="209"/>
      <c r="F25" s="333" t="e">
        <f t="shared" si="0"/>
        <v>#DIV/0!</v>
      </c>
    </row>
    <row r="26" spans="1:6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09"/>
      <c r="E26" s="209"/>
      <c r="F26" s="333" t="e">
        <f t="shared" si="0"/>
        <v>#DIV/0!</v>
      </c>
    </row>
    <row r="27" spans="1:6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09"/>
      <c r="E27" s="209"/>
      <c r="F27" s="333" t="e">
        <f t="shared" si="0"/>
        <v>#DIV/0!</v>
      </c>
    </row>
    <row r="28" spans="1:6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09"/>
      <c r="E28" s="209"/>
      <c r="F28" s="333" t="e">
        <f t="shared" si="0"/>
        <v>#DIV/0!</v>
      </c>
    </row>
    <row r="29" spans="1:6" x14ac:dyDescent="0.25">
      <c r="A29" s="557"/>
      <c r="B29" s="128"/>
      <c r="C29" s="128" t="str">
        <f>'9'!C27</f>
        <v>Ajibarang II</v>
      </c>
      <c r="D29" s="209"/>
      <c r="E29" s="209"/>
      <c r="F29" s="333" t="e">
        <f t="shared" si="0"/>
        <v>#DIV/0!</v>
      </c>
    </row>
    <row r="30" spans="1:6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09"/>
      <c r="E30" s="209"/>
      <c r="F30" s="333" t="e">
        <f t="shared" si="0"/>
        <v>#DIV/0!</v>
      </c>
    </row>
    <row r="31" spans="1:6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09"/>
      <c r="E31" s="209"/>
      <c r="F31" s="333" t="e">
        <f t="shared" ref="F31:F47" si="1">E31/D31*100</f>
        <v>#DIV/0!</v>
      </c>
    </row>
    <row r="32" spans="1:6" x14ac:dyDescent="0.25">
      <c r="A32" s="557"/>
      <c r="B32" s="128"/>
      <c r="C32" s="128" t="str">
        <f>'9'!C30</f>
        <v>Pekuncen II</v>
      </c>
      <c r="D32" s="209"/>
      <c r="E32" s="209"/>
      <c r="F32" s="333" t="e">
        <f t="shared" si="1"/>
        <v>#DIV/0!</v>
      </c>
    </row>
    <row r="33" spans="1:6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09"/>
      <c r="E33" s="209"/>
      <c r="F33" s="333" t="e">
        <f t="shared" si="1"/>
        <v>#DIV/0!</v>
      </c>
    </row>
    <row r="34" spans="1:6" x14ac:dyDescent="0.25">
      <c r="A34" s="557"/>
      <c r="B34" s="128"/>
      <c r="C34" s="128" t="str">
        <f>'9'!C32</f>
        <v>Cilongok II</v>
      </c>
      <c r="D34" s="209"/>
      <c r="E34" s="209"/>
      <c r="F34" s="333" t="e">
        <f t="shared" si="1"/>
        <v>#DIV/0!</v>
      </c>
    </row>
    <row r="35" spans="1:6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09"/>
      <c r="E35" s="209"/>
      <c r="F35" s="333" t="e">
        <f t="shared" si="1"/>
        <v>#DIV/0!</v>
      </c>
    </row>
    <row r="36" spans="1:6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09"/>
      <c r="E36" s="209"/>
      <c r="F36" s="333" t="e">
        <f t="shared" si="1"/>
        <v>#DIV/0!</v>
      </c>
    </row>
    <row r="37" spans="1:6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09"/>
      <c r="E37" s="209"/>
      <c r="F37" s="333" t="e">
        <f t="shared" si="1"/>
        <v>#DIV/0!</v>
      </c>
    </row>
    <row r="38" spans="1:6" x14ac:dyDescent="0.25">
      <c r="A38" s="557"/>
      <c r="B38" s="128"/>
      <c r="C38" s="128" t="str">
        <f>'9'!C36</f>
        <v>Purwokerto Timur II</v>
      </c>
      <c r="D38" s="209"/>
      <c r="E38" s="209"/>
      <c r="F38" s="333" t="e">
        <f t="shared" si="1"/>
        <v>#DIV/0!</v>
      </c>
    </row>
    <row r="39" spans="1:6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09"/>
      <c r="E39" s="209"/>
      <c r="F39" s="333" t="e">
        <f t="shared" si="1"/>
        <v>#DIV/0!</v>
      </c>
    </row>
    <row r="40" spans="1:6" x14ac:dyDescent="0.25">
      <c r="A40" s="557"/>
      <c r="B40" s="128"/>
      <c r="C40" s="128" t="str">
        <f>'9'!C38</f>
        <v>Purwokerto Utara II</v>
      </c>
      <c r="D40" s="209"/>
      <c r="E40" s="209"/>
      <c r="F40" s="333" t="e">
        <f t="shared" si="1"/>
        <v>#DIV/0!</v>
      </c>
    </row>
    <row r="41" spans="1:6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09"/>
      <c r="E41" s="209"/>
      <c r="F41" s="333" t="e">
        <f t="shared" si="1"/>
        <v>#DIV/0!</v>
      </c>
    </row>
    <row r="42" spans="1:6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09"/>
      <c r="E42" s="209"/>
      <c r="F42" s="333" t="e">
        <f t="shared" si="1"/>
        <v>#DIV/0!</v>
      </c>
    </row>
    <row r="43" spans="1:6" x14ac:dyDescent="0.25">
      <c r="A43" s="557"/>
      <c r="B43" s="128"/>
      <c r="C43" s="128" t="str">
        <f>'9'!C41</f>
        <v>Sokaraja II</v>
      </c>
      <c r="D43" s="209"/>
      <c r="E43" s="209"/>
      <c r="F43" s="333" t="e">
        <f t="shared" si="1"/>
        <v>#DIV/0!</v>
      </c>
    </row>
    <row r="44" spans="1:6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09"/>
      <c r="E44" s="209"/>
      <c r="F44" s="333" t="e">
        <f t="shared" si="1"/>
        <v>#DIV/0!</v>
      </c>
    </row>
    <row r="45" spans="1:6" x14ac:dyDescent="0.25">
      <c r="A45" s="557"/>
      <c r="B45" s="128"/>
      <c r="C45" s="128" t="str">
        <f>'9'!C43</f>
        <v>Kembaran II</v>
      </c>
      <c r="D45" s="209"/>
      <c r="E45" s="209"/>
      <c r="F45" s="333" t="e">
        <f t="shared" si="1"/>
        <v>#DIV/0!</v>
      </c>
    </row>
    <row r="46" spans="1:6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09"/>
      <c r="E46" s="209"/>
      <c r="F46" s="333" t="e">
        <f t="shared" si="1"/>
        <v>#DIV/0!</v>
      </c>
    </row>
    <row r="47" spans="1:6" x14ac:dyDescent="0.25">
      <c r="A47" s="557"/>
      <c r="B47" s="128"/>
      <c r="C47" s="128" t="str">
        <f>'9'!C45</f>
        <v>Sumbang II</v>
      </c>
      <c r="D47" s="209"/>
      <c r="E47" s="209"/>
      <c r="F47" s="333" t="e">
        <f t="shared" si="1"/>
        <v>#DIV/0!</v>
      </c>
    </row>
    <row r="48" spans="1:6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09"/>
      <c r="E48" s="209"/>
      <c r="F48" s="333" t="e">
        <f t="shared" ref="F48:F50" si="2">E48/D48*100</f>
        <v>#DIV/0!</v>
      </c>
    </row>
    <row r="49" spans="1:8" x14ac:dyDescent="0.25">
      <c r="A49" s="557"/>
      <c r="B49" s="128"/>
      <c r="C49" s="128" t="str">
        <f>'9'!C47</f>
        <v>Baturraden II</v>
      </c>
      <c r="D49" s="209"/>
      <c r="E49" s="209"/>
      <c r="F49" s="333" t="e">
        <f t="shared" si="2"/>
        <v>#DIV/0!</v>
      </c>
    </row>
    <row r="50" spans="1:8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09"/>
      <c r="E50" s="209"/>
      <c r="F50" s="333" t="e">
        <f t="shared" si="2"/>
        <v>#DIV/0!</v>
      </c>
    </row>
    <row r="51" spans="1:8" x14ac:dyDescent="0.25">
      <c r="A51" s="72"/>
      <c r="B51" s="72"/>
      <c r="C51" s="72"/>
      <c r="D51" s="209"/>
      <c r="E51" s="209"/>
      <c r="F51" s="333"/>
    </row>
    <row r="52" spans="1:8" x14ac:dyDescent="0.25">
      <c r="A52" s="78"/>
      <c r="B52" s="78"/>
      <c r="C52" s="78"/>
      <c r="D52" s="212"/>
      <c r="E52" s="212"/>
      <c r="F52" s="333"/>
    </row>
    <row r="53" spans="1:8" ht="18.75" customHeight="1" thickBot="1" x14ac:dyDescent="0.3">
      <c r="A53" s="568" t="s">
        <v>488</v>
      </c>
      <c r="B53" s="569"/>
      <c r="C53" s="570"/>
      <c r="D53" s="511">
        <f>SUM(D11:D52)</f>
        <v>0</v>
      </c>
      <c r="E53" s="511">
        <f>SUM(E11:E52)</f>
        <v>0</v>
      </c>
      <c r="F53" s="335" t="e">
        <f>E53/D53*100</f>
        <v>#DIV/0!</v>
      </c>
      <c r="G53" s="564"/>
    </row>
    <row r="54" spans="1:8" x14ac:dyDescent="0.25">
      <c r="D54" s="564"/>
      <c r="E54" s="564"/>
      <c r="F54" s="564"/>
      <c r="G54" s="564"/>
      <c r="H54" s="564"/>
    </row>
    <row r="55" spans="1:8" x14ac:dyDescent="0.25">
      <c r="A55" s="724" t="s">
        <v>895</v>
      </c>
    </row>
  </sheetData>
  <mergeCells count="5">
    <mergeCell ref="A3:F3"/>
    <mergeCell ref="A8:A9"/>
    <mergeCell ref="B8:B9"/>
    <mergeCell ref="C8:C9"/>
    <mergeCell ref="D8:F8"/>
  </mergeCells>
  <printOptions horizontalCentered="1"/>
  <pageMargins left="1.57" right="0.9055118110236221" top="1.1417322834645669" bottom="0.9055118110236221" header="0" footer="0"/>
  <pageSetup paperSize="9" scale="84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3CC6-7251-4A3C-B9D9-39861D6D49E9}">
  <sheetPr codeName="Sheet40">
    <tabColor rgb="FF7030A0"/>
    <pageSetUpPr fitToPage="1"/>
  </sheetPr>
  <dimension ref="A1:AH52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0.5703125" style="70" customWidth="1"/>
    <col min="3" max="3" width="11" style="70" customWidth="1"/>
    <col min="4" max="4" width="13.28515625" style="70" customWidth="1"/>
    <col min="5" max="5" width="14.28515625" style="70" customWidth="1"/>
    <col min="6" max="6" width="12.85546875" style="70" customWidth="1"/>
    <col min="7" max="7" width="11.28515625" style="70" customWidth="1"/>
    <col min="8" max="10" width="8.7109375" style="70" customWidth="1"/>
    <col min="11" max="22" width="6.5703125" style="70" customWidth="1"/>
    <col min="23" max="28" width="7.7109375" style="70" customWidth="1"/>
    <col min="29" max="34" width="9.7109375" style="70" customWidth="1"/>
    <col min="35" max="35" width="9.140625" style="70"/>
    <col min="36" max="36" width="12" style="70" bestFit="1" customWidth="1"/>
    <col min="37" max="256" width="9.140625" style="70"/>
    <col min="257" max="257" width="5.7109375" style="70" customWidth="1"/>
    <col min="258" max="258" width="20.5703125" style="70" customWidth="1"/>
    <col min="259" max="259" width="9.7109375" style="70" customWidth="1"/>
    <col min="260" max="260" width="10.7109375" style="70" customWidth="1"/>
    <col min="261" max="263" width="10.42578125" style="70" customWidth="1"/>
    <col min="264" max="266" width="8.7109375" style="70" customWidth="1"/>
    <col min="267" max="278" width="5.7109375" style="70" customWidth="1"/>
    <col min="279" max="284" width="7.7109375" style="70" customWidth="1"/>
    <col min="285" max="290" width="9.7109375" style="70" customWidth="1"/>
    <col min="291" max="291" width="9.140625" style="70"/>
    <col min="292" max="292" width="12" style="70" bestFit="1" customWidth="1"/>
    <col min="293" max="512" width="9.140625" style="70"/>
    <col min="513" max="513" width="5.7109375" style="70" customWidth="1"/>
    <col min="514" max="514" width="20.5703125" style="70" customWidth="1"/>
    <col min="515" max="515" width="9.7109375" style="70" customWidth="1"/>
    <col min="516" max="516" width="10.7109375" style="70" customWidth="1"/>
    <col min="517" max="519" width="10.42578125" style="70" customWidth="1"/>
    <col min="520" max="522" width="8.7109375" style="70" customWidth="1"/>
    <col min="523" max="534" width="5.7109375" style="70" customWidth="1"/>
    <col min="535" max="540" width="7.7109375" style="70" customWidth="1"/>
    <col min="541" max="546" width="9.7109375" style="70" customWidth="1"/>
    <col min="547" max="547" width="9.140625" style="70"/>
    <col min="548" max="548" width="12" style="70" bestFit="1" customWidth="1"/>
    <col min="549" max="768" width="9.140625" style="70"/>
    <col min="769" max="769" width="5.7109375" style="70" customWidth="1"/>
    <col min="770" max="770" width="20.5703125" style="70" customWidth="1"/>
    <col min="771" max="771" width="9.7109375" style="70" customWidth="1"/>
    <col min="772" max="772" width="10.7109375" style="70" customWidth="1"/>
    <col min="773" max="775" width="10.42578125" style="70" customWidth="1"/>
    <col min="776" max="778" width="8.7109375" style="70" customWidth="1"/>
    <col min="779" max="790" width="5.7109375" style="70" customWidth="1"/>
    <col min="791" max="796" width="7.7109375" style="70" customWidth="1"/>
    <col min="797" max="802" width="9.7109375" style="70" customWidth="1"/>
    <col min="803" max="803" width="9.140625" style="70"/>
    <col min="804" max="804" width="12" style="70" bestFit="1" customWidth="1"/>
    <col min="805" max="1024" width="9.140625" style="70"/>
    <col min="1025" max="1025" width="5.7109375" style="70" customWidth="1"/>
    <col min="1026" max="1026" width="20.5703125" style="70" customWidth="1"/>
    <col min="1027" max="1027" width="9.7109375" style="70" customWidth="1"/>
    <col min="1028" max="1028" width="10.7109375" style="70" customWidth="1"/>
    <col min="1029" max="1031" width="10.42578125" style="70" customWidth="1"/>
    <col min="1032" max="1034" width="8.7109375" style="70" customWidth="1"/>
    <col min="1035" max="1046" width="5.7109375" style="70" customWidth="1"/>
    <col min="1047" max="1052" width="7.7109375" style="70" customWidth="1"/>
    <col min="1053" max="1058" width="9.7109375" style="70" customWidth="1"/>
    <col min="1059" max="1059" width="9.140625" style="70"/>
    <col min="1060" max="1060" width="12" style="70" bestFit="1" customWidth="1"/>
    <col min="1061" max="1280" width="9.140625" style="70"/>
    <col min="1281" max="1281" width="5.7109375" style="70" customWidth="1"/>
    <col min="1282" max="1282" width="20.5703125" style="70" customWidth="1"/>
    <col min="1283" max="1283" width="9.7109375" style="70" customWidth="1"/>
    <col min="1284" max="1284" width="10.7109375" style="70" customWidth="1"/>
    <col min="1285" max="1287" width="10.42578125" style="70" customWidth="1"/>
    <col min="1288" max="1290" width="8.7109375" style="70" customWidth="1"/>
    <col min="1291" max="1302" width="5.7109375" style="70" customWidth="1"/>
    <col min="1303" max="1308" width="7.7109375" style="70" customWidth="1"/>
    <col min="1309" max="1314" width="9.7109375" style="70" customWidth="1"/>
    <col min="1315" max="1315" width="9.140625" style="70"/>
    <col min="1316" max="1316" width="12" style="70" bestFit="1" customWidth="1"/>
    <col min="1317" max="1536" width="9.140625" style="70"/>
    <col min="1537" max="1537" width="5.7109375" style="70" customWidth="1"/>
    <col min="1538" max="1538" width="20.5703125" style="70" customWidth="1"/>
    <col min="1539" max="1539" width="9.7109375" style="70" customWidth="1"/>
    <col min="1540" max="1540" width="10.7109375" style="70" customWidth="1"/>
    <col min="1541" max="1543" width="10.42578125" style="70" customWidth="1"/>
    <col min="1544" max="1546" width="8.7109375" style="70" customWidth="1"/>
    <col min="1547" max="1558" width="5.7109375" style="70" customWidth="1"/>
    <col min="1559" max="1564" width="7.7109375" style="70" customWidth="1"/>
    <col min="1565" max="1570" width="9.7109375" style="70" customWidth="1"/>
    <col min="1571" max="1571" width="9.140625" style="70"/>
    <col min="1572" max="1572" width="12" style="70" bestFit="1" customWidth="1"/>
    <col min="1573" max="1792" width="9.140625" style="70"/>
    <col min="1793" max="1793" width="5.7109375" style="70" customWidth="1"/>
    <col min="1794" max="1794" width="20.5703125" style="70" customWidth="1"/>
    <col min="1795" max="1795" width="9.7109375" style="70" customWidth="1"/>
    <col min="1796" max="1796" width="10.7109375" style="70" customWidth="1"/>
    <col min="1797" max="1799" width="10.42578125" style="70" customWidth="1"/>
    <col min="1800" max="1802" width="8.7109375" style="70" customWidth="1"/>
    <col min="1803" max="1814" width="5.7109375" style="70" customWidth="1"/>
    <col min="1815" max="1820" width="7.7109375" style="70" customWidth="1"/>
    <col min="1821" max="1826" width="9.7109375" style="70" customWidth="1"/>
    <col min="1827" max="1827" width="9.140625" style="70"/>
    <col min="1828" max="1828" width="12" style="70" bestFit="1" customWidth="1"/>
    <col min="1829" max="2048" width="9.140625" style="70"/>
    <col min="2049" max="2049" width="5.7109375" style="70" customWidth="1"/>
    <col min="2050" max="2050" width="20.5703125" style="70" customWidth="1"/>
    <col min="2051" max="2051" width="9.7109375" style="70" customWidth="1"/>
    <col min="2052" max="2052" width="10.7109375" style="70" customWidth="1"/>
    <col min="2053" max="2055" width="10.42578125" style="70" customWidth="1"/>
    <col min="2056" max="2058" width="8.7109375" style="70" customWidth="1"/>
    <col min="2059" max="2070" width="5.7109375" style="70" customWidth="1"/>
    <col min="2071" max="2076" width="7.7109375" style="70" customWidth="1"/>
    <col min="2077" max="2082" width="9.7109375" style="70" customWidth="1"/>
    <col min="2083" max="2083" width="9.140625" style="70"/>
    <col min="2084" max="2084" width="12" style="70" bestFit="1" customWidth="1"/>
    <col min="2085" max="2304" width="9.140625" style="70"/>
    <col min="2305" max="2305" width="5.7109375" style="70" customWidth="1"/>
    <col min="2306" max="2306" width="20.5703125" style="70" customWidth="1"/>
    <col min="2307" max="2307" width="9.7109375" style="70" customWidth="1"/>
    <col min="2308" max="2308" width="10.7109375" style="70" customWidth="1"/>
    <col min="2309" max="2311" width="10.42578125" style="70" customWidth="1"/>
    <col min="2312" max="2314" width="8.7109375" style="70" customWidth="1"/>
    <col min="2315" max="2326" width="5.7109375" style="70" customWidth="1"/>
    <col min="2327" max="2332" width="7.7109375" style="70" customWidth="1"/>
    <col min="2333" max="2338" width="9.7109375" style="70" customWidth="1"/>
    <col min="2339" max="2339" width="9.140625" style="70"/>
    <col min="2340" max="2340" width="12" style="70" bestFit="1" customWidth="1"/>
    <col min="2341" max="2560" width="9.140625" style="70"/>
    <col min="2561" max="2561" width="5.7109375" style="70" customWidth="1"/>
    <col min="2562" max="2562" width="20.5703125" style="70" customWidth="1"/>
    <col min="2563" max="2563" width="9.7109375" style="70" customWidth="1"/>
    <col min="2564" max="2564" width="10.7109375" style="70" customWidth="1"/>
    <col min="2565" max="2567" width="10.42578125" style="70" customWidth="1"/>
    <col min="2568" max="2570" width="8.7109375" style="70" customWidth="1"/>
    <col min="2571" max="2582" width="5.7109375" style="70" customWidth="1"/>
    <col min="2583" max="2588" width="7.7109375" style="70" customWidth="1"/>
    <col min="2589" max="2594" width="9.7109375" style="70" customWidth="1"/>
    <col min="2595" max="2595" width="9.140625" style="70"/>
    <col min="2596" max="2596" width="12" style="70" bestFit="1" customWidth="1"/>
    <col min="2597" max="2816" width="9.140625" style="70"/>
    <col min="2817" max="2817" width="5.7109375" style="70" customWidth="1"/>
    <col min="2818" max="2818" width="20.5703125" style="70" customWidth="1"/>
    <col min="2819" max="2819" width="9.7109375" style="70" customWidth="1"/>
    <col min="2820" max="2820" width="10.7109375" style="70" customWidth="1"/>
    <col min="2821" max="2823" width="10.42578125" style="70" customWidth="1"/>
    <col min="2824" max="2826" width="8.7109375" style="70" customWidth="1"/>
    <col min="2827" max="2838" width="5.7109375" style="70" customWidth="1"/>
    <col min="2839" max="2844" width="7.7109375" style="70" customWidth="1"/>
    <col min="2845" max="2850" width="9.7109375" style="70" customWidth="1"/>
    <col min="2851" max="2851" width="9.140625" style="70"/>
    <col min="2852" max="2852" width="12" style="70" bestFit="1" customWidth="1"/>
    <col min="2853" max="3072" width="9.140625" style="70"/>
    <col min="3073" max="3073" width="5.7109375" style="70" customWidth="1"/>
    <col min="3074" max="3074" width="20.5703125" style="70" customWidth="1"/>
    <col min="3075" max="3075" width="9.7109375" style="70" customWidth="1"/>
    <col min="3076" max="3076" width="10.7109375" style="70" customWidth="1"/>
    <col min="3077" max="3079" width="10.42578125" style="70" customWidth="1"/>
    <col min="3080" max="3082" width="8.7109375" style="70" customWidth="1"/>
    <col min="3083" max="3094" width="5.7109375" style="70" customWidth="1"/>
    <col min="3095" max="3100" width="7.7109375" style="70" customWidth="1"/>
    <col min="3101" max="3106" width="9.7109375" style="70" customWidth="1"/>
    <col min="3107" max="3107" width="9.140625" style="70"/>
    <col min="3108" max="3108" width="12" style="70" bestFit="1" customWidth="1"/>
    <col min="3109" max="3328" width="9.140625" style="70"/>
    <col min="3329" max="3329" width="5.7109375" style="70" customWidth="1"/>
    <col min="3330" max="3330" width="20.5703125" style="70" customWidth="1"/>
    <col min="3331" max="3331" width="9.7109375" style="70" customWidth="1"/>
    <col min="3332" max="3332" width="10.7109375" style="70" customWidth="1"/>
    <col min="3333" max="3335" width="10.42578125" style="70" customWidth="1"/>
    <col min="3336" max="3338" width="8.7109375" style="70" customWidth="1"/>
    <col min="3339" max="3350" width="5.7109375" style="70" customWidth="1"/>
    <col min="3351" max="3356" width="7.7109375" style="70" customWidth="1"/>
    <col min="3357" max="3362" width="9.7109375" style="70" customWidth="1"/>
    <col min="3363" max="3363" width="9.140625" style="70"/>
    <col min="3364" max="3364" width="12" style="70" bestFit="1" customWidth="1"/>
    <col min="3365" max="3584" width="9.140625" style="70"/>
    <col min="3585" max="3585" width="5.7109375" style="70" customWidth="1"/>
    <col min="3586" max="3586" width="20.5703125" style="70" customWidth="1"/>
    <col min="3587" max="3587" width="9.7109375" style="70" customWidth="1"/>
    <col min="3588" max="3588" width="10.7109375" style="70" customWidth="1"/>
    <col min="3589" max="3591" width="10.42578125" style="70" customWidth="1"/>
    <col min="3592" max="3594" width="8.7109375" style="70" customWidth="1"/>
    <col min="3595" max="3606" width="5.7109375" style="70" customWidth="1"/>
    <col min="3607" max="3612" width="7.7109375" style="70" customWidth="1"/>
    <col min="3613" max="3618" width="9.7109375" style="70" customWidth="1"/>
    <col min="3619" max="3619" width="9.140625" style="70"/>
    <col min="3620" max="3620" width="12" style="70" bestFit="1" customWidth="1"/>
    <col min="3621" max="3840" width="9.140625" style="70"/>
    <col min="3841" max="3841" width="5.7109375" style="70" customWidth="1"/>
    <col min="3842" max="3842" width="20.5703125" style="70" customWidth="1"/>
    <col min="3843" max="3843" width="9.7109375" style="70" customWidth="1"/>
    <col min="3844" max="3844" width="10.7109375" style="70" customWidth="1"/>
    <col min="3845" max="3847" width="10.42578125" style="70" customWidth="1"/>
    <col min="3848" max="3850" width="8.7109375" style="70" customWidth="1"/>
    <col min="3851" max="3862" width="5.7109375" style="70" customWidth="1"/>
    <col min="3863" max="3868" width="7.7109375" style="70" customWidth="1"/>
    <col min="3869" max="3874" width="9.7109375" style="70" customWidth="1"/>
    <col min="3875" max="3875" width="9.140625" style="70"/>
    <col min="3876" max="3876" width="12" style="70" bestFit="1" customWidth="1"/>
    <col min="3877" max="4096" width="9.140625" style="70"/>
    <col min="4097" max="4097" width="5.7109375" style="70" customWidth="1"/>
    <col min="4098" max="4098" width="20.5703125" style="70" customWidth="1"/>
    <col min="4099" max="4099" width="9.7109375" style="70" customWidth="1"/>
    <col min="4100" max="4100" width="10.7109375" style="70" customWidth="1"/>
    <col min="4101" max="4103" width="10.42578125" style="70" customWidth="1"/>
    <col min="4104" max="4106" width="8.7109375" style="70" customWidth="1"/>
    <col min="4107" max="4118" width="5.7109375" style="70" customWidth="1"/>
    <col min="4119" max="4124" width="7.7109375" style="70" customWidth="1"/>
    <col min="4125" max="4130" width="9.7109375" style="70" customWidth="1"/>
    <col min="4131" max="4131" width="9.140625" style="70"/>
    <col min="4132" max="4132" width="12" style="70" bestFit="1" customWidth="1"/>
    <col min="4133" max="4352" width="9.140625" style="70"/>
    <col min="4353" max="4353" width="5.7109375" style="70" customWidth="1"/>
    <col min="4354" max="4354" width="20.5703125" style="70" customWidth="1"/>
    <col min="4355" max="4355" width="9.7109375" style="70" customWidth="1"/>
    <col min="4356" max="4356" width="10.7109375" style="70" customWidth="1"/>
    <col min="4357" max="4359" width="10.42578125" style="70" customWidth="1"/>
    <col min="4360" max="4362" width="8.7109375" style="70" customWidth="1"/>
    <col min="4363" max="4374" width="5.7109375" style="70" customWidth="1"/>
    <col min="4375" max="4380" width="7.7109375" style="70" customWidth="1"/>
    <col min="4381" max="4386" width="9.7109375" style="70" customWidth="1"/>
    <col min="4387" max="4387" width="9.140625" style="70"/>
    <col min="4388" max="4388" width="12" style="70" bestFit="1" customWidth="1"/>
    <col min="4389" max="4608" width="9.140625" style="70"/>
    <col min="4609" max="4609" width="5.7109375" style="70" customWidth="1"/>
    <col min="4610" max="4610" width="20.5703125" style="70" customWidth="1"/>
    <col min="4611" max="4611" width="9.7109375" style="70" customWidth="1"/>
    <col min="4612" max="4612" width="10.7109375" style="70" customWidth="1"/>
    <col min="4613" max="4615" width="10.42578125" style="70" customWidth="1"/>
    <col min="4616" max="4618" width="8.7109375" style="70" customWidth="1"/>
    <col min="4619" max="4630" width="5.7109375" style="70" customWidth="1"/>
    <col min="4631" max="4636" width="7.7109375" style="70" customWidth="1"/>
    <col min="4637" max="4642" width="9.7109375" style="70" customWidth="1"/>
    <col min="4643" max="4643" width="9.140625" style="70"/>
    <col min="4644" max="4644" width="12" style="70" bestFit="1" customWidth="1"/>
    <col min="4645" max="4864" width="9.140625" style="70"/>
    <col min="4865" max="4865" width="5.7109375" style="70" customWidth="1"/>
    <col min="4866" max="4866" width="20.5703125" style="70" customWidth="1"/>
    <col min="4867" max="4867" width="9.7109375" style="70" customWidth="1"/>
    <col min="4868" max="4868" width="10.7109375" style="70" customWidth="1"/>
    <col min="4869" max="4871" width="10.42578125" style="70" customWidth="1"/>
    <col min="4872" max="4874" width="8.7109375" style="70" customWidth="1"/>
    <col min="4875" max="4886" width="5.7109375" style="70" customWidth="1"/>
    <col min="4887" max="4892" width="7.7109375" style="70" customWidth="1"/>
    <col min="4893" max="4898" width="9.7109375" style="70" customWidth="1"/>
    <col min="4899" max="4899" width="9.140625" style="70"/>
    <col min="4900" max="4900" width="12" style="70" bestFit="1" customWidth="1"/>
    <col min="4901" max="5120" width="9.140625" style="70"/>
    <col min="5121" max="5121" width="5.7109375" style="70" customWidth="1"/>
    <col min="5122" max="5122" width="20.5703125" style="70" customWidth="1"/>
    <col min="5123" max="5123" width="9.7109375" style="70" customWidth="1"/>
    <col min="5124" max="5124" width="10.7109375" style="70" customWidth="1"/>
    <col min="5125" max="5127" width="10.42578125" style="70" customWidth="1"/>
    <col min="5128" max="5130" width="8.7109375" style="70" customWidth="1"/>
    <col min="5131" max="5142" width="5.7109375" style="70" customWidth="1"/>
    <col min="5143" max="5148" width="7.7109375" style="70" customWidth="1"/>
    <col min="5149" max="5154" width="9.7109375" style="70" customWidth="1"/>
    <col min="5155" max="5155" width="9.140625" style="70"/>
    <col min="5156" max="5156" width="12" style="70" bestFit="1" customWidth="1"/>
    <col min="5157" max="5376" width="9.140625" style="70"/>
    <col min="5377" max="5377" width="5.7109375" style="70" customWidth="1"/>
    <col min="5378" max="5378" width="20.5703125" style="70" customWidth="1"/>
    <col min="5379" max="5379" width="9.7109375" style="70" customWidth="1"/>
    <col min="5380" max="5380" width="10.7109375" style="70" customWidth="1"/>
    <col min="5381" max="5383" width="10.42578125" style="70" customWidth="1"/>
    <col min="5384" max="5386" width="8.7109375" style="70" customWidth="1"/>
    <col min="5387" max="5398" width="5.7109375" style="70" customWidth="1"/>
    <col min="5399" max="5404" width="7.7109375" style="70" customWidth="1"/>
    <col min="5405" max="5410" width="9.7109375" style="70" customWidth="1"/>
    <col min="5411" max="5411" width="9.140625" style="70"/>
    <col min="5412" max="5412" width="12" style="70" bestFit="1" customWidth="1"/>
    <col min="5413" max="5632" width="9.140625" style="70"/>
    <col min="5633" max="5633" width="5.7109375" style="70" customWidth="1"/>
    <col min="5634" max="5634" width="20.5703125" style="70" customWidth="1"/>
    <col min="5635" max="5635" width="9.7109375" style="70" customWidth="1"/>
    <col min="5636" max="5636" width="10.7109375" style="70" customWidth="1"/>
    <col min="5637" max="5639" width="10.42578125" style="70" customWidth="1"/>
    <col min="5640" max="5642" width="8.7109375" style="70" customWidth="1"/>
    <col min="5643" max="5654" width="5.7109375" style="70" customWidth="1"/>
    <col min="5655" max="5660" width="7.7109375" style="70" customWidth="1"/>
    <col min="5661" max="5666" width="9.7109375" style="70" customWidth="1"/>
    <col min="5667" max="5667" width="9.140625" style="70"/>
    <col min="5668" max="5668" width="12" style="70" bestFit="1" customWidth="1"/>
    <col min="5669" max="5888" width="9.140625" style="70"/>
    <col min="5889" max="5889" width="5.7109375" style="70" customWidth="1"/>
    <col min="5890" max="5890" width="20.5703125" style="70" customWidth="1"/>
    <col min="5891" max="5891" width="9.7109375" style="70" customWidth="1"/>
    <col min="5892" max="5892" width="10.7109375" style="70" customWidth="1"/>
    <col min="5893" max="5895" width="10.42578125" style="70" customWidth="1"/>
    <col min="5896" max="5898" width="8.7109375" style="70" customWidth="1"/>
    <col min="5899" max="5910" width="5.7109375" style="70" customWidth="1"/>
    <col min="5911" max="5916" width="7.7109375" style="70" customWidth="1"/>
    <col min="5917" max="5922" width="9.7109375" style="70" customWidth="1"/>
    <col min="5923" max="5923" width="9.140625" style="70"/>
    <col min="5924" max="5924" width="12" style="70" bestFit="1" customWidth="1"/>
    <col min="5925" max="6144" width="9.140625" style="70"/>
    <col min="6145" max="6145" width="5.7109375" style="70" customWidth="1"/>
    <col min="6146" max="6146" width="20.5703125" style="70" customWidth="1"/>
    <col min="6147" max="6147" width="9.7109375" style="70" customWidth="1"/>
    <col min="6148" max="6148" width="10.7109375" style="70" customWidth="1"/>
    <col min="6149" max="6151" width="10.42578125" style="70" customWidth="1"/>
    <col min="6152" max="6154" width="8.7109375" style="70" customWidth="1"/>
    <col min="6155" max="6166" width="5.7109375" style="70" customWidth="1"/>
    <col min="6167" max="6172" width="7.7109375" style="70" customWidth="1"/>
    <col min="6173" max="6178" width="9.7109375" style="70" customWidth="1"/>
    <col min="6179" max="6179" width="9.140625" style="70"/>
    <col min="6180" max="6180" width="12" style="70" bestFit="1" customWidth="1"/>
    <col min="6181" max="6400" width="9.140625" style="70"/>
    <col min="6401" max="6401" width="5.7109375" style="70" customWidth="1"/>
    <col min="6402" max="6402" width="20.5703125" style="70" customWidth="1"/>
    <col min="6403" max="6403" width="9.7109375" style="70" customWidth="1"/>
    <col min="6404" max="6404" width="10.7109375" style="70" customWidth="1"/>
    <col min="6405" max="6407" width="10.42578125" style="70" customWidth="1"/>
    <col min="6408" max="6410" width="8.7109375" style="70" customWidth="1"/>
    <col min="6411" max="6422" width="5.7109375" style="70" customWidth="1"/>
    <col min="6423" max="6428" width="7.7109375" style="70" customWidth="1"/>
    <col min="6429" max="6434" width="9.7109375" style="70" customWidth="1"/>
    <col min="6435" max="6435" width="9.140625" style="70"/>
    <col min="6436" max="6436" width="12" style="70" bestFit="1" customWidth="1"/>
    <col min="6437" max="6656" width="9.140625" style="70"/>
    <col min="6657" max="6657" width="5.7109375" style="70" customWidth="1"/>
    <col min="6658" max="6658" width="20.5703125" style="70" customWidth="1"/>
    <col min="6659" max="6659" width="9.7109375" style="70" customWidth="1"/>
    <col min="6660" max="6660" width="10.7109375" style="70" customWidth="1"/>
    <col min="6661" max="6663" width="10.42578125" style="70" customWidth="1"/>
    <col min="6664" max="6666" width="8.7109375" style="70" customWidth="1"/>
    <col min="6667" max="6678" width="5.7109375" style="70" customWidth="1"/>
    <col min="6679" max="6684" width="7.7109375" style="70" customWidth="1"/>
    <col min="6685" max="6690" width="9.7109375" style="70" customWidth="1"/>
    <col min="6691" max="6691" width="9.140625" style="70"/>
    <col min="6692" max="6692" width="12" style="70" bestFit="1" customWidth="1"/>
    <col min="6693" max="6912" width="9.140625" style="70"/>
    <col min="6913" max="6913" width="5.7109375" style="70" customWidth="1"/>
    <col min="6914" max="6914" width="20.5703125" style="70" customWidth="1"/>
    <col min="6915" max="6915" width="9.7109375" style="70" customWidth="1"/>
    <col min="6916" max="6916" width="10.7109375" style="70" customWidth="1"/>
    <col min="6917" max="6919" width="10.42578125" style="70" customWidth="1"/>
    <col min="6920" max="6922" width="8.7109375" style="70" customWidth="1"/>
    <col min="6923" max="6934" width="5.7109375" style="70" customWidth="1"/>
    <col min="6935" max="6940" width="7.7109375" style="70" customWidth="1"/>
    <col min="6941" max="6946" width="9.7109375" style="70" customWidth="1"/>
    <col min="6947" max="6947" width="9.140625" style="70"/>
    <col min="6948" max="6948" width="12" style="70" bestFit="1" customWidth="1"/>
    <col min="6949" max="7168" width="9.140625" style="70"/>
    <col min="7169" max="7169" width="5.7109375" style="70" customWidth="1"/>
    <col min="7170" max="7170" width="20.5703125" style="70" customWidth="1"/>
    <col min="7171" max="7171" width="9.7109375" style="70" customWidth="1"/>
    <col min="7172" max="7172" width="10.7109375" style="70" customWidth="1"/>
    <col min="7173" max="7175" width="10.42578125" style="70" customWidth="1"/>
    <col min="7176" max="7178" width="8.7109375" style="70" customWidth="1"/>
    <col min="7179" max="7190" width="5.7109375" style="70" customWidth="1"/>
    <col min="7191" max="7196" width="7.7109375" style="70" customWidth="1"/>
    <col min="7197" max="7202" width="9.7109375" style="70" customWidth="1"/>
    <col min="7203" max="7203" width="9.140625" style="70"/>
    <col min="7204" max="7204" width="12" style="70" bestFit="1" customWidth="1"/>
    <col min="7205" max="7424" width="9.140625" style="70"/>
    <col min="7425" max="7425" width="5.7109375" style="70" customWidth="1"/>
    <col min="7426" max="7426" width="20.5703125" style="70" customWidth="1"/>
    <col min="7427" max="7427" width="9.7109375" style="70" customWidth="1"/>
    <col min="7428" max="7428" width="10.7109375" style="70" customWidth="1"/>
    <col min="7429" max="7431" width="10.42578125" style="70" customWidth="1"/>
    <col min="7432" max="7434" width="8.7109375" style="70" customWidth="1"/>
    <col min="7435" max="7446" width="5.7109375" style="70" customWidth="1"/>
    <col min="7447" max="7452" width="7.7109375" style="70" customWidth="1"/>
    <col min="7453" max="7458" width="9.7109375" style="70" customWidth="1"/>
    <col min="7459" max="7459" width="9.140625" style="70"/>
    <col min="7460" max="7460" width="12" style="70" bestFit="1" customWidth="1"/>
    <col min="7461" max="7680" width="9.140625" style="70"/>
    <col min="7681" max="7681" width="5.7109375" style="70" customWidth="1"/>
    <col min="7682" max="7682" width="20.5703125" style="70" customWidth="1"/>
    <col min="7683" max="7683" width="9.7109375" style="70" customWidth="1"/>
    <col min="7684" max="7684" width="10.7109375" style="70" customWidth="1"/>
    <col min="7685" max="7687" width="10.42578125" style="70" customWidth="1"/>
    <col min="7688" max="7690" width="8.7109375" style="70" customWidth="1"/>
    <col min="7691" max="7702" width="5.7109375" style="70" customWidth="1"/>
    <col min="7703" max="7708" width="7.7109375" style="70" customWidth="1"/>
    <col min="7709" max="7714" width="9.7109375" style="70" customWidth="1"/>
    <col min="7715" max="7715" width="9.140625" style="70"/>
    <col min="7716" max="7716" width="12" style="70" bestFit="1" customWidth="1"/>
    <col min="7717" max="7936" width="9.140625" style="70"/>
    <col min="7937" max="7937" width="5.7109375" style="70" customWidth="1"/>
    <col min="7938" max="7938" width="20.5703125" style="70" customWidth="1"/>
    <col min="7939" max="7939" width="9.7109375" style="70" customWidth="1"/>
    <col min="7940" max="7940" width="10.7109375" style="70" customWidth="1"/>
    <col min="7941" max="7943" width="10.42578125" style="70" customWidth="1"/>
    <col min="7944" max="7946" width="8.7109375" style="70" customWidth="1"/>
    <col min="7947" max="7958" width="5.7109375" style="70" customWidth="1"/>
    <col min="7959" max="7964" width="7.7109375" style="70" customWidth="1"/>
    <col min="7965" max="7970" width="9.7109375" style="70" customWidth="1"/>
    <col min="7971" max="7971" width="9.140625" style="70"/>
    <col min="7972" max="7972" width="12" style="70" bestFit="1" customWidth="1"/>
    <col min="7973" max="8192" width="9.140625" style="70"/>
    <col min="8193" max="8193" width="5.7109375" style="70" customWidth="1"/>
    <col min="8194" max="8194" width="20.5703125" style="70" customWidth="1"/>
    <col min="8195" max="8195" width="9.7109375" style="70" customWidth="1"/>
    <col min="8196" max="8196" width="10.7109375" style="70" customWidth="1"/>
    <col min="8197" max="8199" width="10.42578125" style="70" customWidth="1"/>
    <col min="8200" max="8202" width="8.7109375" style="70" customWidth="1"/>
    <col min="8203" max="8214" width="5.7109375" style="70" customWidth="1"/>
    <col min="8215" max="8220" width="7.7109375" style="70" customWidth="1"/>
    <col min="8221" max="8226" width="9.7109375" style="70" customWidth="1"/>
    <col min="8227" max="8227" width="9.140625" style="70"/>
    <col min="8228" max="8228" width="12" style="70" bestFit="1" customWidth="1"/>
    <col min="8229" max="8448" width="9.140625" style="70"/>
    <col min="8449" max="8449" width="5.7109375" style="70" customWidth="1"/>
    <col min="8450" max="8450" width="20.5703125" style="70" customWidth="1"/>
    <col min="8451" max="8451" width="9.7109375" style="70" customWidth="1"/>
    <col min="8452" max="8452" width="10.7109375" style="70" customWidth="1"/>
    <col min="8453" max="8455" width="10.42578125" style="70" customWidth="1"/>
    <col min="8456" max="8458" width="8.7109375" style="70" customWidth="1"/>
    <col min="8459" max="8470" width="5.7109375" style="70" customWidth="1"/>
    <col min="8471" max="8476" width="7.7109375" style="70" customWidth="1"/>
    <col min="8477" max="8482" width="9.7109375" style="70" customWidth="1"/>
    <col min="8483" max="8483" width="9.140625" style="70"/>
    <col min="8484" max="8484" width="12" style="70" bestFit="1" customWidth="1"/>
    <col min="8485" max="8704" width="9.140625" style="70"/>
    <col min="8705" max="8705" width="5.7109375" style="70" customWidth="1"/>
    <col min="8706" max="8706" width="20.5703125" style="70" customWidth="1"/>
    <col min="8707" max="8707" width="9.7109375" style="70" customWidth="1"/>
    <col min="8708" max="8708" width="10.7109375" style="70" customWidth="1"/>
    <col min="8709" max="8711" width="10.42578125" style="70" customWidth="1"/>
    <col min="8712" max="8714" width="8.7109375" style="70" customWidth="1"/>
    <col min="8715" max="8726" width="5.7109375" style="70" customWidth="1"/>
    <col min="8727" max="8732" width="7.7109375" style="70" customWidth="1"/>
    <col min="8733" max="8738" width="9.7109375" style="70" customWidth="1"/>
    <col min="8739" max="8739" width="9.140625" style="70"/>
    <col min="8740" max="8740" width="12" style="70" bestFit="1" customWidth="1"/>
    <col min="8741" max="8960" width="9.140625" style="70"/>
    <col min="8961" max="8961" width="5.7109375" style="70" customWidth="1"/>
    <col min="8962" max="8962" width="20.5703125" style="70" customWidth="1"/>
    <col min="8963" max="8963" width="9.7109375" style="70" customWidth="1"/>
    <col min="8964" max="8964" width="10.7109375" style="70" customWidth="1"/>
    <col min="8965" max="8967" width="10.42578125" style="70" customWidth="1"/>
    <col min="8968" max="8970" width="8.7109375" style="70" customWidth="1"/>
    <col min="8971" max="8982" width="5.7109375" style="70" customWidth="1"/>
    <col min="8983" max="8988" width="7.7109375" style="70" customWidth="1"/>
    <col min="8989" max="8994" width="9.7109375" style="70" customWidth="1"/>
    <col min="8995" max="8995" width="9.140625" style="70"/>
    <col min="8996" max="8996" width="12" style="70" bestFit="1" customWidth="1"/>
    <col min="8997" max="9216" width="9.140625" style="70"/>
    <col min="9217" max="9217" width="5.7109375" style="70" customWidth="1"/>
    <col min="9218" max="9218" width="20.5703125" style="70" customWidth="1"/>
    <col min="9219" max="9219" width="9.7109375" style="70" customWidth="1"/>
    <col min="9220" max="9220" width="10.7109375" style="70" customWidth="1"/>
    <col min="9221" max="9223" width="10.42578125" style="70" customWidth="1"/>
    <col min="9224" max="9226" width="8.7109375" style="70" customWidth="1"/>
    <col min="9227" max="9238" width="5.7109375" style="70" customWidth="1"/>
    <col min="9239" max="9244" width="7.7109375" style="70" customWidth="1"/>
    <col min="9245" max="9250" width="9.7109375" style="70" customWidth="1"/>
    <col min="9251" max="9251" width="9.140625" style="70"/>
    <col min="9252" max="9252" width="12" style="70" bestFit="1" customWidth="1"/>
    <col min="9253" max="9472" width="9.140625" style="70"/>
    <col min="9473" max="9473" width="5.7109375" style="70" customWidth="1"/>
    <col min="9474" max="9474" width="20.5703125" style="70" customWidth="1"/>
    <col min="9475" max="9475" width="9.7109375" style="70" customWidth="1"/>
    <col min="9476" max="9476" width="10.7109375" style="70" customWidth="1"/>
    <col min="9477" max="9479" width="10.42578125" style="70" customWidth="1"/>
    <col min="9480" max="9482" width="8.7109375" style="70" customWidth="1"/>
    <col min="9483" max="9494" width="5.7109375" style="70" customWidth="1"/>
    <col min="9495" max="9500" width="7.7109375" style="70" customWidth="1"/>
    <col min="9501" max="9506" width="9.7109375" style="70" customWidth="1"/>
    <col min="9507" max="9507" width="9.140625" style="70"/>
    <col min="9508" max="9508" width="12" style="70" bestFit="1" customWidth="1"/>
    <col min="9509" max="9728" width="9.140625" style="70"/>
    <col min="9729" max="9729" width="5.7109375" style="70" customWidth="1"/>
    <col min="9730" max="9730" width="20.5703125" style="70" customWidth="1"/>
    <col min="9731" max="9731" width="9.7109375" style="70" customWidth="1"/>
    <col min="9732" max="9732" width="10.7109375" style="70" customWidth="1"/>
    <col min="9733" max="9735" width="10.42578125" style="70" customWidth="1"/>
    <col min="9736" max="9738" width="8.7109375" style="70" customWidth="1"/>
    <col min="9739" max="9750" width="5.7109375" style="70" customWidth="1"/>
    <col min="9751" max="9756" width="7.7109375" style="70" customWidth="1"/>
    <col min="9757" max="9762" width="9.7109375" style="70" customWidth="1"/>
    <col min="9763" max="9763" width="9.140625" style="70"/>
    <col min="9764" max="9764" width="12" style="70" bestFit="1" customWidth="1"/>
    <col min="9765" max="9984" width="9.140625" style="70"/>
    <col min="9985" max="9985" width="5.7109375" style="70" customWidth="1"/>
    <col min="9986" max="9986" width="20.5703125" style="70" customWidth="1"/>
    <col min="9987" max="9987" width="9.7109375" style="70" customWidth="1"/>
    <col min="9988" max="9988" width="10.7109375" style="70" customWidth="1"/>
    <col min="9989" max="9991" width="10.42578125" style="70" customWidth="1"/>
    <col min="9992" max="9994" width="8.7109375" style="70" customWidth="1"/>
    <col min="9995" max="10006" width="5.7109375" style="70" customWidth="1"/>
    <col min="10007" max="10012" width="7.7109375" style="70" customWidth="1"/>
    <col min="10013" max="10018" width="9.7109375" style="70" customWidth="1"/>
    <col min="10019" max="10019" width="9.140625" style="70"/>
    <col min="10020" max="10020" width="12" style="70" bestFit="1" customWidth="1"/>
    <col min="10021" max="10240" width="9.140625" style="70"/>
    <col min="10241" max="10241" width="5.7109375" style="70" customWidth="1"/>
    <col min="10242" max="10242" width="20.5703125" style="70" customWidth="1"/>
    <col min="10243" max="10243" width="9.7109375" style="70" customWidth="1"/>
    <col min="10244" max="10244" width="10.7109375" style="70" customWidth="1"/>
    <col min="10245" max="10247" width="10.42578125" style="70" customWidth="1"/>
    <col min="10248" max="10250" width="8.7109375" style="70" customWidth="1"/>
    <col min="10251" max="10262" width="5.7109375" style="70" customWidth="1"/>
    <col min="10263" max="10268" width="7.7109375" style="70" customWidth="1"/>
    <col min="10269" max="10274" width="9.7109375" style="70" customWidth="1"/>
    <col min="10275" max="10275" width="9.140625" style="70"/>
    <col min="10276" max="10276" width="12" style="70" bestFit="1" customWidth="1"/>
    <col min="10277" max="10496" width="9.140625" style="70"/>
    <col min="10497" max="10497" width="5.7109375" style="70" customWidth="1"/>
    <col min="10498" max="10498" width="20.5703125" style="70" customWidth="1"/>
    <col min="10499" max="10499" width="9.7109375" style="70" customWidth="1"/>
    <col min="10500" max="10500" width="10.7109375" style="70" customWidth="1"/>
    <col min="10501" max="10503" width="10.42578125" style="70" customWidth="1"/>
    <col min="10504" max="10506" width="8.7109375" style="70" customWidth="1"/>
    <col min="10507" max="10518" width="5.7109375" style="70" customWidth="1"/>
    <col min="10519" max="10524" width="7.7109375" style="70" customWidth="1"/>
    <col min="10525" max="10530" width="9.7109375" style="70" customWidth="1"/>
    <col min="10531" max="10531" width="9.140625" style="70"/>
    <col min="10532" max="10532" width="12" style="70" bestFit="1" customWidth="1"/>
    <col min="10533" max="10752" width="9.140625" style="70"/>
    <col min="10753" max="10753" width="5.7109375" style="70" customWidth="1"/>
    <col min="10754" max="10754" width="20.5703125" style="70" customWidth="1"/>
    <col min="10755" max="10755" width="9.7109375" style="70" customWidth="1"/>
    <col min="10756" max="10756" width="10.7109375" style="70" customWidth="1"/>
    <col min="10757" max="10759" width="10.42578125" style="70" customWidth="1"/>
    <col min="10760" max="10762" width="8.7109375" style="70" customWidth="1"/>
    <col min="10763" max="10774" width="5.7109375" style="70" customWidth="1"/>
    <col min="10775" max="10780" width="7.7109375" style="70" customWidth="1"/>
    <col min="10781" max="10786" width="9.7109375" style="70" customWidth="1"/>
    <col min="10787" max="10787" width="9.140625" style="70"/>
    <col min="10788" max="10788" width="12" style="70" bestFit="1" customWidth="1"/>
    <col min="10789" max="11008" width="9.140625" style="70"/>
    <col min="11009" max="11009" width="5.7109375" style="70" customWidth="1"/>
    <col min="11010" max="11010" width="20.5703125" style="70" customWidth="1"/>
    <col min="11011" max="11011" width="9.7109375" style="70" customWidth="1"/>
    <col min="11012" max="11012" width="10.7109375" style="70" customWidth="1"/>
    <col min="11013" max="11015" width="10.42578125" style="70" customWidth="1"/>
    <col min="11016" max="11018" width="8.7109375" style="70" customWidth="1"/>
    <col min="11019" max="11030" width="5.7109375" style="70" customWidth="1"/>
    <col min="11031" max="11036" width="7.7109375" style="70" customWidth="1"/>
    <col min="11037" max="11042" width="9.7109375" style="70" customWidth="1"/>
    <col min="11043" max="11043" width="9.140625" style="70"/>
    <col min="11044" max="11044" width="12" style="70" bestFit="1" customWidth="1"/>
    <col min="11045" max="11264" width="9.140625" style="70"/>
    <col min="11265" max="11265" width="5.7109375" style="70" customWidth="1"/>
    <col min="11266" max="11266" width="20.5703125" style="70" customWidth="1"/>
    <col min="11267" max="11267" width="9.7109375" style="70" customWidth="1"/>
    <col min="11268" max="11268" width="10.7109375" style="70" customWidth="1"/>
    <col min="11269" max="11271" width="10.42578125" style="70" customWidth="1"/>
    <col min="11272" max="11274" width="8.7109375" style="70" customWidth="1"/>
    <col min="11275" max="11286" width="5.7109375" style="70" customWidth="1"/>
    <col min="11287" max="11292" width="7.7109375" style="70" customWidth="1"/>
    <col min="11293" max="11298" width="9.7109375" style="70" customWidth="1"/>
    <col min="11299" max="11299" width="9.140625" style="70"/>
    <col min="11300" max="11300" width="12" style="70" bestFit="1" customWidth="1"/>
    <col min="11301" max="11520" width="9.140625" style="70"/>
    <col min="11521" max="11521" width="5.7109375" style="70" customWidth="1"/>
    <col min="11522" max="11522" width="20.5703125" style="70" customWidth="1"/>
    <col min="11523" max="11523" width="9.7109375" style="70" customWidth="1"/>
    <col min="11524" max="11524" width="10.7109375" style="70" customWidth="1"/>
    <col min="11525" max="11527" width="10.42578125" style="70" customWidth="1"/>
    <col min="11528" max="11530" width="8.7109375" style="70" customWidth="1"/>
    <col min="11531" max="11542" width="5.7109375" style="70" customWidth="1"/>
    <col min="11543" max="11548" width="7.7109375" style="70" customWidth="1"/>
    <col min="11549" max="11554" width="9.7109375" style="70" customWidth="1"/>
    <col min="11555" max="11555" width="9.140625" style="70"/>
    <col min="11556" max="11556" width="12" style="70" bestFit="1" customWidth="1"/>
    <col min="11557" max="11776" width="9.140625" style="70"/>
    <col min="11777" max="11777" width="5.7109375" style="70" customWidth="1"/>
    <col min="11778" max="11778" width="20.5703125" style="70" customWidth="1"/>
    <col min="11779" max="11779" width="9.7109375" style="70" customWidth="1"/>
    <col min="11780" max="11780" width="10.7109375" style="70" customWidth="1"/>
    <col min="11781" max="11783" width="10.42578125" style="70" customWidth="1"/>
    <col min="11784" max="11786" width="8.7109375" style="70" customWidth="1"/>
    <col min="11787" max="11798" width="5.7109375" style="70" customWidth="1"/>
    <col min="11799" max="11804" width="7.7109375" style="70" customWidth="1"/>
    <col min="11805" max="11810" width="9.7109375" style="70" customWidth="1"/>
    <col min="11811" max="11811" width="9.140625" style="70"/>
    <col min="11812" max="11812" width="12" style="70" bestFit="1" customWidth="1"/>
    <col min="11813" max="12032" width="9.140625" style="70"/>
    <col min="12033" max="12033" width="5.7109375" style="70" customWidth="1"/>
    <col min="12034" max="12034" width="20.5703125" style="70" customWidth="1"/>
    <col min="12035" max="12035" width="9.7109375" style="70" customWidth="1"/>
    <col min="12036" max="12036" width="10.7109375" style="70" customWidth="1"/>
    <col min="12037" max="12039" width="10.42578125" style="70" customWidth="1"/>
    <col min="12040" max="12042" width="8.7109375" style="70" customWidth="1"/>
    <col min="12043" max="12054" width="5.7109375" style="70" customWidth="1"/>
    <col min="12055" max="12060" width="7.7109375" style="70" customWidth="1"/>
    <col min="12061" max="12066" width="9.7109375" style="70" customWidth="1"/>
    <col min="12067" max="12067" width="9.140625" style="70"/>
    <col min="12068" max="12068" width="12" style="70" bestFit="1" customWidth="1"/>
    <col min="12069" max="12288" width="9.140625" style="70"/>
    <col min="12289" max="12289" width="5.7109375" style="70" customWidth="1"/>
    <col min="12290" max="12290" width="20.5703125" style="70" customWidth="1"/>
    <col min="12291" max="12291" width="9.7109375" style="70" customWidth="1"/>
    <col min="12292" max="12292" width="10.7109375" style="70" customWidth="1"/>
    <col min="12293" max="12295" width="10.42578125" style="70" customWidth="1"/>
    <col min="12296" max="12298" width="8.7109375" style="70" customWidth="1"/>
    <col min="12299" max="12310" width="5.7109375" style="70" customWidth="1"/>
    <col min="12311" max="12316" width="7.7109375" style="70" customWidth="1"/>
    <col min="12317" max="12322" width="9.7109375" style="70" customWidth="1"/>
    <col min="12323" max="12323" width="9.140625" style="70"/>
    <col min="12324" max="12324" width="12" style="70" bestFit="1" customWidth="1"/>
    <col min="12325" max="12544" width="9.140625" style="70"/>
    <col min="12545" max="12545" width="5.7109375" style="70" customWidth="1"/>
    <col min="12546" max="12546" width="20.5703125" style="70" customWidth="1"/>
    <col min="12547" max="12547" width="9.7109375" style="70" customWidth="1"/>
    <col min="12548" max="12548" width="10.7109375" style="70" customWidth="1"/>
    <col min="12549" max="12551" width="10.42578125" style="70" customWidth="1"/>
    <col min="12552" max="12554" width="8.7109375" style="70" customWidth="1"/>
    <col min="12555" max="12566" width="5.7109375" style="70" customWidth="1"/>
    <col min="12567" max="12572" width="7.7109375" style="70" customWidth="1"/>
    <col min="12573" max="12578" width="9.7109375" style="70" customWidth="1"/>
    <col min="12579" max="12579" width="9.140625" style="70"/>
    <col min="12580" max="12580" width="12" style="70" bestFit="1" customWidth="1"/>
    <col min="12581" max="12800" width="9.140625" style="70"/>
    <col min="12801" max="12801" width="5.7109375" style="70" customWidth="1"/>
    <col min="12802" max="12802" width="20.5703125" style="70" customWidth="1"/>
    <col min="12803" max="12803" width="9.7109375" style="70" customWidth="1"/>
    <col min="12804" max="12804" width="10.7109375" style="70" customWidth="1"/>
    <col min="12805" max="12807" width="10.42578125" style="70" customWidth="1"/>
    <col min="12808" max="12810" width="8.7109375" style="70" customWidth="1"/>
    <col min="12811" max="12822" width="5.7109375" style="70" customWidth="1"/>
    <col min="12823" max="12828" width="7.7109375" style="70" customWidth="1"/>
    <col min="12829" max="12834" width="9.7109375" style="70" customWidth="1"/>
    <col min="12835" max="12835" width="9.140625" style="70"/>
    <col min="12836" max="12836" width="12" style="70" bestFit="1" customWidth="1"/>
    <col min="12837" max="13056" width="9.140625" style="70"/>
    <col min="13057" max="13057" width="5.7109375" style="70" customWidth="1"/>
    <col min="13058" max="13058" width="20.5703125" style="70" customWidth="1"/>
    <col min="13059" max="13059" width="9.7109375" style="70" customWidth="1"/>
    <col min="13060" max="13060" width="10.7109375" style="70" customWidth="1"/>
    <col min="13061" max="13063" width="10.42578125" style="70" customWidth="1"/>
    <col min="13064" max="13066" width="8.7109375" style="70" customWidth="1"/>
    <col min="13067" max="13078" width="5.7109375" style="70" customWidth="1"/>
    <col min="13079" max="13084" width="7.7109375" style="70" customWidth="1"/>
    <col min="13085" max="13090" width="9.7109375" style="70" customWidth="1"/>
    <col min="13091" max="13091" width="9.140625" style="70"/>
    <col min="13092" max="13092" width="12" style="70" bestFit="1" customWidth="1"/>
    <col min="13093" max="13312" width="9.140625" style="70"/>
    <col min="13313" max="13313" width="5.7109375" style="70" customWidth="1"/>
    <col min="13314" max="13314" width="20.5703125" style="70" customWidth="1"/>
    <col min="13315" max="13315" width="9.7109375" style="70" customWidth="1"/>
    <col min="13316" max="13316" width="10.7109375" style="70" customWidth="1"/>
    <col min="13317" max="13319" width="10.42578125" style="70" customWidth="1"/>
    <col min="13320" max="13322" width="8.7109375" style="70" customWidth="1"/>
    <col min="13323" max="13334" width="5.7109375" style="70" customWidth="1"/>
    <col min="13335" max="13340" width="7.7109375" style="70" customWidth="1"/>
    <col min="13341" max="13346" width="9.7109375" style="70" customWidth="1"/>
    <col min="13347" max="13347" width="9.140625" style="70"/>
    <col min="13348" max="13348" width="12" style="70" bestFit="1" customWidth="1"/>
    <col min="13349" max="13568" width="9.140625" style="70"/>
    <col min="13569" max="13569" width="5.7109375" style="70" customWidth="1"/>
    <col min="13570" max="13570" width="20.5703125" style="70" customWidth="1"/>
    <col min="13571" max="13571" width="9.7109375" style="70" customWidth="1"/>
    <col min="13572" max="13572" width="10.7109375" style="70" customWidth="1"/>
    <col min="13573" max="13575" width="10.42578125" style="70" customWidth="1"/>
    <col min="13576" max="13578" width="8.7109375" style="70" customWidth="1"/>
    <col min="13579" max="13590" width="5.7109375" style="70" customWidth="1"/>
    <col min="13591" max="13596" width="7.7109375" style="70" customWidth="1"/>
    <col min="13597" max="13602" width="9.7109375" style="70" customWidth="1"/>
    <col min="13603" max="13603" width="9.140625" style="70"/>
    <col min="13604" max="13604" width="12" style="70" bestFit="1" customWidth="1"/>
    <col min="13605" max="13824" width="9.140625" style="70"/>
    <col min="13825" max="13825" width="5.7109375" style="70" customWidth="1"/>
    <col min="13826" max="13826" width="20.5703125" style="70" customWidth="1"/>
    <col min="13827" max="13827" width="9.7109375" style="70" customWidth="1"/>
    <col min="13828" max="13828" width="10.7109375" style="70" customWidth="1"/>
    <col min="13829" max="13831" width="10.42578125" style="70" customWidth="1"/>
    <col min="13832" max="13834" width="8.7109375" style="70" customWidth="1"/>
    <col min="13835" max="13846" width="5.7109375" style="70" customWidth="1"/>
    <col min="13847" max="13852" width="7.7109375" style="70" customWidth="1"/>
    <col min="13853" max="13858" width="9.7109375" style="70" customWidth="1"/>
    <col min="13859" max="13859" width="9.140625" style="70"/>
    <col min="13860" max="13860" width="12" style="70" bestFit="1" customWidth="1"/>
    <col min="13861" max="14080" width="9.140625" style="70"/>
    <col min="14081" max="14081" width="5.7109375" style="70" customWidth="1"/>
    <col min="14082" max="14082" width="20.5703125" style="70" customWidth="1"/>
    <col min="14083" max="14083" width="9.7109375" style="70" customWidth="1"/>
    <col min="14084" max="14084" width="10.7109375" style="70" customWidth="1"/>
    <col min="14085" max="14087" width="10.42578125" style="70" customWidth="1"/>
    <col min="14088" max="14090" width="8.7109375" style="70" customWidth="1"/>
    <col min="14091" max="14102" width="5.7109375" style="70" customWidth="1"/>
    <col min="14103" max="14108" width="7.7109375" style="70" customWidth="1"/>
    <col min="14109" max="14114" width="9.7109375" style="70" customWidth="1"/>
    <col min="14115" max="14115" width="9.140625" style="70"/>
    <col min="14116" max="14116" width="12" style="70" bestFit="1" customWidth="1"/>
    <col min="14117" max="14336" width="9.140625" style="70"/>
    <col min="14337" max="14337" width="5.7109375" style="70" customWidth="1"/>
    <col min="14338" max="14338" width="20.5703125" style="70" customWidth="1"/>
    <col min="14339" max="14339" width="9.7109375" style="70" customWidth="1"/>
    <col min="14340" max="14340" width="10.7109375" style="70" customWidth="1"/>
    <col min="14341" max="14343" width="10.42578125" style="70" customWidth="1"/>
    <col min="14344" max="14346" width="8.7109375" style="70" customWidth="1"/>
    <col min="14347" max="14358" width="5.7109375" style="70" customWidth="1"/>
    <col min="14359" max="14364" width="7.7109375" style="70" customWidth="1"/>
    <col min="14365" max="14370" width="9.7109375" style="70" customWidth="1"/>
    <col min="14371" max="14371" width="9.140625" style="70"/>
    <col min="14372" max="14372" width="12" style="70" bestFit="1" customWidth="1"/>
    <col min="14373" max="14592" width="9.140625" style="70"/>
    <col min="14593" max="14593" width="5.7109375" style="70" customWidth="1"/>
    <col min="14594" max="14594" width="20.5703125" style="70" customWidth="1"/>
    <col min="14595" max="14595" width="9.7109375" style="70" customWidth="1"/>
    <col min="14596" max="14596" width="10.7109375" style="70" customWidth="1"/>
    <col min="14597" max="14599" width="10.42578125" style="70" customWidth="1"/>
    <col min="14600" max="14602" width="8.7109375" style="70" customWidth="1"/>
    <col min="14603" max="14614" width="5.7109375" style="70" customWidth="1"/>
    <col min="14615" max="14620" width="7.7109375" style="70" customWidth="1"/>
    <col min="14621" max="14626" width="9.7109375" style="70" customWidth="1"/>
    <col min="14627" max="14627" width="9.140625" style="70"/>
    <col min="14628" max="14628" width="12" style="70" bestFit="1" customWidth="1"/>
    <col min="14629" max="14848" width="9.140625" style="70"/>
    <col min="14849" max="14849" width="5.7109375" style="70" customWidth="1"/>
    <col min="14850" max="14850" width="20.5703125" style="70" customWidth="1"/>
    <col min="14851" max="14851" width="9.7109375" style="70" customWidth="1"/>
    <col min="14852" max="14852" width="10.7109375" style="70" customWidth="1"/>
    <col min="14853" max="14855" width="10.42578125" style="70" customWidth="1"/>
    <col min="14856" max="14858" width="8.7109375" style="70" customWidth="1"/>
    <col min="14859" max="14870" width="5.7109375" style="70" customWidth="1"/>
    <col min="14871" max="14876" width="7.7109375" style="70" customWidth="1"/>
    <col min="14877" max="14882" width="9.7109375" style="70" customWidth="1"/>
    <col min="14883" max="14883" width="9.140625" style="70"/>
    <col min="14884" max="14884" width="12" style="70" bestFit="1" customWidth="1"/>
    <col min="14885" max="15104" width="9.140625" style="70"/>
    <col min="15105" max="15105" width="5.7109375" style="70" customWidth="1"/>
    <col min="15106" max="15106" width="20.5703125" style="70" customWidth="1"/>
    <col min="15107" max="15107" width="9.7109375" style="70" customWidth="1"/>
    <col min="15108" max="15108" width="10.7109375" style="70" customWidth="1"/>
    <col min="15109" max="15111" width="10.42578125" style="70" customWidth="1"/>
    <col min="15112" max="15114" width="8.7109375" style="70" customWidth="1"/>
    <col min="15115" max="15126" width="5.7109375" style="70" customWidth="1"/>
    <col min="15127" max="15132" width="7.7109375" style="70" customWidth="1"/>
    <col min="15133" max="15138" width="9.7109375" style="70" customWidth="1"/>
    <col min="15139" max="15139" width="9.140625" style="70"/>
    <col min="15140" max="15140" width="12" style="70" bestFit="1" customWidth="1"/>
    <col min="15141" max="15360" width="9.140625" style="70"/>
    <col min="15361" max="15361" width="5.7109375" style="70" customWidth="1"/>
    <col min="15362" max="15362" width="20.5703125" style="70" customWidth="1"/>
    <col min="15363" max="15363" width="9.7109375" style="70" customWidth="1"/>
    <col min="15364" max="15364" width="10.7109375" style="70" customWidth="1"/>
    <col min="15365" max="15367" width="10.42578125" style="70" customWidth="1"/>
    <col min="15368" max="15370" width="8.7109375" style="70" customWidth="1"/>
    <col min="15371" max="15382" width="5.7109375" style="70" customWidth="1"/>
    <col min="15383" max="15388" width="7.7109375" style="70" customWidth="1"/>
    <col min="15389" max="15394" width="9.7109375" style="70" customWidth="1"/>
    <col min="15395" max="15395" width="9.140625" style="70"/>
    <col min="15396" max="15396" width="12" style="70" bestFit="1" customWidth="1"/>
    <col min="15397" max="15616" width="9.140625" style="70"/>
    <col min="15617" max="15617" width="5.7109375" style="70" customWidth="1"/>
    <col min="15618" max="15618" width="20.5703125" style="70" customWidth="1"/>
    <col min="15619" max="15619" width="9.7109375" style="70" customWidth="1"/>
    <col min="15620" max="15620" width="10.7109375" style="70" customWidth="1"/>
    <col min="15621" max="15623" width="10.42578125" style="70" customWidth="1"/>
    <col min="15624" max="15626" width="8.7109375" style="70" customWidth="1"/>
    <col min="15627" max="15638" width="5.7109375" style="70" customWidth="1"/>
    <col min="15639" max="15644" width="7.7109375" style="70" customWidth="1"/>
    <col min="15645" max="15650" width="9.7109375" style="70" customWidth="1"/>
    <col min="15651" max="15651" width="9.140625" style="70"/>
    <col min="15652" max="15652" width="12" style="70" bestFit="1" customWidth="1"/>
    <col min="15653" max="15872" width="9.140625" style="70"/>
    <col min="15873" max="15873" width="5.7109375" style="70" customWidth="1"/>
    <col min="15874" max="15874" width="20.5703125" style="70" customWidth="1"/>
    <col min="15875" max="15875" width="9.7109375" style="70" customWidth="1"/>
    <col min="15876" max="15876" width="10.7109375" style="70" customWidth="1"/>
    <col min="15877" max="15879" width="10.42578125" style="70" customWidth="1"/>
    <col min="15880" max="15882" width="8.7109375" style="70" customWidth="1"/>
    <col min="15883" max="15894" width="5.7109375" style="70" customWidth="1"/>
    <col min="15895" max="15900" width="7.7109375" style="70" customWidth="1"/>
    <col min="15901" max="15906" width="9.7109375" style="70" customWidth="1"/>
    <col min="15907" max="15907" width="9.140625" style="70"/>
    <col min="15908" max="15908" width="12" style="70" bestFit="1" customWidth="1"/>
    <col min="15909" max="16128" width="9.140625" style="70"/>
    <col min="16129" max="16129" width="5.7109375" style="70" customWidth="1"/>
    <col min="16130" max="16130" width="20.5703125" style="70" customWidth="1"/>
    <col min="16131" max="16131" width="9.7109375" style="70" customWidth="1"/>
    <col min="16132" max="16132" width="10.7109375" style="70" customWidth="1"/>
    <col min="16133" max="16135" width="10.42578125" style="70" customWidth="1"/>
    <col min="16136" max="16138" width="8.7109375" style="70" customWidth="1"/>
    <col min="16139" max="16150" width="5.7109375" style="70" customWidth="1"/>
    <col min="16151" max="16156" width="7.7109375" style="70" customWidth="1"/>
    <col min="16157" max="16162" width="9.7109375" style="70" customWidth="1"/>
    <col min="16163" max="16163" width="9.140625" style="70"/>
    <col min="16164" max="16164" width="12" style="70" bestFit="1" customWidth="1"/>
    <col min="16165" max="16384" width="9.140625" style="70"/>
  </cols>
  <sheetData>
    <row r="1" spans="1:34" ht="15.75" x14ac:dyDescent="0.25">
      <c r="A1" s="290" t="s">
        <v>967</v>
      </c>
    </row>
    <row r="3" spans="1:34" ht="15.75" x14ac:dyDescent="0.25">
      <c r="A3" s="588" t="s">
        <v>896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</row>
    <row r="4" spans="1:34" ht="15.75" x14ac:dyDescent="0.2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589" t="str">
        <f>'1'!$E$5</f>
        <v>KABUPATEN/KOTA</v>
      </c>
      <c r="P4" s="590">
        <f>'1'!$F$5</f>
        <v>2022</v>
      </c>
      <c r="Q4" s="217"/>
      <c r="R4" s="217"/>
      <c r="S4" s="217"/>
      <c r="T4" s="217"/>
      <c r="U4" s="217"/>
      <c r="V4" s="217"/>
      <c r="W4" s="588"/>
      <c r="X4" s="588"/>
      <c r="Y4" s="588"/>
      <c r="Z4" s="217"/>
      <c r="AA4" s="590"/>
      <c r="AB4" s="590"/>
      <c r="AC4" s="588"/>
      <c r="AD4" s="588"/>
      <c r="AE4" s="588"/>
      <c r="AF4" s="588"/>
      <c r="AG4" s="588"/>
      <c r="AH4" s="588"/>
    </row>
    <row r="5" spans="1:34" ht="15.75" x14ac:dyDescent="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589" t="str">
        <f>'1'!$E$6</f>
        <v>TAHUN</v>
      </c>
      <c r="P5" s="590" t="str">
        <f>'1'!$F$6</f>
        <v>BANYUMAS</v>
      </c>
      <c r="Q5" s="217"/>
      <c r="R5" s="217"/>
      <c r="S5" s="217"/>
      <c r="T5" s="217"/>
      <c r="U5" s="217"/>
      <c r="V5" s="217"/>
      <c r="W5" s="588"/>
      <c r="X5" s="588"/>
      <c r="Y5" s="588"/>
      <c r="Z5" s="217"/>
      <c r="AA5" s="590"/>
      <c r="AB5" s="590"/>
      <c r="AC5" s="588"/>
      <c r="AD5" s="588"/>
      <c r="AE5" s="588"/>
      <c r="AF5" s="588"/>
      <c r="AG5" s="588"/>
      <c r="AH5" s="588"/>
    </row>
    <row r="6" spans="1:34" ht="15.75" thickBot="1" x14ac:dyDescent="0.3"/>
    <row r="7" spans="1:34" ht="15.75" x14ac:dyDescent="0.25">
      <c r="A7" s="1066" t="s">
        <v>2</v>
      </c>
      <c r="B7" s="1055" t="s">
        <v>897</v>
      </c>
      <c r="C7" s="1093" t="s">
        <v>898</v>
      </c>
      <c r="D7" s="1095"/>
      <c r="E7" s="1117" t="s">
        <v>899</v>
      </c>
      <c r="F7" s="1118"/>
      <c r="G7" s="1119"/>
      <c r="H7" s="1091" t="s">
        <v>900</v>
      </c>
      <c r="I7" s="1086"/>
      <c r="J7" s="1085"/>
      <c r="K7" s="1091" t="s">
        <v>901</v>
      </c>
      <c r="L7" s="1086"/>
      <c r="M7" s="1086"/>
      <c r="N7" s="1086"/>
      <c r="O7" s="1086"/>
      <c r="P7" s="1086"/>
      <c r="Q7" s="1086"/>
      <c r="R7" s="1086"/>
      <c r="S7" s="1086"/>
      <c r="T7" s="1086"/>
      <c r="U7" s="1086"/>
      <c r="V7" s="1085"/>
      <c r="W7" s="1091" t="s">
        <v>647</v>
      </c>
      <c r="X7" s="1085"/>
      <c r="Y7" s="1085"/>
      <c r="Z7" s="1091" t="s">
        <v>902</v>
      </c>
      <c r="AA7" s="1086"/>
      <c r="AB7" s="1085"/>
      <c r="AC7" s="1084" t="s">
        <v>903</v>
      </c>
      <c r="AD7" s="1317"/>
      <c r="AE7" s="1318"/>
      <c r="AF7" s="1091" t="s">
        <v>904</v>
      </c>
      <c r="AG7" s="1086"/>
      <c r="AH7" s="1085"/>
    </row>
    <row r="8" spans="1:34" x14ac:dyDescent="0.25">
      <c r="A8" s="1040"/>
      <c r="B8" s="1045"/>
      <c r="C8" s="1048" t="s">
        <v>905</v>
      </c>
      <c r="D8" s="1048" t="s">
        <v>906</v>
      </c>
      <c r="E8" s="1175"/>
      <c r="F8" s="1064"/>
      <c r="G8" s="1176"/>
      <c r="H8" s="1050"/>
      <c r="I8" s="1236"/>
      <c r="J8" s="1092"/>
      <c r="K8" s="1050"/>
      <c r="L8" s="1236"/>
      <c r="M8" s="1236"/>
      <c r="N8" s="1236"/>
      <c r="O8" s="1236"/>
      <c r="P8" s="1236"/>
      <c r="Q8" s="1236"/>
      <c r="R8" s="1236"/>
      <c r="S8" s="1236"/>
      <c r="T8" s="1236"/>
      <c r="U8" s="1236"/>
      <c r="V8" s="1092"/>
      <c r="W8" s="1050"/>
      <c r="X8" s="1092"/>
      <c r="Y8" s="1092"/>
      <c r="Z8" s="1050"/>
      <c r="AA8" s="1236"/>
      <c r="AB8" s="1092"/>
      <c r="AC8" s="1319"/>
      <c r="AD8" s="1320"/>
      <c r="AE8" s="1321"/>
      <c r="AF8" s="1050"/>
      <c r="AG8" s="1236"/>
      <c r="AH8" s="1092"/>
    </row>
    <row r="9" spans="1:34" ht="47.25" x14ac:dyDescent="0.25">
      <c r="A9" s="1041"/>
      <c r="B9" s="1046"/>
      <c r="C9" s="1046"/>
      <c r="D9" s="1046"/>
      <c r="E9" s="758" t="s">
        <v>907</v>
      </c>
      <c r="F9" s="758" t="s">
        <v>908</v>
      </c>
      <c r="G9" s="758" t="s">
        <v>909</v>
      </c>
      <c r="H9" s="760" t="s">
        <v>6</v>
      </c>
      <c r="I9" s="760" t="s">
        <v>7</v>
      </c>
      <c r="J9" s="760" t="s">
        <v>370</v>
      </c>
      <c r="K9" s="760" t="s">
        <v>910</v>
      </c>
      <c r="L9" s="760" t="s">
        <v>911</v>
      </c>
      <c r="M9" s="760" t="s">
        <v>912</v>
      </c>
      <c r="N9" s="760" t="s">
        <v>913</v>
      </c>
      <c r="O9" s="760" t="s">
        <v>914</v>
      </c>
      <c r="P9" s="760" t="s">
        <v>915</v>
      </c>
      <c r="Q9" s="760" t="s">
        <v>916</v>
      </c>
      <c r="R9" s="760" t="s">
        <v>917</v>
      </c>
      <c r="S9" s="760" t="s">
        <v>918</v>
      </c>
      <c r="T9" s="760" t="s">
        <v>919</v>
      </c>
      <c r="U9" s="760" t="s">
        <v>920</v>
      </c>
      <c r="V9" s="760" t="s">
        <v>921</v>
      </c>
      <c r="W9" s="760" t="s">
        <v>6</v>
      </c>
      <c r="X9" s="760" t="s">
        <v>7</v>
      </c>
      <c r="Y9" s="763" t="s">
        <v>370</v>
      </c>
      <c r="Z9" s="760" t="s">
        <v>6</v>
      </c>
      <c r="AA9" s="760" t="s">
        <v>7</v>
      </c>
      <c r="AB9" s="760" t="s">
        <v>370</v>
      </c>
      <c r="AC9" s="760" t="s">
        <v>6</v>
      </c>
      <c r="AD9" s="760" t="s">
        <v>7</v>
      </c>
      <c r="AE9" s="760" t="s">
        <v>370</v>
      </c>
      <c r="AF9" s="760" t="s">
        <v>6</v>
      </c>
      <c r="AG9" s="760" t="s">
        <v>7</v>
      </c>
      <c r="AH9" s="760" t="s">
        <v>370</v>
      </c>
    </row>
    <row r="10" spans="1:34" s="911" customFormat="1" ht="12" x14ac:dyDescent="0.25">
      <c r="A10" s="933">
        <v>1</v>
      </c>
      <c r="B10" s="934">
        <v>2</v>
      </c>
      <c r="C10" s="933">
        <v>3</v>
      </c>
      <c r="D10" s="934">
        <v>4</v>
      </c>
      <c r="E10" s="933">
        <v>5</v>
      </c>
      <c r="F10" s="934">
        <v>6</v>
      </c>
      <c r="G10" s="933">
        <v>7</v>
      </c>
      <c r="H10" s="934">
        <v>8</v>
      </c>
      <c r="I10" s="933">
        <v>9</v>
      </c>
      <c r="J10" s="934">
        <v>10</v>
      </c>
      <c r="K10" s="933">
        <v>11</v>
      </c>
      <c r="L10" s="934">
        <v>12</v>
      </c>
      <c r="M10" s="933">
        <v>13</v>
      </c>
      <c r="N10" s="934">
        <v>14</v>
      </c>
      <c r="O10" s="933">
        <v>15</v>
      </c>
      <c r="P10" s="934">
        <v>16</v>
      </c>
      <c r="Q10" s="933">
        <v>17</v>
      </c>
      <c r="R10" s="934">
        <v>18</v>
      </c>
      <c r="S10" s="933">
        <v>19</v>
      </c>
      <c r="T10" s="934">
        <v>20</v>
      </c>
      <c r="U10" s="933">
        <v>21</v>
      </c>
      <c r="V10" s="934">
        <v>22</v>
      </c>
      <c r="W10" s="933">
        <v>23</v>
      </c>
      <c r="X10" s="934">
        <v>24</v>
      </c>
      <c r="Y10" s="933">
        <v>25</v>
      </c>
      <c r="Z10" s="934">
        <v>26</v>
      </c>
      <c r="AA10" s="933">
        <v>27</v>
      </c>
      <c r="AB10" s="934">
        <v>28</v>
      </c>
      <c r="AC10" s="933">
        <v>29</v>
      </c>
      <c r="AD10" s="934">
        <v>30</v>
      </c>
      <c r="AE10" s="933">
        <v>31</v>
      </c>
      <c r="AF10" s="934">
        <v>32</v>
      </c>
      <c r="AG10" s="933">
        <v>33</v>
      </c>
      <c r="AH10" s="935">
        <v>34</v>
      </c>
    </row>
    <row r="11" spans="1:34" ht="20.100000000000001" customHeight="1" x14ac:dyDescent="0.25">
      <c r="A11" s="72">
        <v>1</v>
      </c>
      <c r="B11" s="80"/>
      <c r="C11" s="324"/>
      <c r="D11" s="324"/>
      <c r="E11" s="324"/>
      <c r="F11" s="324"/>
      <c r="G11" s="324"/>
      <c r="H11" s="324"/>
      <c r="I11" s="324"/>
      <c r="J11" s="324">
        <f t="shared" ref="J11:J25" si="0">SUM(H11:I11)</f>
        <v>0</v>
      </c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512">
        <f>SUM(W11:X11)</f>
        <v>0</v>
      </c>
      <c r="Z11" s="324"/>
      <c r="AA11" s="324"/>
      <c r="AB11" s="324">
        <f>SUM(Z11:AA11)</f>
        <v>0</v>
      </c>
      <c r="AC11" s="513" t="e">
        <f>H11/Z11*100</f>
        <v>#DIV/0!</v>
      </c>
      <c r="AD11" s="513" t="e">
        <f t="shared" ref="AD11:AE25" si="1">I11/AA11*100</f>
        <v>#DIV/0!</v>
      </c>
      <c r="AE11" s="513" t="e">
        <f t="shared" si="1"/>
        <v>#DIV/0!</v>
      </c>
      <c r="AF11" s="513" t="e">
        <f t="shared" ref="AF11:AG25" si="2">W11/H11*100</f>
        <v>#DIV/0!</v>
      </c>
      <c r="AG11" s="513" t="e">
        <f t="shared" si="2"/>
        <v>#DIV/0!</v>
      </c>
      <c r="AH11" s="513" t="e">
        <f>Y11/J11*100</f>
        <v>#DIV/0!</v>
      </c>
    </row>
    <row r="12" spans="1:34" ht="20.100000000000001" customHeight="1" x14ac:dyDescent="0.25">
      <c r="A12" s="72">
        <v>2</v>
      </c>
      <c r="B12" s="80"/>
      <c r="C12" s="324"/>
      <c r="D12" s="324"/>
      <c r="E12" s="324"/>
      <c r="F12" s="324"/>
      <c r="G12" s="324"/>
      <c r="H12" s="324"/>
      <c r="I12" s="324"/>
      <c r="J12" s="324">
        <f t="shared" si="0"/>
        <v>0</v>
      </c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512">
        <f t="shared" ref="Y12:Y25" si="3">SUM(W12:X12)</f>
        <v>0</v>
      </c>
      <c r="Z12" s="324"/>
      <c r="AA12" s="324"/>
      <c r="AB12" s="324">
        <f t="shared" ref="AB12:AB25" si="4">SUM(Z12:AA12)</f>
        <v>0</v>
      </c>
      <c r="AC12" s="513" t="e">
        <f t="shared" ref="AC12:AC25" si="5">H12/Z12*100</f>
        <v>#DIV/0!</v>
      </c>
      <c r="AD12" s="513" t="e">
        <f t="shared" si="1"/>
        <v>#DIV/0!</v>
      </c>
      <c r="AE12" s="513" t="e">
        <f t="shared" si="1"/>
        <v>#DIV/0!</v>
      </c>
      <c r="AF12" s="513" t="e">
        <f t="shared" si="2"/>
        <v>#DIV/0!</v>
      </c>
      <c r="AG12" s="513" t="e">
        <f>X12/I12*100</f>
        <v>#DIV/0!</v>
      </c>
      <c r="AH12" s="513" t="e">
        <f t="shared" ref="AH12:AH25" si="6">Y12/J12*100</f>
        <v>#DIV/0!</v>
      </c>
    </row>
    <row r="13" spans="1:34" ht="20.100000000000001" customHeight="1" x14ac:dyDescent="0.25">
      <c r="A13" s="72">
        <v>3</v>
      </c>
      <c r="B13" s="80"/>
      <c r="C13" s="324"/>
      <c r="D13" s="324"/>
      <c r="E13" s="324"/>
      <c r="F13" s="324"/>
      <c r="G13" s="324"/>
      <c r="H13" s="324"/>
      <c r="I13" s="324"/>
      <c r="J13" s="324">
        <f t="shared" si="0"/>
        <v>0</v>
      </c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512">
        <f t="shared" si="3"/>
        <v>0</v>
      </c>
      <c r="Z13" s="324"/>
      <c r="AA13" s="324"/>
      <c r="AB13" s="324">
        <f t="shared" si="4"/>
        <v>0</v>
      </c>
      <c r="AC13" s="513" t="e">
        <f t="shared" si="5"/>
        <v>#DIV/0!</v>
      </c>
      <c r="AD13" s="513" t="e">
        <f t="shared" si="1"/>
        <v>#DIV/0!</v>
      </c>
      <c r="AE13" s="513" t="e">
        <f t="shared" si="1"/>
        <v>#DIV/0!</v>
      </c>
      <c r="AF13" s="513" t="e">
        <f>W13/H13*100</f>
        <v>#DIV/0!</v>
      </c>
      <c r="AG13" s="513" t="e">
        <f t="shared" si="2"/>
        <v>#DIV/0!</v>
      </c>
      <c r="AH13" s="513" t="e">
        <f t="shared" si="6"/>
        <v>#DIV/0!</v>
      </c>
    </row>
    <row r="14" spans="1:34" ht="20.100000000000001" customHeight="1" x14ac:dyDescent="0.25">
      <c r="A14" s="72">
        <v>4</v>
      </c>
      <c r="B14" s="80"/>
      <c r="C14" s="324"/>
      <c r="D14" s="324"/>
      <c r="E14" s="324"/>
      <c r="F14" s="324"/>
      <c r="G14" s="324"/>
      <c r="H14" s="324"/>
      <c r="I14" s="324"/>
      <c r="J14" s="324">
        <f t="shared" si="0"/>
        <v>0</v>
      </c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512">
        <f t="shared" si="3"/>
        <v>0</v>
      </c>
      <c r="Z14" s="324"/>
      <c r="AA14" s="324"/>
      <c r="AB14" s="324">
        <f t="shared" si="4"/>
        <v>0</v>
      </c>
      <c r="AC14" s="513" t="e">
        <f t="shared" si="5"/>
        <v>#DIV/0!</v>
      </c>
      <c r="AD14" s="513" t="e">
        <f t="shared" si="1"/>
        <v>#DIV/0!</v>
      </c>
      <c r="AE14" s="513" t="e">
        <f t="shared" si="1"/>
        <v>#DIV/0!</v>
      </c>
      <c r="AF14" s="513" t="e">
        <f t="shared" si="2"/>
        <v>#DIV/0!</v>
      </c>
      <c r="AG14" s="513" t="e">
        <f t="shared" si="2"/>
        <v>#DIV/0!</v>
      </c>
      <c r="AH14" s="513" t="e">
        <f t="shared" si="6"/>
        <v>#DIV/0!</v>
      </c>
    </row>
    <row r="15" spans="1:34" ht="20.100000000000001" customHeight="1" x14ac:dyDescent="0.25">
      <c r="A15" s="72">
        <v>5</v>
      </c>
      <c r="B15" s="80"/>
      <c r="C15" s="324"/>
      <c r="D15" s="324"/>
      <c r="E15" s="324"/>
      <c r="F15" s="324"/>
      <c r="G15" s="324"/>
      <c r="H15" s="324"/>
      <c r="I15" s="324"/>
      <c r="J15" s="324">
        <f t="shared" si="0"/>
        <v>0</v>
      </c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512">
        <f t="shared" si="3"/>
        <v>0</v>
      </c>
      <c r="Z15" s="324"/>
      <c r="AA15" s="324"/>
      <c r="AB15" s="324">
        <f t="shared" si="4"/>
        <v>0</v>
      </c>
      <c r="AC15" s="513" t="e">
        <f t="shared" si="5"/>
        <v>#DIV/0!</v>
      </c>
      <c r="AD15" s="513" t="e">
        <f t="shared" si="1"/>
        <v>#DIV/0!</v>
      </c>
      <c r="AE15" s="513" t="e">
        <f t="shared" si="1"/>
        <v>#DIV/0!</v>
      </c>
      <c r="AF15" s="513" t="e">
        <f t="shared" si="2"/>
        <v>#DIV/0!</v>
      </c>
      <c r="AG15" s="513" t="e">
        <f t="shared" si="2"/>
        <v>#DIV/0!</v>
      </c>
      <c r="AH15" s="513" t="e">
        <f t="shared" si="6"/>
        <v>#DIV/0!</v>
      </c>
    </row>
    <row r="16" spans="1:34" ht="20.100000000000001" customHeight="1" x14ac:dyDescent="0.25">
      <c r="A16" s="72">
        <v>6</v>
      </c>
      <c r="B16" s="80"/>
      <c r="C16" s="324"/>
      <c r="D16" s="324"/>
      <c r="E16" s="324"/>
      <c r="F16" s="324"/>
      <c r="G16" s="324"/>
      <c r="H16" s="324"/>
      <c r="I16" s="324"/>
      <c r="J16" s="324">
        <f t="shared" si="0"/>
        <v>0</v>
      </c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512">
        <f t="shared" si="3"/>
        <v>0</v>
      </c>
      <c r="Z16" s="324"/>
      <c r="AA16" s="324"/>
      <c r="AB16" s="324">
        <f t="shared" si="4"/>
        <v>0</v>
      </c>
      <c r="AC16" s="513" t="e">
        <f t="shared" si="5"/>
        <v>#DIV/0!</v>
      </c>
      <c r="AD16" s="513" t="e">
        <f t="shared" si="1"/>
        <v>#DIV/0!</v>
      </c>
      <c r="AE16" s="513" t="e">
        <f t="shared" si="1"/>
        <v>#DIV/0!</v>
      </c>
      <c r="AF16" s="513" t="e">
        <f t="shared" si="2"/>
        <v>#DIV/0!</v>
      </c>
      <c r="AG16" s="513" t="e">
        <f t="shared" si="2"/>
        <v>#DIV/0!</v>
      </c>
      <c r="AH16" s="513" t="e">
        <f t="shared" si="6"/>
        <v>#DIV/0!</v>
      </c>
    </row>
    <row r="17" spans="1:34" ht="20.100000000000001" customHeight="1" x14ac:dyDescent="0.25">
      <c r="A17" s="72">
        <v>7</v>
      </c>
      <c r="B17" s="80"/>
      <c r="C17" s="324"/>
      <c r="D17" s="324"/>
      <c r="E17" s="324"/>
      <c r="F17" s="324"/>
      <c r="G17" s="324"/>
      <c r="H17" s="324"/>
      <c r="I17" s="324"/>
      <c r="J17" s="324">
        <f t="shared" si="0"/>
        <v>0</v>
      </c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512">
        <f t="shared" si="3"/>
        <v>0</v>
      </c>
      <c r="Z17" s="324"/>
      <c r="AA17" s="324"/>
      <c r="AB17" s="324">
        <f t="shared" si="4"/>
        <v>0</v>
      </c>
      <c r="AC17" s="513" t="e">
        <f>H17/Z17*100</f>
        <v>#DIV/0!</v>
      </c>
      <c r="AD17" s="513" t="e">
        <f t="shared" si="1"/>
        <v>#DIV/0!</v>
      </c>
      <c r="AE17" s="513" t="e">
        <f t="shared" si="1"/>
        <v>#DIV/0!</v>
      </c>
      <c r="AF17" s="513" t="e">
        <f t="shared" si="2"/>
        <v>#DIV/0!</v>
      </c>
      <c r="AG17" s="513" t="e">
        <f t="shared" si="2"/>
        <v>#DIV/0!</v>
      </c>
      <c r="AH17" s="513" t="e">
        <f t="shared" si="6"/>
        <v>#DIV/0!</v>
      </c>
    </row>
    <row r="18" spans="1:34" ht="20.100000000000001" customHeight="1" x14ac:dyDescent="0.25">
      <c r="A18" s="72">
        <v>8</v>
      </c>
      <c r="B18" s="80"/>
      <c r="C18" s="324"/>
      <c r="D18" s="324"/>
      <c r="E18" s="324"/>
      <c r="F18" s="324"/>
      <c r="G18" s="324"/>
      <c r="H18" s="324"/>
      <c r="I18" s="324"/>
      <c r="J18" s="324">
        <f t="shared" si="0"/>
        <v>0</v>
      </c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512">
        <f t="shared" si="3"/>
        <v>0</v>
      </c>
      <c r="Z18" s="324"/>
      <c r="AA18" s="324"/>
      <c r="AB18" s="324">
        <f t="shared" si="4"/>
        <v>0</v>
      </c>
      <c r="AC18" s="513" t="e">
        <f t="shared" si="5"/>
        <v>#DIV/0!</v>
      </c>
      <c r="AD18" s="513" t="e">
        <f t="shared" si="1"/>
        <v>#DIV/0!</v>
      </c>
      <c r="AE18" s="513" t="e">
        <f t="shared" si="1"/>
        <v>#DIV/0!</v>
      </c>
      <c r="AF18" s="513" t="e">
        <f t="shared" si="2"/>
        <v>#DIV/0!</v>
      </c>
      <c r="AG18" s="513" t="e">
        <f t="shared" si="2"/>
        <v>#DIV/0!</v>
      </c>
      <c r="AH18" s="513" t="e">
        <f t="shared" si="6"/>
        <v>#DIV/0!</v>
      </c>
    </row>
    <row r="19" spans="1:34" ht="20.100000000000001" customHeight="1" x14ac:dyDescent="0.25">
      <c r="A19" s="72">
        <v>9</v>
      </c>
      <c r="B19" s="80"/>
      <c r="C19" s="324"/>
      <c r="D19" s="324"/>
      <c r="E19" s="324"/>
      <c r="F19" s="324"/>
      <c r="G19" s="324"/>
      <c r="H19" s="324"/>
      <c r="I19" s="324"/>
      <c r="J19" s="324">
        <f t="shared" si="0"/>
        <v>0</v>
      </c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512">
        <f t="shared" si="3"/>
        <v>0</v>
      </c>
      <c r="Z19" s="324"/>
      <c r="AA19" s="324"/>
      <c r="AB19" s="324">
        <f t="shared" si="4"/>
        <v>0</v>
      </c>
      <c r="AC19" s="513" t="e">
        <f t="shared" si="5"/>
        <v>#DIV/0!</v>
      </c>
      <c r="AD19" s="513" t="e">
        <f t="shared" si="1"/>
        <v>#DIV/0!</v>
      </c>
      <c r="AE19" s="513" t="e">
        <f t="shared" si="1"/>
        <v>#DIV/0!</v>
      </c>
      <c r="AF19" s="513" t="e">
        <f t="shared" si="2"/>
        <v>#DIV/0!</v>
      </c>
      <c r="AG19" s="513" t="e">
        <f t="shared" si="2"/>
        <v>#DIV/0!</v>
      </c>
      <c r="AH19" s="513" t="e">
        <f t="shared" si="6"/>
        <v>#DIV/0!</v>
      </c>
    </row>
    <row r="20" spans="1:34" ht="20.100000000000001" customHeight="1" x14ac:dyDescent="0.25">
      <c r="A20" s="72">
        <v>10</v>
      </c>
      <c r="B20" s="80"/>
      <c r="C20" s="324"/>
      <c r="D20" s="324"/>
      <c r="E20" s="324"/>
      <c r="F20" s="324"/>
      <c r="G20" s="324"/>
      <c r="H20" s="324"/>
      <c r="I20" s="324"/>
      <c r="J20" s="324">
        <f t="shared" si="0"/>
        <v>0</v>
      </c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512">
        <f t="shared" si="3"/>
        <v>0</v>
      </c>
      <c r="Z20" s="324"/>
      <c r="AA20" s="324"/>
      <c r="AB20" s="324">
        <f t="shared" si="4"/>
        <v>0</v>
      </c>
      <c r="AC20" s="513" t="e">
        <f t="shared" si="5"/>
        <v>#DIV/0!</v>
      </c>
      <c r="AD20" s="513" t="e">
        <f t="shared" si="1"/>
        <v>#DIV/0!</v>
      </c>
      <c r="AE20" s="513" t="e">
        <f t="shared" si="1"/>
        <v>#DIV/0!</v>
      </c>
      <c r="AF20" s="513" t="e">
        <f t="shared" si="2"/>
        <v>#DIV/0!</v>
      </c>
      <c r="AG20" s="513" t="e">
        <f t="shared" si="2"/>
        <v>#DIV/0!</v>
      </c>
      <c r="AH20" s="513" t="e">
        <f t="shared" si="6"/>
        <v>#DIV/0!</v>
      </c>
    </row>
    <row r="21" spans="1:34" ht="20.100000000000001" customHeight="1" x14ac:dyDescent="0.25">
      <c r="A21" s="72">
        <v>11</v>
      </c>
      <c r="B21" s="80"/>
      <c r="C21" s="324"/>
      <c r="D21" s="324"/>
      <c r="E21" s="324"/>
      <c r="F21" s="324"/>
      <c r="G21" s="324"/>
      <c r="H21" s="324"/>
      <c r="I21" s="324"/>
      <c r="J21" s="324">
        <f t="shared" si="0"/>
        <v>0</v>
      </c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512">
        <f t="shared" si="3"/>
        <v>0</v>
      </c>
      <c r="Z21" s="324"/>
      <c r="AA21" s="324"/>
      <c r="AB21" s="324">
        <f t="shared" si="4"/>
        <v>0</v>
      </c>
      <c r="AC21" s="513" t="e">
        <f t="shared" si="5"/>
        <v>#DIV/0!</v>
      </c>
      <c r="AD21" s="513" t="e">
        <f>I21/AA21*100</f>
        <v>#DIV/0!</v>
      </c>
      <c r="AE21" s="513" t="e">
        <f t="shared" si="1"/>
        <v>#DIV/0!</v>
      </c>
      <c r="AF21" s="513" t="e">
        <f t="shared" si="2"/>
        <v>#DIV/0!</v>
      </c>
      <c r="AG21" s="513" t="e">
        <f t="shared" si="2"/>
        <v>#DIV/0!</v>
      </c>
      <c r="AH21" s="513" t="e">
        <f t="shared" si="6"/>
        <v>#DIV/0!</v>
      </c>
    </row>
    <row r="22" spans="1:34" ht="20.100000000000001" customHeight="1" x14ac:dyDescent="0.25">
      <c r="A22" s="72">
        <v>12</v>
      </c>
      <c r="B22" s="80"/>
      <c r="C22" s="324"/>
      <c r="D22" s="324"/>
      <c r="E22" s="324"/>
      <c r="F22" s="324"/>
      <c r="G22" s="324"/>
      <c r="H22" s="324"/>
      <c r="I22" s="324"/>
      <c r="J22" s="324">
        <f t="shared" si="0"/>
        <v>0</v>
      </c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512">
        <f t="shared" si="3"/>
        <v>0</v>
      </c>
      <c r="Z22" s="324"/>
      <c r="AA22" s="324"/>
      <c r="AB22" s="324">
        <f t="shared" si="4"/>
        <v>0</v>
      </c>
      <c r="AC22" s="513" t="e">
        <f t="shared" si="5"/>
        <v>#DIV/0!</v>
      </c>
      <c r="AD22" s="513" t="e">
        <f t="shared" si="1"/>
        <v>#DIV/0!</v>
      </c>
      <c r="AE22" s="513" t="e">
        <f t="shared" si="1"/>
        <v>#DIV/0!</v>
      </c>
      <c r="AF22" s="513" t="e">
        <f t="shared" si="2"/>
        <v>#DIV/0!</v>
      </c>
      <c r="AG22" s="513" t="e">
        <f t="shared" si="2"/>
        <v>#DIV/0!</v>
      </c>
      <c r="AH22" s="513" t="e">
        <f t="shared" si="6"/>
        <v>#DIV/0!</v>
      </c>
    </row>
    <row r="23" spans="1:34" ht="20.100000000000001" customHeight="1" x14ac:dyDescent="0.25">
      <c r="A23" s="72">
        <v>13</v>
      </c>
      <c r="B23" s="80"/>
      <c r="C23" s="324"/>
      <c r="D23" s="324"/>
      <c r="E23" s="324"/>
      <c r="F23" s="324"/>
      <c r="G23" s="324"/>
      <c r="H23" s="324"/>
      <c r="I23" s="324"/>
      <c r="J23" s="324">
        <f t="shared" si="0"/>
        <v>0</v>
      </c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512">
        <f t="shared" si="3"/>
        <v>0</v>
      </c>
      <c r="Z23" s="324"/>
      <c r="AA23" s="324"/>
      <c r="AB23" s="324">
        <f t="shared" si="4"/>
        <v>0</v>
      </c>
      <c r="AC23" s="513" t="e">
        <f t="shared" si="5"/>
        <v>#DIV/0!</v>
      </c>
      <c r="AD23" s="513" t="e">
        <f t="shared" si="1"/>
        <v>#DIV/0!</v>
      </c>
      <c r="AE23" s="513" t="e">
        <f t="shared" si="1"/>
        <v>#DIV/0!</v>
      </c>
      <c r="AF23" s="513" t="e">
        <f t="shared" si="2"/>
        <v>#DIV/0!</v>
      </c>
      <c r="AG23" s="513" t="e">
        <f t="shared" si="2"/>
        <v>#DIV/0!</v>
      </c>
      <c r="AH23" s="513" t="e">
        <f t="shared" si="6"/>
        <v>#DIV/0!</v>
      </c>
    </row>
    <row r="24" spans="1:34" ht="20.100000000000001" customHeight="1" x14ac:dyDescent="0.25">
      <c r="A24" s="72">
        <v>14</v>
      </c>
      <c r="B24" s="80"/>
      <c r="C24" s="324"/>
      <c r="D24" s="324"/>
      <c r="E24" s="324"/>
      <c r="F24" s="324"/>
      <c r="G24" s="324"/>
      <c r="H24" s="324"/>
      <c r="I24" s="324"/>
      <c r="J24" s="324">
        <f t="shared" si="0"/>
        <v>0</v>
      </c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512">
        <f t="shared" si="3"/>
        <v>0</v>
      </c>
      <c r="Z24" s="324"/>
      <c r="AA24" s="324"/>
      <c r="AB24" s="324">
        <f t="shared" si="4"/>
        <v>0</v>
      </c>
      <c r="AC24" s="513" t="e">
        <f t="shared" si="5"/>
        <v>#DIV/0!</v>
      </c>
      <c r="AD24" s="513" t="e">
        <f t="shared" si="1"/>
        <v>#DIV/0!</v>
      </c>
      <c r="AE24" s="513" t="e">
        <f>J24/AB24*100</f>
        <v>#DIV/0!</v>
      </c>
      <c r="AF24" s="513" t="e">
        <f t="shared" si="2"/>
        <v>#DIV/0!</v>
      </c>
      <c r="AG24" s="513" t="e">
        <f t="shared" si="2"/>
        <v>#DIV/0!</v>
      </c>
      <c r="AH24" s="513" t="e">
        <f t="shared" si="6"/>
        <v>#DIV/0!</v>
      </c>
    </row>
    <row r="25" spans="1:34" ht="20.100000000000001" customHeight="1" x14ac:dyDescent="0.25">
      <c r="A25" s="72">
        <v>15</v>
      </c>
      <c r="B25" s="80"/>
      <c r="C25" s="324"/>
      <c r="D25" s="324"/>
      <c r="E25" s="324"/>
      <c r="F25" s="324"/>
      <c r="G25" s="324"/>
      <c r="H25" s="324"/>
      <c r="I25" s="324"/>
      <c r="J25" s="324">
        <f t="shared" si="0"/>
        <v>0</v>
      </c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4"/>
      <c r="Y25" s="512">
        <f t="shared" si="3"/>
        <v>0</v>
      </c>
      <c r="Z25" s="324"/>
      <c r="AA25" s="324"/>
      <c r="AB25" s="324">
        <f t="shared" si="4"/>
        <v>0</v>
      </c>
      <c r="AC25" s="513" t="e">
        <f t="shared" si="5"/>
        <v>#DIV/0!</v>
      </c>
      <c r="AD25" s="513" t="e">
        <f t="shared" si="1"/>
        <v>#DIV/0!</v>
      </c>
      <c r="AE25" s="513" t="e">
        <f t="shared" si="1"/>
        <v>#DIV/0!</v>
      </c>
      <c r="AF25" s="513" t="e">
        <f t="shared" si="2"/>
        <v>#DIV/0!</v>
      </c>
      <c r="AG25" s="513" t="e">
        <f t="shared" si="2"/>
        <v>#DIV/0!</v>
      </c>
      <c r="AH25" s="513" t="e">
        <f t="shared" si="6"/>
        <v>#DIV/0!</v>
      </c>
    </row>
    <row r="26" spans="1:34" ht="20.100000000000001" customHeight="1" x14ac:dyDescent="0.25">
      <c r="A26" s="72">
        <v>16</v>
      </c>
      <c r="B26" s="80"/>
      <c r="C26" s="324"/>
      <c r="D26" s="324"/>
      <c r="E26" s="324"/>
      <c r="F26" s="324"/>
      <c r="G26" s="324"/>
      <c r="H26" s="324"/>
      <c r="I26" s="324"/>
      <c r="J26" s="324">
        <f t="shared" ref="J26:J41" si="7">SUM(H26:I26)</f>
        <v>0</v>
      </c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512">
        <f t="shared" ref="Y26:Y41" si="8">SUM(W26:X26)</f>
        <v>0</v>
      </c>
      <c r="Z26" s="324"/>
      <c r="AA26" s="324"/>
      <c r="AB26" s="324">
        <f t="shared" ref="AB26:AB41" si="9">SUM(Z26:AA26)</f>
        <v>0</v>
      </c>
      <c r="AC26" s="513" t="e">
        <f t="shared" ref="AC26:AC41" si="10">H26/Z26*100</f>
        <v>#DIV/0!</v>
      </c>
      <c r="AD26" s="513" t="e">
        <f t="shared" ref="AD26:AD41" si="11">I26/AA26*100</f>
        <v>#DIV/0!</v>
      </c>
      <c r="AE26" s="513" t="e">
        <f t="shared" ref="AE26:AE41" si="12">J26/AB26*100</f>
        <v>#DIV/0!</v>
      </c>
      <c r="AF26" s="513" t="e">
        <f t="shared" ref="AF26:AF41" si="13">W26/H26*100</f>
        <v>#DIV/0!</v>
      </c>
      <c r="AG26" s="513" t="e">
        <f t="shared" ref="AG26:AG41" si="14">X26/I26*100</f>
        <v>#DIV/0!</v>
      </c>
      <c r="AH26" s="513" t="e">
        <f t="shared" ref="AH26:AH41" si="15">Y26/J26*100</f>
        <v>#DIV/0!</v>
      </c>
    </row>
    <row r="27" spans="1:34" ht="20.100000000000001" customHeight="1" x14ac:dyDescent="0.25">
      <c r="A27" s="72">
        <v>17</v>
      </c>
      <c r="B27" s="80"/>
      <c r="C27" s="324"/>
      <c r="D27" s="324"/>
      <c r="E27" s="324"/>
      <c r="F27" s="324"/>
      <c r="G27" s="324"/>
      <c r="H27" s="324"/>
      <c r="I27" s="324"/>
      <c r="J27" s="324">
        <f t="shared" si="7"/>
        <v>0</v>
      </c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512">
        <f t="shared" si="8"/>
        <v>0</v>
      </c>
      <c r="Z27" s="324"/>
      <c r="AA27" s="324"/>
      <c r="AB27" s="324">
        <f t="shared" si="9"/>
        <v>0</v>
      </c>
      <c r="AC27" s="513" t="e">
        <f t="shared" si="10"/>
        <v>#DIV/0!</v>
      </c>
      <c r="AD27" s="513" t="e">
        <f t="shared" si="11"/>
        <v>#DIV/0!</v>
      </c>
      <c r="AE27" s="513" t="e">
        <f t="shared" si="12"/>
        <v>#DIV/0!</v>
      </c>
      <c r="AF27" s="513" t="e">
        <f t="shared" si="13"/>
        <v>#DIV/0!</v>
      </c>
      <c r="AG27" s="513" t="e">
        <f t="shared" si="14"/>
        <v>#DIV/0!</v>
      </c>
      <c r="AH27" s="513" t="e">
        <f t="shared" si="15"/>
        <v>#DIV/0!</v>
      </c>
    </row>
    <row r="28" spans="1:34" ht="20.100000000000001" customHeight="1" x14ac:dyDescent="0.25">
      <c r="A28" s="72">
        <v>18</v>
      </c>
      <c r="B28" s="80"/>
      <c r="C28" s="324"/>
      <c r="D28" s="324"/>
      <c r="E28" s="324"/>
      <c r="F28" s="324"/>
      <c r="G28" s="324"/>
      <c r="H28" s="324"/>
      <c r="I28" s="324"/>
      <c r="J28" s="324">
        <f t="shared" si="7"/>
        <v>0</v>
      </c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4"/>
      <c r="Y28" s="512">
        <f t="shared" si="8"/>
        <v>0</v>
      </c>
      <c r="Z28" s="324"/>
      <c r="AA28" s="324"/>
      <c r="AB28" s="324">
        <f t="shared" si="9"/>
        <v>0</v>
      </c>
      <c r="AC28" s="513" t="e">
        <f t="shared" si="10"/>
        <v>#DIV/0!</v>
      </c>
      <c r="AD28" s="513" t="e">
        <f t="shared" si="11"/>
        <v>#DIV/0!</v>
      </c>
      <c r="AE28" s="513" t="e">
        <f t="shared" si="12"/>
        <v>#DIV/0!</v>
      </c>
      <c r="AF28" s="513" t="e">
        <f t="shared" si="13"/>
        <v>#DIV/0!</v>
      </c>
      <c r="AG28" s="513" t="e">
        <f t="shared" si="14"/>
        <v>#DIV/0!</v>
      </c>
      <c r="AH28" s="513" t="e">
        <f t="shared" si="15"/>
        <v>#DIV/0!</v>
      </c>
    </row>
    <row r="29" spans="1:34" ht="20.100000000000001" customHeight="1" x14ac:dyDescent="0.25">
      <c r="A29" s="72">
        <v>19</v>
      </c>
      <c r="B29" s="80"/>
      <c r="C29" s="324"/>
      <c r="D29" s="324"/>
      <c r="E29" s="324"/>
      <c r="F29" s="324"/>
      <c r="G29" s="324"/>
      <c r="H29" s="324"/>
      <c r="I29" s="324"/>
      <c r="J29" s="324">
        <f t="shared" si="7"/>
        <v>0</v>
      </c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512">
        <f t="shared" si="8"/>
        <v>0</v>
      </c>
      <c r="Z29" s="324"/>
      <c r="AA29" s="324"/>
      <c r="AB29" s="324">
        <f t="shared" si="9"/>
        <v>0</v>
      </c>
      <c r="AC29" s="513" t="e">
        <f t="shared" si="10"/>
        <v>#DIV/0!</v>
      </c>
      <c r="AD29" s="513" t="e">
        <f t="shared" si="11"/>
        <v>#DIV/0!</v>
      </c>
      <c r="AE29" s="513" t="e">
        <f t="shared" si="12"/>
        <v>#DIV/0!</v>
      </c>
      <c r="AF29" s="513" t="e">
        <f t="shared" si="13"/>
        <v>#DIV/0!</v>
      </c>
      <c r="AG29" s="513" t="e">
        <f t="shared" si="14"/>
        <v>#DIV/0!</v>
      </c>
      <c r="AH29" s="513" t="e">
        <f t="shared" si="15"/>
        <v>#DIV/0!</v>
      </c>
    </row>
    <row r="30" spans="1:34" ht="20.100000000000001" customHeight="1" x14ac:dyDescent="0.25">
      <c r="A30" s="72">
        <v>20</v>
      </c>
      <c r="B30" s="80"/>
      <c r="C30" s="324"/>
      <c r="D30" s="324"/>
      <c r="E30" s="324"/>
      <c r="F30" s="324"/>
      <c r="G30" s="324"/>
      <c r="H30" s="324"/>
      <c r="I30" s="324"/>
      <c r="J30" s="324">
        <f t="shared" si="7"/>
        <v>0</v>
      </c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512">
        <f t="shared" si="8"/>
        <v>0</v>
      </c>
      <c r="Z30" s="324"/>
      <c r="AA30" s="324"/>
      <c r="AB30" s="324">
        <f t="shared" si="9"/>
        <v>0</v>
      </c>
      <c r="AC30" s="513" t="e">
        <f t="shared" si="10"/>
        <v>#DIV/0!</v>
      </c>
      <c r="AD30" s="513" t="e">
        <f t="shared" si="11"/>
        <v>#DIV/0!</v>
      </c>
      <c r="AE30" s="513" t="e">
        <f t="shared" si="12"/>
        <v>#DIV/0!</v>
      </c>
      <c r="AF30" s="513" t="e">
        <f t="shared" si="13"/>
        <v>#DIV/0!</v>
      </c>
      <c r="AG30" s="513" t="e">
        <f t="shared" si="14"/>
        <v>#DIV/0!</v>
      </c>
      <c r="AH30" s="513" t="e">
        <f t="shared" si="15"/>
        <v>#DIV/0!</v>
      </c>
    </row>
    <row r="31" spans="1:34" ht="20.100000000000001" customHeight="1" x14ac:dyDescent="0.25">
      <c r="A31" s="72">
        <v>21</v>
      </c>
      <c r="B31" s="80"/>
      <c r="C31" s="324"/>
      <c r="D31" s="324"/>
      <c r="E31" s="324"/>
      <c r="F31" s="324"/>
      <c r="G31" s="324"/>
      <c r="H31" s="324"/>
      <c r="I31" s="324"/>
      <c r="J31" s="324">
        <f t="shared" si="7"/>
        <v>0</v>
      </c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512">
        <f t="shared" si="8"/>
        <v>0</v>
      </c>
      <c r="Z31" s="324"/>
      <c r="AA31" s="324"/>
      <c r="AB31" s="324">
        <f t="shared" si="9"/>
        <v>0</v>
      </c>
      <c r="AC31" s="513" t="e">
        <f t="shared" si="10"/>
        <v>#DIV/0!</v>
      </c>
      <c r="AD31" s="513" t="e">
        <f t="shared" si="11"/>
        <v>#DIV/0!</v>
      </c>
      <c r="AE31" s="513" t="e">
        <f t="shared" si="12"/>
        <v>#DIV/0!</v>
      </c>
      <c r="AF31" s="513" t="e">
        <f t="shared" si="13"/>
        <v>#DIV/0!</v>
      </c>
      <c r="AG31" s="513" t="e">
        <f t="shared" si="14"/>
        <v>#DIV/0!</v>
      </c>
      <c r="AH31" s="513" t="e">
        <f t="shared" si="15"/>
        <v>#DIV/0!</v>
      </c>
    </row>
    <row r="32" spans="1:34" ht="20.100000000000001" customHeight="1" x14ac:dyDescent="0.25">
      <c r="A32" s="72">
        <v>22</v>
      </c>
      <c r="B32" s="80"/>
      <c r="C32" s="324"/>
      <c r="D32" s="324"/>
      <c r="E32" s="324"/>
      <c r="F32" s="324"/>
      <c r="G32" s="324"/>
      <c r="H32" s="324"/>
      <c r="I32" s="324"/>
      <c r="J32" s="324">
        <f t="shared" si="7"/>
        <v>0</v>
      </c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4"/>
      <c r="X32" s="324"/>
      <c r="Y32" s="512">
        <f t="shared" si="8"/>
        <v>0</v>
      </c>
      <c r="Z32" s="324"/>
      <c r="AA32" s="324"/>
      <c r="AB32" s="324">
        <f t="shared" si="9"/>
        <v>0</v>
      </c>
      <c r="AC32" s="513" t="e">
        <f t="shared" si="10"/>
        <v>#DIV/0!</v>
      </c>
      <c r="AD32" s="513" t="e">
        <f t="shared" si="11"/>
        <v>#DIV/0!</v>
      </c>
      <c r="AE32" s="513" t="e">
        <f t="shared" si="12"/>
        <v>#DIV/0!</v>
      </c>
      <c r="AF32" s="513" t="e">
        <f t="shared" si="13"/>
        <v>#DIV/0!</v>
      </c>
      <c r="AG32" s="513" t="e">
        <f t="shared" si="14"/>
        <v>#DIV/0!</v>
      </c>
      <c r="AH32" s="513" t="e">
        <f t="shared" si="15"/>
        <v>#DIV/0!</v>
      </c>
    </row>
    <row r="33" spans="1:34" ht="20.100000000000001" customHeight="1" x14ac:dyDescent="0.25">
      <c r="A33" s="72">
        <v>23</v>
      </c>
      <c r="B33" s="80"/>
      <c r="C33" s="324"/>
      <c r="D33" s="324"/>
      <c r="E33" s="324"/>
      <c r="F33" s="324"/>
      <c r="G33" s="324"/>
      <c r="H33" s="324"/>
      <c r="I33" s="324"/>
      <c r="J33" s="324">
        <f t="shared" si="7"/>
        <v>0</v>
      </c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4"/>
      <c r="X33" s="324"/>
      <c r="Y33" s="512">
        <f t="shared" si="8"/>
        <v>0</v>
      </c>
      <c r="Z33" s="324"/>
      <c r="AA33" s="324"/>
      <c r="AB33" s="324">
        <f t="shared" si="9"/>
        <v>0</v>
      </c>
      <c r="AC33" s="513" t="e">
        <f t="shared" si="10"/>
        <v>#DIV/0!</v>
      </c>
      <c r="AD33" s="513" t="e">
        <f t="shared" si="11"/>
        <v>#DIV/0!</v>
      </c>
      <c r="AE33" s="513" t="e">
        <f t="shared" si="12"/>
        <v>#DIV/0!</v>
      </c>
      <c r="AF33" s="513" t="e">
        <f t="shared" si="13"/>
        <v>#DIV/0!</v>
      </c>
      <c r="AG33" s="513" t="e">
        <f t="shared" si="14"/>
        <v>#DIV/0!</v>
      </c>
      <c r="AH33" s="513" t="e">
        <f t="shared" si="15"/>
        <v>#DIV/0!</v>
      </c>
    </row>
    <row r="34" spans="1:34" ht="20.100000000000001" customHeight="1" x14ac:dyDescent="0.25">
      <c r="A34" s="72">
        <v>24</v>
      </c>
      <c r="B34" s="80"/>
      <c r="C34" s="324"/>
      <c r="D34" s="324"/>
      <c r="E34" s="324"/>
      <c r="F34" s="324"/>
      <c r="G34" s="324"/>
      <c r="H34" s="324"/>
      <c r="I34" s="324"/>
      <c r="J34" s="324">
        <f t="shared" si="7"/>
        <v>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512">
        <f t="shared" si="8"/>
        <v>0</v>
      </c>
      <c r="Z34" s="324"/>
      <c r="AA34" s="324"/>
      <c r="AB34" s="324">
        <f t="shared" si="9"/>
        <v>0</v>
      </c>
      <c r="AC34" s="513" t="e">
        <f t="shared" si="10"/>
        <v>#DIV/0!</v>
      </c>
      <c r="AD34" s="513" t="e">
        <f t="shared" si="11"/>
        <v>#DIV/0!</v>
      </c>
      <c r="AE34" s="513" t="e">
        <f t="shared" si="12"/>
        <v>#DIV/0!</v>
      </c>
      <c r="AF34" s="513" t="e">
        <f t="shared" si="13"/>
        <v>#DIV/0!</v>
      </c>
      <c r="AG34" s="513" t="e">
        <f t="shared" si="14"/>
        <v>#DIV/0!</v>
      </c>
      <c r="AH34" s="513" t="e">
        <f t="shared" si="15"/>
        <v>#DIV/0!</v>
      </c>
    </row>
    <row r="35" spans="1:34" ht="20.100000000000001" customHeight="1" x14ac:dyDescent="0.25">
      <c r="A35" s="72">
        <v>25</v>
      </c>
      <c r="B35" s="80"/>
      <c r="C35" s="324"/>
      <c r="D35" s="324"/>
      <c r="E35" s="324"/>
      <c r="F35" s="324"/>
      <c r="G35" s="324"/>
      <c r="H35" s="324"/>
      <c r="I35" s="324"/>
      <c r="J35" s="324">
        <f t="shared" si="7"/>
        <v>0</v>
      </c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512">
        <f t="shared" si="8"/>
        <v>0</v>
      </c>
      <c r="Z35" s="324"/>
      <c r="AA35" s="324"/>
      <c r="AB35" s="324">
        <f t="shared" si="9"/>
        <v>0</v>
      </c>
      <c r="AC35" s="513" t="e">
        <f t="shared" si="10"/>
        <v>#DIV/0!</v>
      </c>
      <c r="AD35" s="513" t="e">
        <f t="shared" si="11"/>
        <v>#DIV/0!</v>
      </c>
      <c r="AE35" s="513" t="e">
        <f t="shared" si="12"/>
        <v>#DIV/0!</v>
      </c>
      <c r="AF35" s="513" t="e">
        <f t="shared" si="13"/>
        <v>#DIV/0!</v>
      </c>
      <c r="AG35" s="513" t="e">
        <f t="shared" si="14"/>
        <v>#DIV/0!</v>
      </c>
      <c r="AH35" s="513" t="e">
        <f t="shared" si="15"/>
        <v>#DIV/0!</v>
      </c>
    </row>
    <row r="36" spans="1:34" ht="20.100000000000001" customHeight="1" x14ac:dyDescent="0.25">
      <c r="A36" s="72">
        <v>26</v>
      </c>
      <c r="B36" s="80"/>
      <c r="C36" s="324"/>
      <c r="D36" s="324"/>
      <c r="E36" s="324"/>
      <c r="F36" s="324"/>
      <c r="G36" s="324"/>
      <c r="H36" s="324"/>
      <c r="I36" s="324"/>
      <c r="J36" s="324">
        <f t="shared" si="7"/>
        <v>0</v>
      </c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4"/>
      <c r="Y36" s="512">
        <f t="shared" si="8"/>
        <v>0</v>
      </c>
      <c r="Z36" s="324"/>
      <c r="AA36" s="324"/>
      <c r="AB36" s="324">
        <f t="shared" si="9"/>
        <v>0</v>
      </c>
      <c r="AC36" s="513" t="e">
        <f t="shared" si="10"/>
        <v>#DIV/0!</v>
      </c>
      <c r="AD36" s="513" t="e">
        <f t="shared" si="11"/>
        <v>#DIV/0!</v>
      </c>
      <c r="AE36" s="513" t="e">
        <f t="shared" si="12"/>
        <v>#DIV/0!</v>
      </c>
      <c r="AF36" s="513" t="e">
        <f t="shared" si="13"/>
        <v>#DIV/0!</v>
      </c>
      <c r="AG36" s="513" t="e">
        <f t="shared" si="14"/>
        <v>#DIV/0!</v>
      </c>
      <c r="AH36" s="513" t="e">
        <f t="shared" si="15"/>
        <v>#DIV/0!</v>
      </c>
    </row>
    <row r="37" spans="1:34" ht="20.100000000000001" customHeight="1" x14ac:dyDescent="0.25">
      <c r="A37" s="72">
        <v>27</v>
      </c>
      <c r="B37" s="80"/>
      <c r="C37" s="324"/>
      <c r="D37" s="324"/>
      <c r="E37" s="324"/>
      <c r="F37" s="324"/>
      <c r="G37" s="324"/>
      <c r="H37" s="324"/>
      <c r="I37" s="324"/>
      <c r="J37" s="324">
        <f t="shared" si="7"/>
        <v>0</v>
      </c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4"/>
      <c r="Y37" s="512">
        <f t="shared" si="8"/>
        <v>0</v>
      </c>
      <c r="Z37" s="324"/>
      <c r="AA37" s="324"/>
      <c r="AB37" s="324">
        <f t="shared" si="9"/>
        <v>0</v>
      </c>
      <c r="AC37" s="513" t="e">
        <f t="shared" si="10"/>
        <v>#DIV/0!</v>
      </c>
      <c r="AD37" s="513" t="e">
        <f t="shared" si="11"/>
        <v>#DIV/0!</v>
      </c>
      <c r="AE37" s="513" t="e">
        <f t="shared" si="12"/>
        <v>#DIV/0!</v>
      </c>
      <c r="AF37" s="513" t="e">
        <f t="shared" si="13"/>
        <v>#DIV/0!</v>
      </c>
      <c r="AG37" s="513" t="e">
        <f t="shared" si="14"/>
        <v>#DIV/0!</v>
      </c>
      <c r="AH37" s="513" t="e">
        <f t="shared" si="15"/>
        <v>#DIV/0!</v>
      </c>
    </row>
    <row r="38" spans="1:34" ht="20.100000000000001" customHeight="1" x14ac:dyDescent="0.25">
      <c r="A38" s="72">
        <v>28</v>
      </c>
      <c r="B38" s="80"/>
      <c r="C38" s="324"/>
      <c r="D38" s="324"/>
      <c r="E38" s="324"/>
      <c r="F38" s="324"/>
      <c r="G38" s="324"/>
      <c r="H38" s="324"/>
      <c r="I38" s="324"/>
      <c r="J38" s="324">
        <f t="shared" si="7"/>
        <v>0</v>
      </c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512">
        <f t="shared" si="8"/>
        <v>0</v>
      </c>
      <c r="Z38" s="324"/>
      <c r="AA38" s="324"/>
      <c r="AB38" s="324">
        <f t="shared" si="9"/>
        <v>0</v>
      </c>
      <c r="AC38" s="513" t="e">
        <f t="shared" si="10"/>
        <v>#DIV/0!</v>
      </c>
      <c r="AD38" s="513" t="e">
        <f t="shared" si="11"/>
        <v>#DIV/0!</v>
      </c>
      <c r="AE38" s="513" t="e">
        <f t="shared" si="12"/>
        <v>#DIV/0!</v>
      </c>
      <c r="AF38" s="513" t="e">
        <f t="shared" si="13"/>
        <v>#DIV/0!</v>
      </c>
      <c r="AG38" s="513" t="e">
        <f t="shared" si="14"/>
        <v>#DIV/0!</v>
      </c>
      <c r="AH38" s="513" t="e">
        <f t="shared" si="15"/>
        <v>#DIV/0!</v>
      </c>
    </row>
    <row r="39" spans="1:34" ht="20.100000000000001" customHeight="1" x14ac:dyDescent="0.25">
      <c r="A39" s="72">
        <v>29</v>
      </c>
      <c r="B39" s="80"/>
      <c r="C39" s="324"/>
      <c r="D39" s="324"/>
      <c r="E39" s="324"/>
      <c r="F39" s="324"/>
      <c r="G39" s="324"/>
      <c r="H39" s="324"/>
      <c r="I39" s="324"/>
      <c r="J39" s="324">
        <f t="shared" si="7"/>
        <v>0</v>
      </c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512">
        <f t="shared" si="8"/>
        <v>0</v>
      </c>
      <c r="Z39" s="324"/>
      <c r="AA39" s="324"/>
      <c r="AB39" s="324">
        <f t="shared" si="9"/>
        <v>0</v>
      </c>
      <c r="AC39" s="513" t="e">
        <f t="shared" si="10"/>
        <v>#DIV/0!</v>
      </c>
      <c r="AD39" s="513" t="e">
        <f t="shared" si="11"/>
        <v>#DIV/0!</v>
      </c>
      <c r="AE39" s="513" t="e">
        <f t="shared" si="12"/>
        <v>#DIV/0!</v>
      </c>
      <c r="AF39" s="513" t="e">
        <f t="shared" si="13"/>
        <v>#DIV/0!</v>
      </c>
      <c r="AG39" s="513" t="e">
        <f t="shared" si="14"/>
        <v>#DIV/0!</v>
      </c>
      <c r="AH39" s="513" t="e">
        <f t="shared" si="15"/>
        <v>#DIV/0!</v>
      </c>
    </row>
    <row r="40" spans="1:34" ht="20.100000000000001" customHeight="1" x14ac:dyDescent="0.25">
      <c r="A40" s="72">
        <v>30</v>
      </c>
      <c r="B40" s="80"/>
      <c r="C40" s="324"/>
      <c r="D40" s="324"/>
      <c r="E40" s="324"/>
      <c r="F40" s="324"/>
      <c r="G40" s="324"/>
      <c r="H40" s="324"/>
      <c r="I40" s="324"/>
      <c r="J40" s="324">
        <f t="shared" si="7"/>
        <v>0</v>
      </c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512">
        <f t="shared" si="8"/>
        <v>0</v>
      </c>
      <c r="Z40" s="324"/>
      <c r="AA40" s="324"/>
      <c r="AB40" s="324">
        <f t="shared" si="9"/>
        <v>0</v>
      </c>
      <c r="AC40" s="513" t="e">
        <f t="shared" si="10"/>
        <v>#DIV/0!</v>
      </c>
      <c r="AD40" s="513" t="e">
        <f t="shared" si="11"/>
        <v>#DIV/0!</v>
      </c>
      <c r="AE40" s="513" t="e">
        <f t="shared" si="12"/>
        <v>#DIV/0!</v>
      </c>
      <c r="AF40" s="513" t="e">
        <f t="shared" si="13"/>
        <v>#DIV/0!</v>
      </c>
      <c r="AG40" s="513" t="e">
        <f t="shared" si="14"/>
        <v>#DIV/0!</v>
      </c>
      <c r="AH40" s="513" t="e">
        <f t="shared" si="15"/>
        <v>#DIV/0!</v>
      </c>
    </row>
    <row r="41" spans="1:34" ht="20.100000000000001" customHeight="1" x14ac:dyDescent="0.25">
      <c r="A41" s="72">
        <v>31</v>
      </c>
      <c r="B41" s="80"/>
      <c r="C41" s="324"/>
      <c r="D41" s="324"/>
      <c r="E41" s="324"/>
      <c r="F41" s="324"/>
      <c r="G41" s="324"/>
      <c r="H41" s="324"/>
      <c r="I41" s="324"/>
      <c r="J41" s="324">
        <f t="shared" si="7"/>
        <v>0</v>
      </c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512">
        <f t="shared" si="8"/>
        <v>0</v>
      </c>
      <c r="Z41" s="324"/>
      <c r="AA41" s="324"/>
      <c r="AB41" s="324">
        <f t="shared" si="9"/>
        <v>0</v>
      </c>
      <c r="AC41" s="513" t="e">
        <f t="shared" si="10"/>
        <v>#DIV/0!</v>
      </c>
      <c r="AD41" s="513" t="e">
        <f t="shared" si="11"/>
        <v>#DIV/0!</v>
      </c>
      <c r="AE41" s="513" t="e">
        <f t="shared" si="12"/>
        <v>#DIV/0!</v>
      </c>
      <c r="AF41" s="513" t="e">
        <f t="shared" si="13"/>
        <v>#DIV/0!</v>
      </c>
      <c r="AG41" s="513" t="e">
        <f t="shared" si="14"/>
        <v>#DIV/0!</v>
      </c>
      <c r="AH41" s="513" t="e">
        <f t="shared" si="15"/>
        <v>#DIV/0!</v>
      </c>
    </row>
    <row r="42" spans="1:34" ht="20.100000000000001" customHeight="1" x14ac:dyDescent="0.25">
      <c r="A42" s="80"/>
      <c r="B42" s="80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512"/>
      <c r="Z42" s="324"/>
      <c r="AA42" s="324"/>
      <c r="AB42" s="324"/>
      <c r="AC42" s="513"/>
      <c r="AD42" s="513"/>
      <c r="AE42" s="513"/>
      <c r="AF42" s="513"/>
      <c r="AG42" s="513"/>
      <c r="AH42" s="513"/>
    </row>
    <row r="43" spans="1:34" ht="20.100000000000001" customHeight="1" x14ac:dyDescent="0.25">
      <c r="A43" s="80"/>
      <c r="B43" s="80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512"/>
      <c r="Z43" s="324"/>
      <c r="AA43" s="324"/>
      <c r="AB43" s="324"/>
      <c r="AC43" s="513"/>
      <c r="AD43" s="513"/>
      <c r="AE43" s="513"/>
      <c r="AF43" s="513"/>
      <c r="AG43" s="513"/>
      <c r="AH43" s="513"/>
    </row>
    <row r="44" spans="1:34" ht="20.100000000000001" customHeight="1" x14ac:dyDescent="0.25">
      <c r="A44" s="80"/>
      <c r="B44" s="80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512"/>
      <c r="Z44" s="324"/>
      <c r="AA44" s="324"/>
      <c r="AB44" s="324"/>
      <c r="AC44" s="513"/>
      <c r="AD44" s="513"/>
      <c r="AE44" s="513"/>
      <c r="AF44" s="513"/>
      <c r="AG44" s="513"/>
      <c r="AH44" s="513"/>
    </row>
    <row r="45" spans="1:34" ht="20.100000000000001" customHeight="1" x14ac:dyDescent="0.25">
      <c r="A45" s="80"/>
      <c r="B45" s="80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4"/>
      <c r="Y45" s="512"/>
      <c r="Z45" s="324"/>
      <c r="AA45" s="324"/>
      <c r="AB45" s="324"/>
      <c r="AC45" s="513"/>
      <c r="AD45" s="513"/>
      <c r="AE45" s="513"/>
      <c r="AF45" s="513"/>
      <c r="AG45" s="513"/>
      <c r="AH45" s="513"/>
    </row>
    <row r="46" spans="1:34" ht="20.100000000000001" customHeight="1" x14ac:dyDescent="0.25">
      <c r="A46" s="80"/>
      <c r="B46" s="80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4"/>
      <c r="Y46" s="512"/>
      <c r="Z46" s="324"/>
      <c r="AA46" s="324"/>
      <c r="AB46" s="324"/>
      <c r="AC46" s="513"/>
      <c r="AD46" s="513"/>
      <c r="AE46" s="513"/>
      <c r="AF46" s="513"/>
      <c r="AG46" s="513"/>
      <c r="AH46" s="513"/>
    </row>
    <row r="47" spans="1:34" ht="20.100000000000001" customHeight="1" x14ac:dyDescent="0.25">
      <c r="A47" s="80"/>
      <c r="B47" s="80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4"/>
      <c r="Y47" s="512"/>
      <c r="Z47" s="324"/>
      <c r="AA47" s="324"/>
      <c r="AB47" s="324"/>
      <c r="AC47" s="513"/>
      <c r="AD47" s="513"/>
      <c r="AE47" s="513"/>
      <c r="AF47" s="513"/>
      <c r="AG47" s="513"/>
      <c r="AH47" s="513"/>
    </row>
    <row r="48" spans="1:34" ht="20.100000000000001" customHeight="1" x14ac:dyDescent="0.25">
      <c r="A48" s="80"/>
      <c r="B48" s="80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4"/>
      <c r="Y48" s="512"/>
      <c r="Z48" s="324"/>
      <c r="AA48" s="324"/>
      <c r="AB48" s="324"/>
      <c r="AC48" s="513"/>
      <c r="AD48" s="513"/>
      <c r="AE48" s="513"/>
      <c r="AF48" s="513"/>
      <c r="AG48" s="513"/>
      <c r="AH48" s="513"/>
    </row>
    <row r="49" spans="1:34" ht="20.100000000000001" customHeight="1" x14ac:dyDescent="0.25">
      <c r="A49" s="80"/>
      <c r="B49" s="80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512"/>
      <c r="Z49" s="324"/>
      <c r="AA49" s="324"/>
      <c r="AB49" s="324"/>
      <c r="AC49" s="513"/>
      <c r="AD49" s="513"/>
      <c r="AE49" s="513"/>
      <c r="AF49" s="513"/>
      <c r="AG49" s="513"/>
      <c r="AH49" s="513"/>
    </row>
    <row r="50" spans="1:34" ht="20.100000000000001" customHeight="1" thickBot="1" x14ac:dyDescent="0.3">
      <c r="A50" s="514"/>
      <c r="B50" s="514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  <c r="X50" s="515"/>
      <c r="Y50" s="516"/>
      <c r="Z50" s="515"/>
      <c r="AA50" s="515"/>
      <c r="AB50" s="515"/>
      <c r="AC50" s="517"/>
      <c r="AD50" s="517"/>
      <c r="AE50" s="517"/>
      <c r="AF50" s="517"/>
      <c r="AG50" s="517"/>
      <c r="AH50" s="517"/>
    </row>
    <row r="52" spans="1:34" s="724" customFormat="1" ht="12.75" x14ac:dyDescent="0.25">
      <c r="A52" s="724" t="s">
        <v>922</v>
      </c>
    </row>
  </sheetData>
  <mergeCells count="12">
    <mergeCell ref="W7:Y8"/>
    <mergeCell ref="Z7:AB8"/>
    <mergeCell ref="AC7:AE8"/>
    <mergeCell ref="AF7:AH8"/>
    <mergeCell ref="C8:C9"/>
    <mergeCell ref="D8:D9"/>
    <mergeCell ref="K7:V8"/>
    <mergeCell ref="A7:A9"/>
    <mergeCell ref="B7:B9"/>
    <mergeCell ref="C7:D7"/>
    <mergeCell ref="E7:G8"/>
    <mergeCell ref="H7:J8"/>
  </mergeCells>
  <printOptions horizontalCentered="1"/>
  <pageMargins left="1.23" right="0.9" top="1.1499999999999999" bottom="0.9" header="0" footer="0"/>
  <pageSetup paperSize="9" scale="4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C1E0-6D60-4275-BF7A-8B7A1EC4924E}">
  <sheetPr codeName="Sheet62">
    <tabColor rgb="FF7030A0"/>
    <pageSetUpPr fitToPage="1"/>
  </sheetPr>
  <dimension ref="A1:M66"/>
  <sheetViews>
    <sheetView topLeftCell="A22" zoomScale="70" zoomScaleNormal="70" workbookViewId="0">
      <selection activeCell="C42" sqref="C42"/>
    </sheetView>
  </sheetViews>
  <sheetFormatPr defaultColWidth="9.140625" defaultRowHeight="15" x14ac:dyDescent="0.25"/>
  <cols>
    <col min="1" max="1" width="5.7109375" style="70" customWidth="1"/>
    <col min="2" max="3" width="23.7109375" style="70" customWidth="1"/>
    <col min="4" max="12" width="10.7109375" style="70" customWidth="1"/>
    <col min="13" max="13" width="8.7109375" style="70" customWidth="1"/>
    <col min="14" max="254" width="9.140625" style="70"/>
    <col min="255" max="255" width="5.7109375" style="70" customWidth="1"/>
    <col min="256" max="258" width="23.7109375" style="70" customWidth="1"/>
    <col min="259" max="267" width="10.7109375" style="70" customWidth="1"/>
    <col min="268" max="268" width="12.85546875" style="70" customWidth="1"/>
    <col min="269" max="269" width="8.7109375" style="70" customWidth="1"/>
    <col min="270" max="510" width="9.140625" style="70"/>
    <col min="511" max="511" width="5.7109375" style="70" customWidth="1"/>
    <col min="512" max="514" width="23.7109375" style="70" customWidth="1"/>
    <col min="515" max="523" width="10.7109375" style="70" customWidth="1"/>
    <col min="524" max="524" width="12.85546875" style="70" customWidth="1"/>
    <col min="525" max="525" width="8.7109375" style="70" customWidth="1"/>
    <col min="526" max="766" width="9.140625" style="70"/>
    <col min="767" max="767" width="5.7109375" style="70" customWidth="1"/>
    <col min="768" max="770" width="23.7109375" style="70" customWidth="1"/>
    <col min="771" max="779" width="10.7109375" style="70" customWidth="1"/>
    <col min="780" max="780" width="12.85546875" style="70" customWidth="1"/>
    <col min="781" max="781" width="8.7109375" style="70" customWidth="1"/>
    <col min="782" max="1022" width="9.140625" style="70"/>
    <col min="1023" max="1023" width="5.7109375" style="70" customWidth="1"/>
    <col min="1024" max="1026" width="23.7109375" style="70" customWidth="1"/>
    <col min="1027" max="1035" width="10.7109375" style="70" customWidth="1"/>
    <col min="1036" max="1036" width="12.85546875" style="70" customWidth="1"/>
    <col min="1037" max="1037" width="8.7109375" style="70" customWidth="1"/>
    <col min="1038" max="1278" width="9.140625" style="70"/>
    <col min="1279" max="1279" width="5.7109375" style="70" customWidth="1"/>
    <col min="1280" max="1282" width="23.7109375" style="70" customWidth="1"/>
    <col min="1283" max="1291" width="10.7109375" style="70" customWidth="1"/>
    <col min="1292" max="1292" width="12.85546875" style="70" customWidth="1"/>
    <col min="1293" max="1293" width="8.7109375" style="70" customWidth="1"/>
    <col min="1294" max="1534" width="9.140625" style="70"/>
    <col min="1535" max="1535" width="5.7109375" style="70" customWidth="1"/>
    <col min="1536" max="1538" width="23.7109375" style="70" customWidth="1"/>
    <col min="1539" max="1547" width="10.7109375" style="70" customWidth="1"/>
    <col min="1548" max="1548" width="12.85546875" style="70" customWidth="1"/>
    <col min="1549" max="1549" width="8.7109375" style="70" customWidth="1"/>
    <col min="1550" max="1790" width="9.140625" style="70"/>
    <col min="1791" max="1791" width="5.7109375" style="70" customWidth="1"/>
    <col min="1792" max="1794" width="23.7109375" style="70" customWidth="1"/>
    <col min="1795" max="1803" width="10.7109375" style="70" customWidth="1"/>
    <col min="1804" max="1804" width="12.85546875" style="70" customWidth="1"/>
    <col min="1805" max="1805" width="8.7109375" style="70" customWidth="1"/>
    <col min="1806" max="2046" width="9.140625" style="70"/>
    <col min="2047" max="2047" width="5.7109375" style="70" customWidth="1"/>
    <col min="2048" max="2050" width="23.7109375" style="70" customWidth="1"/>
    <col min="2051" max="2059" width="10.7109375" style="70" customWidth="1"/>
    <col min="2060" max="2060" width="12.85546875" style="70" customWidth="1"/>
    <col min="2061" max="2061" width="8.7109375" style="70" customWidth="1"/>
    <col min="2062" max="2302" width="9.140625" style="70"/>
    <col min="2303" max="2303" width="5.7109375" style="70" customWidth="1"/>
    <col min="2304" max="2306" width="23.7109375" style="70" customWidth="1"/>
    <col min="2307" max="2315" width="10.7109375" style="70" customWidth="1"/>
    <col min="2316" max="2316" width="12.85546875" style="70" customWidth="1"/>
    <col min="2317" max="2317" width="8.7109375" style="70" customWidth="1"/>
    <col min="2318" max="2558" width="9.140625" style="70"/>
    <col min="2559" max="2559" width="5.7109375" style="70" customWidth="1"/>
    <col min="2560" max="2562" width="23.7109375" style="70" customWidth="1"/>
    <col min="2563" max="2571" width="10.7109375" style="70" customWidth="1"/>
    <col min="2572" max="2572" width="12.85546875" style="70" customWidth="1"/>
    <col min="2573" max="2573" width="8.7109375" style="70" customWidth="1"/>
    <col min="2574" max="2814" width="9.140625" style="70"/>
    <col min="2815" max="2815" width="5.7109375" style="70" customWidth="1"/>
    <col min="2816" max="2818" width="23.7109375" style="70" customWidth="1"/>
    <col min="2819" max="2827" width="10.7109375" style="70" customWidth="1"/>
    <col min="2828" max="2828" width="12.85546875" style="70" customWidth="1"/>
    <col min="2829" max="2829" width="8.7109375" style="70" customWidth="1"/>
    <col min="2830" max="3070" width="9.140625" style="70"/>
    <col min="3071" max="3071" width="5.7109375" style="70" customWidth="1"/>
    <col min="3072" max="3074" width="23.7109375" style="70" customWidth="1"/>
    <col min="3075" max="3083" width="10.7109375" style="70" customWidth="1"/>
    <col min="3084" max="3084" width="12.85546875" style="70" customWidth="1"/>
    <col min="3085" max="3085" width="8.7109375" style="70" customWidth="1"/>
    <col min="3086" max="3326" width="9.140625" style="70"/>
    <col min="3327" max="3327" width="5.7109375" style="70" customWidth="1"/>
    <col min="3328" max="3330" width="23.7109375" style="70" customWidth="1"/>
    <col min="3331" max="3339" width="10.7109375" style="70" customWidth="1"/>
    <col min="3340" max="3340" width="12.85546875" style="70" customWidth="1"/>
    <col min="3341" max="3341" width="8.7109375" style="70" customWidth="1"/>
    <col min="3342" max="3582" width="9.140625" style="70"/>
    <col min="3583" max="3583" width="5.7109375" style="70" customWidth="1"/>
    <col min="3584" max="3586" width="23.7109375" style="70" customWidth="1"/>
    <col min="3587" max="3595" width="10.7109375" style="70" customWidth="1"/>
    <col min="3596" max="3596" width="12.85546875" style="70" customWidth="1"/>
    <col min="3597" max="3597" width="8.7109375" style="70" customWidth="1"/>
    <col min="3598" max="3838" width="9.140625" style="70"/>
    <col min="3839" max="3839" width="5.7109375" style="70" customWidth="1"/>
    <col min="3840" max="3842" width="23.7109375" style="70" customWidth="1"/>
    <col min="3843" max="3851" width="10.7109375" style="70" customWidth="1"/>
    <col min="3852" max="3852" width="12.85546875" style="70" customWidth="1"/>
    <col min="3853" max="3853" width="8.7109375" style="70" customWidth="1"/>
    <col min="3854" max="4094" width="9.140625" style="70"/>
    <col min="4095" max="4095" width="5.7109375" style="70" customWidth="1"/>
    <col min="4096" max="4098" width="23.7109375" style="70" customWidth="1"/>
    <col min="4099" max="4107" width="10.7109375" style="70" customWidth="1"/>
    <col min="4108" max="4108" width="12.85546875" style="70" customWidth="1"/>
    <col min="4109" max="4109" width="8.7109375" style="70" customWidth="1"/>
    <col min="4110" max="4350" width="9.140625" style="70"/>
    <col min="4351" max="4351" width="5.7109375" style="70" customWidth="1"/>
    <col min="4352" max="4354" width="23.7109375" style="70" customWidth="1"/>
    <col min="4355" max="4363" width="10.7109375" style="70" customWidth="1"/>
    <col min="4364" max="4364" width="12.85546875" style="70" customWidth="1"/>
    <col min="4365" max="4365" width="8.7109375" style="70" customWidth="1"/>
    <col min="4366" max="4606" width="9.140625" style="70"/>
    <col min="4607" max="4607" width="5.7109375" style="70" customWidth="1"/>
    <col min="4608" max="4610" width="23.7109375" style="70" customWidth="1"/>
    <col min="4611" max="4619" width="10.7109375" style="70" customWidth="1"/>
    <col min="4620" max="4620" width="12.85546875" style="70" customWidth="1"/>
    <col min="4621" max="4621" width="8.7109375" style="70" customWidth="1"/>
    <col min="4622" max="4862" width="9.140625" style="70"/>
    <col min="4863" max="4863" width="5.7109375" style="70" customWidth="1"/>
    <col min="4864" max="4866" width="23.7109375" style="70" customWidth="1"/>
    <col min="4867" max="4875" width="10.7109375" style="70" customWidth="1"/>
    <col min="4876" max="4876" width="12.85546875" style="70" customWidth="1"/>
    <col min="4877" max="4877" width="8.7109375" style="70" customWidth="1"/>
    <col min="4878" max="5118" width="9.140625" style="70"/>
    <col min="5119" max="5119" width="5.7109375" style="70" customWidth="1"/>
    <col min="5120" max="5122" width="23.7109375" style="70" customWidth="1"/>
    <col min="5123" max="5131" width="10.7109375" style="70" customWidth="1"/>
    <col min="5132" max="5132" width="12.85546875" style="70" customWidth="1"/>
    <col min="5133" max="5133" width="8.7109375" style="70" customWidth="1"/>
    <col min="5134" max="5374" width="9.140625" style="70"/>
    <col min="5375" max="5375" width="5.7109375" style="70" customWidth="1"/>
    <col min="5376" max="5378" width="23.7109375" style="70" customWidth="1"/>
    <col min="5379" max="5387" width="10.7109375" style="70" customWidth="1"/>
    <col min="5388" max="5388" width="12.85546875" style="70" customWidth="1"/>
    <col min="5389" max="5389" width="8.7109375" style="70" customWidth="1"/>
    <col min="5390" max="5630" width="9.140625" style="70"/>
    <col min="5631" max="5631" width="5.7109375" style="70" customWidth="1"/>
    <col min="5632" max="5634" width="23.7109375" style="70" customWidth="1"/>
    <col min="5635" max="5643" width="10.7109375" style="70" customWidth="1"/>
    <col min="5644" max="5644" width="12.85546875" style="70" customWidth="1"/>
    <col min="5645" max="5645" width="8.7109375" style="70" customWidth="1"/>
    <col min="5646" max="5886" width="9.140625" style="70"/>
    <col min="5887" max="5887" width="5.7109375" style="70" customWidth="1"/>
    <col min="5888" max="5890" width="23.7109375" style="70" customWidth="1"/>
    <col min="5891" max="5899" width="10.7109375" style="70" customWidth="1"/>
    <col min="5900" max="5900" width="12.85546875" style="70" customWidth="1"/>
    <col min="5901" max="5901" width="8.7109375" style="70" customWidth="1"/>
    <col min="5902" max="6142" width="9.140625" style="70"/>
    <col min="6143" max="6143" width="5.7109375" style="70" customWidth="1"/>
    <col min="6144" max="6146" width="23.7109375" style="70" customWidth="1"/>
    <col min="6147" max="6155" width="10.7109375" style="70" customWidth="1"/>
    <col min="6156" max="6156" width="12.85546875" style="70" customWidth="1"/>
    <col min="6157" max="6157" width="8.7109375" style="70" customWidth="1"/>
    <col min="6158" max="6398" width="9.140625" style="70"/>
    <col min="6399" max="6399" width="5.7109375" style="70" customWidth="1"/>
    <col min="6400" max="6402" width="23.7109375" style="70" customWidth="1"/>
    <col min="6403" max="6411" width="10.7109375" style="70" customWidth="1"/>
    <col min="6412" max="6412" width="12.85546875" style="70" customWidth="1"/>
    <col min="6413" max="6413" width="8.7109375" style="70" customWidth="1"/>
    <col min="6414" max="6654" width="9.140625" style="70"/>
    <col min="6655" max="6655" width="5.7109375" style="70" customWidth="1"/>
    <col min="6656" max="6658" width="23.7109375" style="70" customWidth="1"/>
    <col min="6659" max="6667" width="10.7109375" style="70" customWidth="1"/>
    <col min="6668" max="6668" width="12.85546875" style="70" customWidth="1"/>
    <col min="6669" max="6669" width="8.7109375" style="70" customWidth="1"/>
    <col min="6670" max="6910" width="9.140625" style="70"/>
    <col min="6911" max="6911" width="5.7109375" style="70" customWidth="1"/>
    <col min="6912" max="6914" width="23.7109375" style="70" customWidth="1"/>
    <col min="6915" max="6923" width="10.7109375" style="70" customWidth="1"/>
    <col min="6924" max="6924" width="12.85546875" style="70" customWidth="1"/>
    <col min="6925" max="6925" width="8.7109375" style="70" customWidth="1"/>
    <col min="6926" max="7166" width="9.140625" style="70"/>
    <col min="7167" max="7167" width="5.7109375" style="70" customWidth="1"/>
    <col min="7168" max="7170" width="23.7109375" style="70" customWidth="1"/>
    <col min="7171" max="7179" width="10.7109375" style="70" customWidth="1"/>
    <col min="7180" max="7180" width="12.85546875" style="70" customWidth="1"/>
    <col min="7181" max="7181" width="8.7109375" style="70" customWidth="1"/>
    <col min="7182" max="7422" width="9.140625" style="70"/>
    <col min="7423" max="7423" width="5.7109375" style="70" customWidth="1"/>
    <col min="7424" max="7426" width="23.7109375" style="70" customWidth="1"/>
    <col min="7427" max="7435" width="10.7109375" style="70" customWidth="1"/>
    <col min="7436" max="7436" width="12.85546875" style="70" customWidth="1"/>
    <col min="7437" max="7437" width="8.7109375" style="70" customWidth="1"/>
    <col min="7438" max="7678" width="9.140625" style="70"/>
    <col min="7679" max="7679" width="5.7109375" style="70" customWidth="1"/>
    <col min="7680" max="7682" width="23.7109375" style="70" customWidth="1"/>
    <col min="7683" max="7691" width="10.7109375" style="70" customWidth="1"/>
    <col min="7692" max="7692" width="12.85546875" style="70" customWidth="1"/>
    <col min="7693" max="7693" width="8.7109375" style="70" customWidth="1"/>
    <col min="7694" max="7934" width="9.140625" style="70"/>
    <col min="7935" max="7935" width="5.7109375" style="70" customWidth="1"/>
    <col min="7936" max="7938" width="23.7109375" style="70" customWidth="1"/>
    <col min="7939" max="7947" width="10.7109375" style="70" customWidth="1"/>
    <col min="7948" max="7948" width="12.85546875" style="70" customWidth="1"/>
    <col min="7949" max="7949" width="8.7109375" style="70" customWidth="1"/>
    <col min="7950" max="8190" width="9.140625" style="70"/>
    <col min="8191" max="8191" width="5.7109375" style="70" customWidth="1"/>
    <col min="8192" max="8194" width="23.7109375" style="70" customWidth="1"/>
    <col min="8195" max="8203" width="10.7109375" style="70" customWidth="1"/>
    <col min="8204" max="8204" width="12.85546875" style="70" customWidth="1"/>
    <col min="8205" max="8205" width="8.7109375" style="70" customWidth="1"/>
    <col min="8206" max="8446" width="9.140625" style="70"/>
    <col min="8447" max="8447" width="5.7109375" style="70" customWidth="1"/>
    <col min="8448" max="8450" width="23.7109375" style="70" customWidth="1"/>
    <col min="8451" max="8459" width="10.7109375" style="70" customWidth="1"/>
    <col min="8460" max="8460" width="12.85546875" style="70" customWidth="1"/>
    <col min="8461" max="8461" width="8.7109375" style="70" customWidth="1"/>
    <col min="8462" max="8702" width="9.140625" style="70"/>
    <col min="8703" max="8703" width="5.7109375" style="70" customWidth="1"/>
    <col min="8704" max="8706" width="23.7109375" style="70" customWidth="1"/>
    <col min="8707" max="8715" width="10.7109375" style="70" customWidth="1"/>
    <col min="8716" max="8716" width="12.85546875" style="70" customWidth="1"/>
    <col min="8717" max="8717" width="8.7109375" style="70" customWidth="1"/>
    <col min="8718" max="8958" width="9.140625" style="70"/>
    <col min="8959" max="8959" width="5.7109375" style="70" customWidth="1"/>
    <col min="8960" max="8962" width="23.7109375" style="70" customWidth="1"/>
    <col min="8963" max="8971" width="10.7109375" style="70" customWidth="1"/>
    <col min="8972" max="8972" width="12.85546875" style="70" customWidth="1"/>
    <col min="8973" max="8973" width="8.7109375" style="70" customWidth="1"/>
    <col min="8974" max="9214" width="9.140625" style="70"/>
    <col min="9215" max="9215" width="5.7109375" style="70" customWidth="1"/>
    <col min="9216" max="9218" width="23.7109375" style="70" customWidth="1"/>
    <col min="9219" max="9227" width="10.7109375" style="70" customWidth="1"/>
    <col min="9228" max="9228" width="12.85546875" style="70" customWidth="1"/>
    <col min="9229" max="9229" width="8.7109375" style="70" customWidth="1"/>
    <col min="9230" max="9470" width="9.140625" style="70"/>
    <col min="9471" max="9471" width="5.7109375" style="70" customWidth="1"/>
    <col min="9472" max="9474" width="23.7109375" style="70" customWidth="1"/>
    <col min="9475" max="9483" width="10.7109375" style="70" customWidth="1"/>
    <col min="9484" max="9484" width="12.85546875" style="70" customWidth="1"/>
    <col min="9485" max="9485" width="8.7109375" style="70" customWidth="1"/>
    <col min="9486" max="9726" width="9.140625" style="70"/>
    <col min="9727" max="9727" width="5.7109375" style="70" customWidth="1"/>
    <col min="9728" max="9730" width="23.7109375" style="70" customWidth="1"/>
    <col min="9731" max="9739" width="10.7109375" style="70" customWidth="1"/>
    <col min="9740" max="9740" width="12.85546875" style="70" customWidth="1"/>
    <col min="9741" max="9741" width="8.7109375" style="70" customWidth="1"/>
    <col min="9742" max="9982" width="9.140625" style="70"/>
    <col min="9983" max="9983" width="5.7109375" style="70" customWidth="1"/>
    <col min="9984" max="9986" width="23.7109375" style="70" customWidth="1"/>
    <col min="9987" max="9995" width="10.7109375" style="70" customWidth="1"/>
    <col min="9996" max="9996" width="12.85546875" style="70" customWidth="1"/>
    <col min="9997" max="9997" width="8.7109375" style="70" customWidth="1"/>
    <col min="9998" max="10238" width="9.140625" style="70"/>
    <col min="10239" max="10239" width="5.7109375" style="70" customWidth="1"/>
    <col min="10240" max="10242" width="23.7109375" style="70" customWidth="1"/>
    <col min="10243" max="10251" width="10.7109375" style="70" customWidth="1"/>
    <col min="10252" max="10252" width="12.85546875" style="70" customWidth="1"/>
    <col min="10253" max="10253" width="8.7109375" style="70" customWidth="1"/>
    <col min="10254" max="10494" width="9.140625" style="70"/>
    <col min="10495" max="10495" width="5.7109375" style="70" customWidth="1"/>
    <col min="10496" max="10498" width="23.7109375" style="70" customWidth="1"/>
    <col min="10499" max="10507" width="10.7109375" style="70" customWidth="1"/>
    <col min="10508" max="10508" width="12.85546875" style="70" customWidth="1"/>
    <col min="10509" max="10509" width="8.7109375" style="70" customWidth="1"/>
    <col min="10510" max="10750" width="9.140625" style="70"/>
    <col min="10751" max="10751" width="5.7109375" style="70" customWidth="1"/>
    <col min="10752" max="10754" width="23.7109375" style="70" customWidth="1"/>
    <col min="10755" max="10763" width="10.7109375" style="70" customWidth="1"/>
    <col min="10764" max="10764" width="12.85546875" style="70" customWidth="1"/>
    <col min="10765" max="10765" width="8.7109375" style="70" customWidth="1"/>
    <col min="10766" max="11006" width="9.140625" style="70"/>
    <col min="11007" max="11007" width="5.7109375" style="70" customWidth="1"/>
    <col min="11008" max="11010" width="23.7109375" style="70" customWidth="1"/>
    <col min="11011" max="11019" width="10.7109375" style="70" customWidth="1"/>
    <col min="11020" max="11020" width="12.85546875" style="70" customWidth="1"/>
    <col min="11021" max="11021" width="8.7109375" style="70" customWidth="1"/>
    <col min="11022" max="11262" width="9.140625" style="70"/>
    <col min="11263" max="11263" width="5.7109375" style="70" customWidth="1"/>
    <col min="11264" max="11266" width="23.7109375" style="70" customWidth="1"/>
    <col min="11267" max="11275" width="10.7109375" style="70" customWidth="1"/>
    <col min="11276" max="11276" width="12.85546875" style="70" customWidth="1"/>
    <col min="11277" max="11277" width="8.7109375" style="70" customWidth="1"/>
    <col min="11278" max="11518" width="9.140625" style="70"/>
    <col min="11519" max="11519" width="5.7109375" style="70" customWidth="1"/>
    <col min="11520" max="11522" width="23.7109375" style="70" customWidth="1"/>
    <col min="11523" max="11531" width="10.7109375" style="70" customWidth="1"/>
    <col min="11532" max="11532" width="12.85546875" style="70" customWidth="1"/>
    <col min="11533" max="11533" width="8.7109375" style="70" customWidth="1"/>
    <col min="11534" max="11774" width="9.140625" style="70"/>
    <col min="11775" max="11775" width="5.7109375" style="70" customWidth="1"/>
    <col min="11776" max="11778" width="23.7109375" style="70" customWidth="1"/>
    <col min="11779" max="11787" width="10.7109375" style="70" customWidth="1"/>
    <col min="11788" max="11788" width="12.85546875" style="70" customWidth="1"/>
    <col min="11789" max="11789" width="8.7109375" style="70" customWidth="1"/>
    <col min="11790" max="12030" width="9.140625" style="70"/>
    <col min="12031" max="12031" width="5.7109375" style="70" customWidth="1"/>
    <col min="12032" max="12034" width="23.7109375" style="70" customWidth="1"/>
    <col min="12035" max="12043" width="10.7109375" style="70" customWidth="1"/>
    <col min="12044" max="12044" width="12.85546875" style="70" customWidth="1"/>
    <col min="12045" max="12045" width="8.7109375" style="70" customWidth="1"/>
    <col min="12046" max="12286" width="9.140625" style="70"/>
    <col min="12287" max="12287" width="5.7109375" style="70" customWidth="1"/>
    <col min="12288" max="12290" width="23.7109375" style="70" customWidth="1"/>
    <col min="12291" max="12299" width="10.7109375" style="70" customWidth="1"/>
    <col min="12300" max="12300" width="12.85546875" style="70" customWidth="1"/>
    <col min="12301" max="12301" width="8.7109375" style="70" customWidth="1"/>
    <col min="12302" max="12542" width="9.140625" style="70"/>
    <col min="12543" max="12543" width="5.7109375" style="70" customWidth="1"/>
    <col min="12544" max="12546" width="23.7109375" style="70" customWidth="1"/>
    <col min="12547" max="12555" width="10.7109375" style="70" customWidth="1"/>
    <col min="12556" max="12556" width="12.85546875" style="70" customWidth="1"/>
    <col min="12557" max="12557" width="8.7109375" style="70" customWidth="1"/>
    <col min="12558" max="12798" width="9.140625" style="70"/>
    <col min="12799" max="12799" width="5.7109375" style="70" customWidth="1"/>
    <col min="12800" max="12802" width="23.7109375" style="70" customWidth="1"/>
    <col min="12803" max="12811" width="10.7109375" style="70" customWidth="1"/>
    <col min="12812" max="12812" width="12.85546875" style="70" customWidth="1"/>
    <col min="12813" max="12813" width="8.7109375" style="70" customWidth="1"/>
    <col min="12814" max="13054" width="9.140625" style="70"/>
    <col min="13055" max="13055" width="5.7109375" style="70" customWidth="1"/>
    <col min="13056" max="13058" width="23.7109375" style="70" customWidth="1"/>
    <col min="13059" max="13067" width="10.7109375" style="70" customWidth="1"/>
    <col min="13068" max="13068" width="12.85546875" style="70" customWidth="1"/>
    <col min="13069" max="13069" width="8.7109375" style="70" customWidth="1"/>
    <col min="13070" max="13310" width="9.140625" style="70"/>
    <col min="13311" max="13311" width="5.7109375" style="70" customWidth="1"/>
    <col min="13312" max="13314" width="23.7109375" style="70" customWidth="1"/>
    <col min="13315" max="13323" width="10.7109375" style="70" customWidth="1"/>
    <col min="13324" max="13324" width="12.85546875" style="70" customWidth="1"/>
    <col min="13325" max="13325" width="8.7109375" style="70" customWidth="1"/>
    <col min="13326" max="13566" width="9.140625" style="70"/>
    <col min="13567" max="13567" width="5.7109375" style="70" customWidth="1"/>
    <col min="13568" max="13570" width="23.7109375" style="70" customWidth="1"/>
    <col min="13571" max="13579" width="10.7109375" style="70" customWidth="1"/>
    <col min="13580" max="13580" width="12.85546875" style="70" customWidth="1"/>
    <col min="13581" max="13581" width="8.7109375" style="70" customWidth="1"/>
    <col min="13582" max="13822" width="9.140625" style="70"/>
    <col min="13823" max="13823" width="5.7109375" style="70" customWidth="1"/>
    <col min="13824" max="13826" width="23.7109375" style="70" customWidth="1"/>
    <col min="13827" max="13835" width="10.7109375" style="70" customWidth="1"/>
    <col min="13836" max="13836" width="12.85546875" style="70" customWidth="1"/>
    <col min="13837" max="13837" width="8.7109375" style="70" customWidth="1"/>
    <col min="13838" max="14078" width="9.140625" style="70"/>
    <col min="14079" max="14079" width="5.7109375" style="70" customWidth="1"/>
    <col min="14080" max="14082" width="23.7109375" style="70" customWidth="1"/>
    <col min="14083" max="14091" width="10.7109375" style="70" customWidth="1"/>
    <col min="14092" max="14092" width="12.85546875" style="70" customWidth="1"/>
    <col min="14093" max="14093" width="8.7109375" style="70" customWidth="1"/>
    <col min="14094" max="14334" width="9.140625" style="70"/>
    <col min="14335" max="14335" width="5.7109375" style="70" customWidth="1"/>
    <col min="14336" max="14338" width="23.7109375" style="70" customWidth="1"/>
    <col min="14339" max="14347" width="10.7109375" style="70" customWidth="1"/>
    <col min="14348" max="14348" width="12.85546875" style="70" customWidth="1"/>
    <col min="14349" max="14349" width="8.7109375" style="70" customWidth="1"/>
    <col min="14350" max="14590" width="9.140625" style="70"/>
    <col min="14591" max="14591" width="5.7109375" style="70" customWidth="1"/>
    <col min="14592" max="14594" width="23.7109375" style="70" customWidth="1"/>
    <col min="14595" max="14603" width="10.7109375" style="70" customWidth="1"/>
    <col min="14604" max="14604" width="12.85546875" style="70" customWidth="1"/>
    <col min="14605" max="14605" width="8.7109375" style="70" customWidth="1"/>
    <col min="14606" max="14846" width="9.140625" style="70"/>
    <col min="14847" max="14847" width="5.7109375" style="70" customWidth="1"/>
    <col min="14848" max="14850" width="23.7109375" style="70" customWidth="1"/>
    <col min="14851" max="14859" width="10.7109375" style="70" customWidth="1"/>
    <col min="14860" max="14860" width="12.85546875" style="70" customWidth="1"/>
    <col min="14861" max="14861" width="8.7109375" style="70" customWidth="1"/>
    <col min="14862" max="15102" width="9.140625" style="70"/>
    <col min="15103" max="15103" width="5.7109375" style="70" customWidth="1"/>
    <col min="15104" max="15106" width="23.7109375" style="70" customWidth="1"/>
    <col min="15107" max="15115" width="10.7109375" style="70" customWidth="1"/>
    <col min="15116" max="15116" width="12.85546875" style="70" customWidth="1"/>
    <col min="15117" max="15117" width="8.7109375" style="70" customWidth="1"/>
    <col min="15118" max="15358" width="9.140625" style="70"/>
    <col min="15359" max="15359" width="5.7109375" style="70" customWidth="1"/>
    <col min="15360" max="15362" width="23.7109375" style="70" customWidth="1"/>
    <col min="15363" max="15371" width="10.7109375" style="70" customWidth="1"/>
    <col min="15372" max="15372" width="12.85546875" style="70" customWidth="1"/>
    <col min="15373" max="15373" width="8.7109375" style="70" customWidth="1"/>
    <col min="15374" max="15614" width="9.140625" style="70"/>
    <col min="15615" max="15615" width="5.7109375" style="70" customWidth="1"/>
    <col min="15616" max="15618" width="23.7109375" style="70" customWidth="1"/>
    <col min="15619" max="15627" width="10.7109375" style="70" customWidth="1"/>
    <col min="15628" max="15628" width="12.85546875" style="70" customWidth="1"/>
    <col min="15629" max="15629" width="8.7109375" style="70" customWidth="1"/>
    <col min="15630" max="15870" width="9.140625" style="70"/>
    <col min="15871" max="15871" width="5.7109375" style="70" customWidth="1"/>
    <col min="15872" max="15874" width="23.7109375" style="70" customWidth="1"/>
    <col min="15875" max="15883" width="10.7109375" style="70" customWidth="1"/>
    <col min="15884" max="15884" width="12.85546875" style="70" customWidth="1"/>
    <col min="15885" max="15885" width="8.7109375" style="70" customWidth="1"/>
    <col min="15886" max="16126" width="9.140625" style="70"/>
    <col min="16127" max="16127" width="5.7109375" style="70" customWidth="1"/>
    <col min="16128" max="16130" width="23.7109375" style="70" customWidth="1"/>
    <col min="16131" max="16139" width="10.7109375" style="70" customWidth="1"/>
    <col min="16140" max="16140" width="12.85546875" style="70" customWidth="1"/>
    <col min="16141" max="16141" width="8.7109375" style="70" customWidth="1"/>
    <col min="16142" max="16384" width="9.140625" style="70"/>
  </cols>
  <sheetData>
    <row r="1" spans="1:13" ht="15.75" x14ac:dyDescent="0.25">
      <c r="A1" s="290" t="s">
        <v>1143</v>
      </c>
    </row>
    <row r="2" spans="1:13" x14ac:dyDescent="0.25">
      <c r="A2" s="125" t="s">
        <v>316</v>
      </c>
      <c r="B2" s="125"/>
    </row>
    <row r="3" spans="1:13" ht="15.75" x14ac:dyDescent="0.25">
      <c r="A3" s="588" t="s">
        <v>924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3" ht="15.75" x14ac:dyDescent="0.25">
      <c r="A4" s="217"/>
      <c r="B4" s="217"/>
      <c r="C4" s="217"/>
      <c r="D4" s="217"/>
      <c r="E4" s="589" t="str">
        <f>'1'!$E$5</f>
        <v>KABUPATEN/KOTA</v>
      </c>
      <c r="F4" s="590">
        <f>'1'!$F$5</f>
        <v>2022</v>
      </c>
      <c r="G4" s="217"/>
      <c r="H4" s="217"/>
      <c r="I4" s="217"/>
      <c r="J4" s="217"/>
      <c r="K4" s="217"/>
      <c r="L4" s="217"/>
    </row>
    <row r="5" spans="1:13" ht="15.75" x14ac:dyDescent="0.25">
      <c r="A5" s="217"/>
      <c r="B5" s="217"/>
      <c r="C5" s="217"/>
      <c r="D5" s="217"/>
      <c r="E5" s="589" t="str">
        <f>'1'!$E$6</f>
        <v>TAHUN</v>
      </c>
      <c r="F5" s="590" t="str">
        <f>'1'!$F$6</f>
        <v>BANYUMAS</v>
      </c>
      <c r="G5" s="217"/>
      <c r="H5" s="217"/>
      <c r="I5" s="217"/>
      <c r="J5" s="217"/>
      <c r="K5" s="217"/>
      <c r="L5" s="217"/>
    </row>
    <row r="6" spans="1:13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x14ac:dyDescent="0.25">
      <c r="A7" s="1040" t="s">
        <v>2</v>
      </c>
      <c r="B7" s="1103" t="s">
        <v>254</v>
      </c>
      <c r="C7" s="1040" t="s">
        <v>409</v>
      </c>
      <c r="D7" s="1042" t="s">
        <v>925</v>
      </c>
      <c r="E7" s="1043"/>
      <c r="F7" s="1043"/>
      <c r="G7" s="1043"/>
      <c r="H7" s="1043"/>
      <c r="I7" s="1043"/>
      <c r="J7" s="1043"/>
      <c r="K7" s="1043"/>
      <c r="L7" s="1044"/>
      <c r="M7" s="105"/>
    </row>
    <row r="8" spans="1:13" ht="15" customHeight="1" x14ac:dyDescent="0.25">
      <c r="A8" s="1040"/>
      <c r="B8" s="1103"/>
      <c r="C8" s="1040"/>
      <c r="D8" s="1269" t="s">
        <v>889</v>
      </c>
      <c r="E8" s="1269"/>
      <c r="F8" s="1269"/>
      <c r="G8" s="1120" t="s">
        <v>890</v>
      </c>
      <c r="H8" s="1269"/>
      <c r="I8" s="1269"/>
      <c r="J8" s="1120" t="s">
        <v>1159</v>
      </c>
      <c r="K8" s="1269"/>
      <c r="L8" s="1269"/>
    </row>
    <row r="9" spans="1:13" ht="15.75" x14ac:dyDescent="0.25">
      <c r="A9" s="1041"/>
      <c r="B9" s="1104"/>
      <c r="C9" s="1041"/>
      <c r="D9" s="760" t="s">
        <v>6</v>
      </c>
      <c r="E9" s="760" t="s">
        <v>7</v>
      </c>
      <c r="F9" s="760" t="s">
        <v>370</v>
      </c>
      <c r="G9" s="760" t="s">
        <v>6</v>
      </c>
      <c r="H9" s="760" t="s">
        <v>7</v>
      </c>
      <c r="I9" s="760" t="s">
        <v>370</v>
      </c>
      <c r="J9" s="760" t="s">
        <v>6</v>
      </c>
      <c r="K9" s="760" t="s">
        <v>7</v>
      </c>
      <c r="L9" s="760" t="s">
        <v>370</v>
      </c>
    </row>
    <row r="10" spans="1:13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</row>
    <row r="11" spans="1:13" x14ac:dyDescent="0.25">
      <c r="A11" s="561">
        <v>1</v>
      </c>
      <c r="B11" s="128" t="str">
        <f>'9'!B9</f>
        <v>Lumbir</v>
      </c>
      <c r="C11" s="128" t="str">
        <f>'9'!C9</f>
        <v>Lumbir</v>
      </c>
      <c r="D11" s="138"/>
      <c r="E11" s="138"/>
      <c r="F11" s="138">
        <f t="shared" ref="F11:F30" si="0">SUM(D11:E11)</f>
        <v>0</v>
      </c>
      <c r="G11" s="138"/>
      <c r="H11" s="138"/>
      <c r="I11" s="138">
        <f t="shared" ref="I11:I30" si="1">SUM(G11:H11)</f>
        <v>0</v>
      </c>
      <c r="J11" s="285" t="e">
        <f t="shared" ref="J11:L27" si="2">G11/D11*100</f>
        <v>#DIV/0!</v>
      </c>
      <c r="K11" s="285" t="e">
        <f t="shared" si="2"/>
        <v>#DIV/0!</v>
      </c>
      <c r="L11" s="285" t="e">
        <f t="shared" si="2"/>
        <v>#DIV/0!</v>
      </c>
    </row>
    <row r="12" spans="1:13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138"/>
      <c r="E12" s="138"/>
      <c r="F12" s="138">
        <f t="shared" si="0"/>
        <v>0</v>
      </c>
      <c r="G12" s="138"/>
      <c r="H12" s="138"/>
      <c r="I12" s="138">
        <f t="shared" si="1"/>
        <v>0</v>
      </c>
      <c r="J12" s="285" t="e">
        <f t="shared" si="2"/>
        <v>#DIV/0!</v>
      </c>
      <c r="K12" s="285" t="e">
        <f t="shared" si="2"/>
        <v>#DIV/0!</v>
      </c>
      <c r="L12" s="285" t="e">
        <f t="shared" si="2"/>
        <v>#DIV/0!</v>
      </c>
    </row>
    <row r="13" spans="1:13" x14ac:dyDescent="0.25">
      <c r="A13" s="557"/>
      <c r="B13" s="128"/>
      <c r="C13" s="128" t="str">
        <f>'9'!C11</f>
        <v>Wangon II</v>
      </c>
      <c r="D13" s="138"/>
      <c r="E13" s="138"/>
      <c r="F13" s="138">
        <f t="shared" si="0"/>
        <v>0</v>
      </c>
      <c r="G13" s="138"/>
      <c r="H13" s="138"/>
      <c r="I13" s="138">
        <f t="shared" si="1"/>
        <v>0</v>
      </c>
      <c r="J13" s="285" t="e">
        <f t="shared" si="2"/>
        <v>#DIV/0!</v>
      </c>
      <c r="K13" s="285" t="e">
        <f t="shared" si="2"/>
        <v>#DIV/0!</v>
      </c>
      <c r="L13" s="285" t="e">
        <f t="shared" si="2"/>
        <v>#DIV/0!</v>
      </c>
    </row>
    <row r="14" spans="1:13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138"/>
      <c r="E14" s="138"/>
      <c r="F14" s="138">
        <f t="shared" si="0"/>
        <v>0</v>
      </c>
      <c r="G14" s="138"/>
      <c r="H14" s="138"/>
      <c r="I14" s="138">
        <f t="shared" si="1"/>
        <v>0</v>
      </c>
      <c r="J14" s="285" t="e">
        <f t="shared" si="2"/>
        <v>#DIV/0!</v>
      </c>
      <c r="K14" s="285" t="e">
        <f t="shared" si="2"/>
        <v>#DIV/0!</v>
      </c>
      <c r="L14" s="285" t="e">
        <f t="shared" si="2"/>
        <v>#DIV/0!</v>
      </c>
    </row>
    <row r="15" spans="1:13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138"/>
      <c r="E15" s="138"/>
      <c r="F15" s="138">
        <f t="shared" si="0"/>
        <v>0</v>
      </c>
      <c r="G15" s="138"/>
      <c r="H15" s="138"/>
      <c r="I15" s="138">
        <f t="shared" si="1"/>
        <v>0</v>
      </c>
      <c r="J15" s="285" t="e">
        <f t="shared" si="2"/>
        <v>#DIV/0!</v>
      </c>
      <c r="K15" s="285" t="e">
        <f t="shared" si="2"/>
        <v>#DIV/0!</v>
      </c>
      <c r="L15" s="285" t="e">
        <f t="shared" si="2"/>
        <v>#DIV/0!</v>
      </c>
    </row>
    <row r="16" spans="1:13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138"/>
      <c r="E16" s="138"/>
      <c r="F16" s="138">
        <f t="shared" si="0"/>
        <v>0</v>
      </c>
      <c r="G16" s="138"/>
      <c r="H16" s="138"/>
      <c r="I16" s="138">
        <f t="shared" si="1"/>
        <v>0</v>
      </c>
      <c r="J16" s="285" t="e">
        <f t="shared" si="2"/>
        <v>#DIV/0!</v>
      </c>
      <c r="K16" s="285" t="e">
        <f t="shared" si="2"/>
        <v>#DIV/0!</v>
      </c>
      <c r="L16" s="285" t="e">
        <f t="shared" si="2"/>
        <v>#DIV/0!</v>
      </c>
    </row>
    <row r="17" spans="1:12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138"/>
      <c r="E17" s="138"/>
      <c r="F17" s="138">
        <f t="shared" si="0"/>
        <v>0</v>
      </c>
      <c r="G17" s="138"/>
      <c r="H17" s="138"/>
      <c r="I17" s="138">
        <f t="shared" si="1"/>
        <v>0</v>
      </c>
      <c r="J17" s="285" t="e">
        <f t="shared" si="2"/>
        <v>#DIV/0!</v>
      </c>
      <c r="K17" s="285" t="e">
        <f t="shared" si="2"/>
        <v>#DIV/0!</v>
      </c>
      <c r="L17" s="285" t="e">
        <f t="shared" si="2"/>
        <v>#DIV/0!</v>
      </c>
    </row>
    <row r="18" spans="1:12" x14ac:dyDescent="0.25">
      <c r="A18" s="557"/>
      <c r="B18" s="128"/>
      <c r="C18" s="128" t="str">
        <f>'9'!C16</f>
        <v>Kemranjen II</v>
      </c>
      <c r="D18" s="138"/>
      <c r="E18" s="138"/>
      <c r="F18" s="138">
        <f t="shared" si="0"/>
        <v>0</v>
      </c>
      <c r="G18" s="138"/>
      <c r="H18" s="138"/>
      <c r="I18" s="138">
        <f t="shared" si="1"/>
        <v>0</v>
      </c>
      <c r="J18" s="285" t="e">
        <f t="shared" si="2"/>
        <v>#DIV/0!</v>
      </c>
      <c r="K18" s="285" t="e">
        <f t="shared" si="2"/>
        <v>#DIV/0!</v>
      </c>
      <c r="L18" s="285" t="e">
        <f t="shared" si="2"/>
        <v>#DIV/0!</v>
      </c>
    </row>
    <row r="19" spans="1:12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138"/>
      <c r="E19" s="138"/>
      <c r="F19" s="138">
        <f t="shared" si="0"/>
        <v>0</v>
      </c>
      <c r="G19" s="138"/>
      <c r="H19" s="138"/>
      <c r="I19" s="138">
        <f t="shared" si="1"/>
        <v>0</v>
      </c>
      <c r="J19" s="285" t="e">
        <f t="shared" si="2"/>
        <v>#DIV/0!</v>
      </c>
      <c r="K19" s="285" t="e">
        <f t="shared" si="2"/>
        <v>#DIV/0!</v>
      </c>
      <c r="L19" s="285" t="e">
        <f t="shared" si="2"/>
        <v>#DIV/0!</v>
      </c>
    </row>
    <row r="20" spans="1:12" x14ac:dyDescent="0.25">
      <c r="A20" s="557"/>
      <c r="B20" s="128"/>
      <c r="C20" s="128" t="str">
        <f>'9'!C18</f>
        <v>Sumpiuh II</v>
      </c>
      <c r="D20" s="138"/>
      <c r="E20" s="138"/>
      <c r="F20" s="138">
        <f t="shared" si="0"/>
        <v>0</v>
      </c>
      <c r="G20" s="138"/>
      <c r="H20" s="138"/>
      <c r="I20" s="138">
        <f t="shared" si="1"/>
        <v>0</v>
      </c>
      <c r="J20" s="285" t="e">
        <f t="shared" si="2"/>
        <v>#DIV/0!</v>
      </c>
      <c r="K20" s="285" t="e">
        <f t="shared" si="2"/>
        <v>#DIV/0!</v>
      </c>
      <c r="L20" s="285" t="e">
        <f t="shared" si="2"/>
        <v>#DIV/0!</v>
      </c>
    </row>
    <row r="21" spans="1:12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138"/>
      <c r="E21" s="138"/>
      <c r="F21" s="138">
        <f t="shared" si="0"/>
        <v>0</v>
      </c>
      <c r="G21" s="138"/>
      <c r="H21" s="138"/>
      <c r="I21" s="138">
        <f t="shared" si="1"/>
        <v>0</v>
      </c>
      <c r="J21" s="285" t="e">
        <f t="shared" si="2"/>
        <v>#DIV/0!</v>
      </c>
      <c r="K21" s="285" t="e">
        <f t="shared" si="2"/>
        <v>#DIV/0!</v>
      </c>
      <c r="L21" s="285" t="e">
        <f t="shared" si="2"/>
        <v>#DIV/0!</v>
      </c>
    </row>
    <row r="22" spans="1:12" x14ac:dyDescent="0.25">
      <c r="A22" s="557"/>
      <c r="B22" s="128"/>
      <c r="C22" s="128" t="str">
        <f>'9'!C20</f>
        <v>Tambak II</v>
      </c>
      <c r="D22" s="138"/>
      <c r="E22" s="138"/>
      <c r="F22" s="138">
        <f t="shared" si="0"/>
        <v>0</v>
      </c>
      <c r="G22" s="138"/>
      <c r="H22" s="138"/>
      <c r="I22" s="138">
        <f t="shared" si="1"/>
        <v>0</v>
      </c>
      <c r="J22" s="285" t="e">
        <f t="shared" si="2"/>
        <v>#DIV/0!</v>
      </c>
      <c r="K22" s="285" t="e">
        <f t="shared" si="2"/>
        <v>#DIV/0!</v>
      </c>
      <c r="L22" s="285" t="e">
        <f t="shared" si="2"/>
        <v>#DIV/0!</v>
      </c>
    </row>
    <row r="23" spans="1:12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138"/>
      <c r="E23" s="138"/>
      <c r="F23" s="138">
        <f t="shared" si="0"/>
        <v>0</v>
      </c>
      <c r="G23" s="138"/>
      <c r="H23" s="138"/>
      <c r="I23" s="138">
        <f t="shared" si="1"/>
        <v>0</v>
      </c>
      <c r="J23" s="285" t="e">
        <f t="shared" si="2"/>
        <v>#DIV/0!</v>
      </c>
      <c r="K23" s="285" t="e">
        <f t="shared" si="2"/>
        <v>#DIV/0!</v>
      </c>
      <c r="L23" s="285" t="e">
        <f t="shared" si="2"/>
        <v>#DIV/0!</v>
      </c>
    </row>
    <row r="24" spans="1:12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138"/>
      <c r="E24" s="138"/>
      <c r="F24" s="138">
        <f t="shared" si="0"/>
        <v>0</v>
      </c>
      <c r="G24" s="138"/>
      <c r="H24" s="138"/>
      <c r="I24" s="138">
        <f t="shared" si="1"/>
        <v>0</v>
      </c>
      <c r="J24" s="285" t="e">
        <f t="shared" si="2"/>
        <v>#DIV/0!</v>
      </c>
      <c r="K24" s="285" t="e">
        <f t="shared" si="2"/>
        <v>#DIV/0!</v>
      </c>
      <c r="L24" s="285" t="e">
        <f t="shared" si="2"/>
        <v>#DIV/0!</v>
      </c>
    </row>
    <row r="25" spans="1:12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138"/>
      <c r="E25" s="138"/>
      <c r="F25" s="138">
        <f t="shared" si="0"/>
        <v>0</v>
      </c>
      <c r="G25" s="138"/>
      <c r="H25" s="138"/>
      <c r="I25" s="138">
        <f t="shared" si="1"/>
        <v>0</v>
      </c>
      <c r="J25" s="285" t="e">
        <f t="shared" si="2"/>
        <v>#DIV/0!</v>
      </c>
      <c r="K25" s="285" t="e">
        <f t="shared" si="2"/>
        <v>#DIV/0!</v>
      </c>
      <c r="L25" s="285" t="e">
        <f t="shared" si="2"/>
        <v>#DIV/0!</v>
      </c>
    </row>
    <row r="26" spans="1:12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138"/>
      <c r="E26" s="138"/>
      <c r="F26" s="138">
        <f t="shared" si="0"/>
        <v>0</v>
      </c>
      <c r="G26" s="138"/>
      <c r="H26" s="138"/>
      <c r="I26" s="138">
        <f t="shared" si="1"/>
        <v>0</v>
      </c>
      <c r="J26" s="285" t="e">
        <f t="shared" si="2"/>
        <v>#DIV/0!</v>
      </c>
      <c r="K26" s="285" t="e">
        <f t="shared" si="2"/>
        <v>#DIV/0!</v>
      </c>
      <c r="L26" s="285" t="e">
        <f t="shared" si="2"/>
        <v>#DIV/0!</v>
      </c>
    </row>
    <row r="27" spans="1:12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138"/>
      <c r="E27" s="138"/>
      <c r="F27" s="138">
        <f t="shared" si="0"/>
        <v>0</v>
      </c>
      <c r="G27" s="138"/>
      <c r="H27" s="138"/>
      <c r="I27" s="138">
        <f t="shared" si="1"/>
        <v>0</v>
      </c>
      <c r="J27" s="285" t="e">
        <f t="shared" si="2"/>
        <v>#DIV/0!</v>
      </c>
      <c r="K27" s="285" t="e">
        <f t="shared" si="2"/>
        <v>#DIV/0!</v>
      </c>
      <c r="L27" s="285" t="e">
        <f t="shared" si="2"/>
        <v>#DIV/0!</v>
      </c>
    </row>
    <row r="28" spans="1:12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138"/>
      <c r="E28" s="138"/>
      <c r="F28" s="138">
        <f t="shared" si="0"/>
        <v>0</v>
      </c>
      <c r="G28" s="138"/>
      <c r="H28" s="138"/>
      <c r="I28" s="138">
        <f t="shared" si="1"/>
        <v>0</v>
      </c>
      <c r="J28" s="285" t="e">
        <f t="shared" ref="J28:L30" si="3">G28/D28*100</f>
        <v>#DIV/0!</v>
      </c>
      <c r="K28" s="285" t="e">
        <f t="shared" si="3"/>
        <v>#DIV/0!</v>
      </c>
      <c r="L28" s="285" t="e">
        <f t="shared" si="3"/>
        <v>#DIV/0!</v>
      </c>
    </row>
    <row r="29" spans="1:12" x14ac:dyDescent="0.25">
      <c r="A29" s="557"/>
      <c r="B29" s="128"/>
      <c r="C29" s="128" t="str">
        <f>'9'!C27</f>
        <v>Ajibarang II</v>
      </c>
      <c r="D29" s="138"/>
      <c r="E29" s="138"/>
      <c r="F29" s="138">
        <f t="shared" si="0"/>
        <v>0</v>
      </c>
      <c r="G29" s="138"/>
      <c r="H29" s="138"/>
      <c r="I29" s="138">
        <f t="shared" si="1"/>
        <v>0</v>
      </c>
      <c r="J29" s="285" t="e">
        <f t="shared" si="3"/>
        <v>#DIV/0!</v>
      </c>
      <c r="K29" s="285" t="e">
        <f t="shared" si="3"/>
        <v>#DIV/0!</v>
      </c>
      <c r="L29" s="285" t="e">
        <f t="shared" si="3"/>
        <v>#DIV/0!</v>
      </c>
    </row>
    <row r="30" spans="1:12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138"/>
      <c r="E30" s="138"/>
      <c r="F30" s="138">
        <f t="shared" si="0"/>
        <v>0</v>
      </c>
      <c r="G30" s="138"/>
      <c r="H30" s="138"/>
      <c r="I30" s="138">
        <f t="shared" si="1"/>
        <v>0</v>
      </c>
      <c r="J30" s="285" t="e">
        <f t="shared" si="3"/>
        <v>#DIV/0!</v>
      </c>
      <c r="K30" s="285" t="e">
        <f t="shared" si="3"/>
        <v>#DIV/0!</v>
      </c>
      <c r="L30" s="285" t="e">
        <f t="shared" si="3"/>
        <v>#DIV/0!</v>
      </c>
    </row>
    <row r="31" spans="1:12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138"/>
      <c r="E31" s="138"/>
      <c r="F31" s="138">
        <f t="shared" ref="F31:F50" si="4">SUM(D31:E31)</f>
        <v>0</v>
      </c>
      <c r="G31" s="138"/>
      <c r="H31" s="138"/>
      <c r="I31" s="138">
        <f t="shared" ref="I31:I50" si="5">SUM(G31:H31)</f>
        <v>0</v>
      </c>
      <c r="J31" s="285" t="e">
        <f t="shared" ref="J31:J50" si="6">G31/D31*100</f>
        <v>#DIV/0!</v>
      </c>
      <c r="K31" s="285" t="e">
        <f t="shared" ref="K31:K50" si="7">H31/E31*100</f>
        <v>#DIV/0!</v>
      </c>
      <c r="L31" s="285" t="e">
        <f t="shared" ref="L31:L50" si="8">I31/F31*100</f>
        <v>#DIV/0!</v>
      </c>
    </row>
    <row r="32" spans="1:12" x14ac:dyDescent="0.25">
      <c r="A32" s="557"/>
      <c r="B32" s="128"/>
      <c r="C32" s="128" t="str">
        <f>'9'!C30</f>
        <v>Pekuncen II</v>
      </c>
      <c r="D32" s="138"/>
      <c r="E32" s="138"/>
      <c r="F32" s="138">
        <f t="shared" si="4"/>
        <v>0</v>
      </c>
      <c r="G32" s="138"/>
      <c r="H32" s="138"/>
      <c r="I32" s="138">
        <f t="shared" si="5"/>
        <v>0</v>
      </c>
      <c r="J32" s="285" t="e">
        <f t="shared" si="6"/>
        <v>#DIV/0!</v>
      </c>
      <c r="K32" s="285" t="e">
        <f t="shared" si="7"/>
        <v>#DIV/0!</v>
      </c>
      <c r="L32" s="285" t="e">
        <f t="shared" si="8"/>
        <v>#DIV/0!</v>
      </c>
    </row>
    <row r="33" spans="1:12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138"/>
      <c r="E33" s="138"/>
      <c r="F33" s="138">
        <f t="shared" si="4"/>
        <v>0</v>
      </c>
      <c r="G33" s="138"/>
      <c r="H33" s="138"/>
      <c r="I33" s="138">
        <f t="shared" si="5"/>
        <v>0</v>
      </c>
      <c r="J33" s="285" t="e">
        <f t="shared" si="6"/>
        <v>#DIV/0!</v>
      </c>
      <c r="K33" s="285" t="e">
        <f t="shared" si="7"/>
        <v>#DIV/0!</v>
      </c>
      <c r="L33" s="285" t="e">
        <f t="shared" si="8"/>
        <v>#DIV/0!</v>
      </c>
    </row>
    <row r="34" spans="1:12" x14ac:dyDescent="0.25">
      <c r="A34" s="557"/>
      <c r="B34" s="128"/>
      <c r="C34" s="128" t="str">
        <f>'9'!C32</f>
        <v>Cilongok II</v>
      </c>
      <c r="D34" s="138"/>
      <c r="E34" s="138"/>
      <c r="F34" s="138">
        <f t="shared" si="4"/>
        <v>0</v>
      </c>
      <c r="G34" s="138"/>
      <c r="H34" s="138"/>
      <c r="I34" s="138">
        <f t="shared" si="5"/>
        <v>0</v>
      </c>
      <c r="J34" s="285" t="e">
        <f t="shared" si="6"/>
        <v>#DIV/0!</v>
      </c>
      <c r="K34" s="285" t="e">
        <f t="shared" si="7"/>
        <v>#DIV/0!</v>
      </c>
      <c r="L34" s="285" t="e">
        <f t="shared" si="8"/>
        <v>#DIV/0!</v>
      </c>
    </row>
    <row r="35" spans="1:12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138"/>
      <c r="E35" s="138"/>
      <c r="F35" s="138">
        <f t="shared" si="4"/>
        <v>0</v>
      </c>
      <c r="G35" s="138"/>
      <c r="H35" s="138"/>
      <c r="I35" s="138">
        <f t="shared" si="5"/>
        <v>0</v>
      </c>
      <c r="J35" s="285" t="e">
        <f t="shared" si="6"/>
        <v>#DIV/0!</v>
      </c>
      <c r="K35" s="285" t="e">
        <f t="shared" si="7"/>
        <v>#DIV/0!</v>
      </c>
      <c r="L35" s="285" t="e">
        <f t="shared" si="8"/>
        <v>#DIV/0!</v>
      </c>
    </row>
    <row r="36" spans="1:12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138"/>
      <c r="E36" s="138"/>
      <c r="F36" s="138">
        <f t="shared" si="4"/>
        <v>0</v>
      </c>
      <c r="G36" s="138"/>
      <c r="H36" s="138"/>
      <c r="I36" s="138">
        <f t="shared" si="5"/>
        <v>0</v>
      </c>
      <c r="J36" s="285" t="e">
        <f t="shared" si="6"/>
        <v>#DIV/0!</v>
      </c>
      <c r="K36" s="285" t="e">
        <f t="shared" si="7"/>
        <v>#DIV/0!</v>
      </c>
      <c r="L36" s="285" t="e">
        <f t="shared" si="8"/>
        <v>#DIV/0!</v>
      </c>
    </row>
    <row r="37" spans="1:12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138"/>
      <c r="E37" s="138"/>
      <c r="F37" s="138">
        <f t="shared" si="4"/>
        <v>0</v>
      </c>
      <c r="G37" s="138"/>
      <c r="H37" s="138"/>
      <c r="I37" s="138">
        <f t="shared" si="5"/>
        <v>0</v>
      </c>
      <c r="J37" s="285" t="e">
        <f t="shared" si="6"/>
        <v>#DIV/0!</v>
      </c>
      <c r="K37" s="285" t="e">
        <f t="shared" si="7"/>
        <v>#DIV/0!</v>
      </c>
      <c r="L37" s="285" t="e">
        <f t="shared" si="8"/>
        <v>#DIV/0!</v>
      </c>
    </row>
    <row r="38" spans="1:12" x14ac:dyDescent="0.25">
      <c r="A38" s="557"/>
      <c r="B38" s="128"/>
      <c r="C38" s="128" t="str">
        <f>'9'!C36</f>
        <v>Purwokerto Timur II</v>
      </c>
      <c r="D38" s="138"/>
      <c r="E38" s="138"/>
      <c r="F38" s="138">
        <f t="shared" si="4"/>
        <v>0</v>
      </c>
      <c r="G38" s="138"/>
      <c r="H38" s="138"/>
      <c r="I38" s="138">
        <f t="shared" si="5"/>
        <v>0</v>
      </c>
      <c r="J38" s="285" t="e">
        <f t="shared" si="6"/>
        <v>#DIV/0!</v>
      </c>
      <c r="K38" s="285" t="e">
        <f t="shared" si="7"/>
        <v>#DIV/0!</v>
      </c>
      <c r="L38" s="285" t="e">
        <f t="shared" si="8"/>
        <v>#DIV/0!</v>
      </c>
    </row>
    <row r="39" spans="1:12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138"/>
      <c r="E39" s="138"/>
      <c r="F39" s="138">
        <f t="shared" si="4"/>
        <v>0</v>
      </c>
      <c r="G39" s="138"/>
      <c r="H39" s="138"/>
      <c r="I39" s="138">
        <f t="shared" si="5"/>
        <v>0</v>
      </c>
      <c r="J39" s="285" t="e">
        <f t="shared" si="6"/>
        <v>#DIV/0!</v>
      </c>
      <c r="K39" s="285" t="e">
        <f t="shared" si="7"/>
        <v>#DIV/0!</v>
      </c>
      <c r="L39" s="285" t="e">
        <f t="shared" si="8"/>
        <v>#DIV/0!</v>
      </c>
    </row>
    <row r="40" spans="1:12" x14ac:dyDescent="0.25">
      <c r="A40" s="557"/>
      <c r="B40" s="128"/>
      <c r="C40" s="128" t="str">
        <f>'9'!C38</f>
        <v>Purwokerto Utara II</v>
      </c>
      <c r="D40" s="138"/>
      <c r="E40" s="138"/>
      <c r="F40" s="138">
        <f t="shared" si="4"/>
        <v>0</v>
      </c>
      <c r="G40" s="138"/>
      <c r="H40" s="138"/>
      <c r="I40" s="138">
        <f t="shared" si="5"/>
        <v>0</v>
      </c>
      <c r="J40" s="285" t="e">
        <f t="shared" si="6"/>
        <v>#DIV/0!</v>
      </c>
      <c r="K40" s="285" t="e">
        <f t="shared" si="7"/>
        <v>#DIV/0!</v>
      </c>
      <c r="L40" s="285" t="e">
        <f t="shared" si="8"/>
        <v>#DIV/0!</v>
      </c>
    </row>
    <row r="41" spans="1:12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138"/>
      <c r="E41" s="138"/>
      <c r="F41" s="138">
        <f t="shared" si="4"/>
        <v>0</v>
      </c>
      <c r="G41" s="138"/>
      <c r="H41" s="138"/>
      <c r="I41" s="138">
        <f t="shared" si="5"/>
        <v>0</v>
      </c>
      <c r="J41" s="285" t="e">
        <f t="shared" si="6"/>
        <v>#DIV/0!</v>
      </c>
      <c r="K41" s="285" t="e">
        <f t="shared" si="7"/>
        <v>#DIV/0!</v>
      </c>
      <c r="L41" s="285" t="e">
        <f t="shared" si="8"/>
        <v>#DIV/0!</v>
      </c>
    </row>
    <row r="42" spans="1:12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138"/>
      <c r="E42" s="138"/>
      <c r="F42" s="138">
        <f t="shared" si="4"/>
        <v>0</v>
      </c>
      <c r="G42" s="138"/>
      <c r="H42" s="138"/>
      <c r="I42" s="138">
        <f t="shared" si="5"/>
        <v>0</v>
      </c>
      <c r="J42" s="285" t="e">
        <f t="shared" si="6"/>
        <v>#DIV/0!</v>
      </c>
      <c r="K42" s="285" t="e">
        <f t="shared" si="7"/>
        <v>#DIV/0!</v>
      </c>
      <c r="L42" s="285" t="e">
        <f t="shared" si="8"/>
        <v>#DIV/0!</v>
      </c>
    </row>
    <row r="43" spans="1:12" x14ac:dyDescent="0.25">
      <c r="A43" s="557"/>
      <c r="B43" s="128"/>
      <c r="C43" s="128" t="str">
        <f>'9'!C41</f>
        <v>Sokaraja II</v>
      </c>
      <c r="D43" s="138"/>
      <c r="E43" s="138"/>
      <c r="F43" s="138">
        <f t="shared" si="4"/>
        <v>0</v>
      </c>
      <c r="G43" s="138"/>
      <c r="H43" s="138"/>
      <c r="I43" s="138">
        <f t="shared" si="5"/>
        <v>0</v>
      </c>
      <c r="J43" s="285" t="e">
        <f t="shared" si="6"/>
        <v>#DIV/0!</v>
      </c>
      <c r="K43" s="285" t="e">
        <f t="shared" si="7"/>
        <v>#DIV/0!</v>
      </c>
      <c r="L43" s="285" t="e">
        <f t="shared" si="8"/>
        <v>#DIV/0!</v>
      </c>
    </row>
    <row r="44" spans="1:12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138"/>
      <c r="E44" s="138"/>
      <c r="F44" s="138">
        <f t="shared" si="4"/>
        <v>0</v>
      </c>
      <c r="G44" s="138"/>
      <c r="H44" s="138"/>
      <c r="I44" s="138">
        <f t="shared" si="5"/>
        <v>0</v>
      </c>
      <c r="J44" s="285" t="e">
        <f t="shared" si="6"/>
        <v>#DIV/0!</v>
      </c>
      <c r="K44" s="285" t="e">
        <f t="shared" si="7"/>
        <v>#DIV/0!</v>
      </c>
      <c r="L44" s="285" t="e">
        <f t="shared" si="8"/>
        <v>#DIV/0!</v>
      </c>
    </row>
    <row r="45" spans="1:12" x14ac:dyDescent="0.25">
      <c r="A45" s="557"/>
      <c r="B45" s="128"/>
      <c r="C45" s="128" t="str">
        <f>'9'!C43</f>
        <v>Kembaran II</v>
      </c>
      <c r="D45" s="138"/>
      <c r="E45" s="138"/>
      <c r="F45" s="138">
        <f t="shared" si="4"/>
        <v>0</v>
      </c>
      <c r="G45" s="138"/>
      <c r="H45" s="138"/>
      <c r="I45" s="138">
        <f t="shared" si="5"/>
        <v>0</v>
      </c>
      <c r="J45" s="285" t="e">
        <f t="shared" si="6"/>
        <v>#DIV/0!</v>
      </c>
      <c r="K45" s="285" t="e">
        <f t="shared" si="7"/>
        <v>#DIV/0!</v>
      </c>
      <c r="L45" s="285" t="e">
        <f t="shared" si="8"/>
        <v>#DIV/0!</v>
      </c>
    </row>
    <row r="46" spans="1:12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138"/>
      <c r="E46" s="138"/>
      <c r="F46" s="138">
        <f t="shared" si="4"/>
        <v>0</v>
      </c>
      <c r="G46" s="138"/>
      <c r="H46" s="138"/>
      <c r="I46" s="138">
        <f t="shared" si="5"/>
        <v>0</v>
      </c>
      <c r="J46" s="285" t="e">
        <f t="shared" si="6"/>
        <v>#DIV/0!</v>
      </c>
      <c r="K46" s="285" t="e">
        <f t="shared" si="7"/>
        <v>#DIV/0!</v>
      </c>
      <c r="L46" s="285" t="e">
        <f t="shared" si="8"/>
        <v>#DIV/0!</v>
      </c>
    </row>
    <row r="47" spans="1:12" x14ac:dyDescent="0.25">
      <c r="A47" s="557"/>
      <c r="B47" s="128"/>
      <c r="C47" s="128" t="str">
        <f>'9'!C45</f>
        <v>Sumbang II</v>
      </c>
      <c r="D47" s="138"/>
      <c r="E47" s="138"/>
      <c r="F47" s="138">
        <f t="shared" si="4"/>
        <v>0</v>
      </c>
      <c r="G47" s="138"/>
      <c r="H47" s="138"/>
      <c r="I47" s="138">
        <f t="shared" si="5"/>
        <v>0</v>
      </c>
      <c r="J47" s="285" t="e">
        <f t="shared" si="6"/>
        <v>#DIV/0!</v>
      </c>
      <c r="K47" s="285" t="e">
        <f t="shared" si="7"/>
        <v>#DIV/0!</v>
      </c>
      <c r="L47" s="285" t="e">
        <f t="shared" si="8"/>
        <v>#DIV/0!</v>
      </c>
    </row>
    <row r="48" spans="1:12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138"/>
      <c r="E48" s="138"/>
      <c r="F48" s="138">
        <f t="shared" si="4"/>
        <v>0</v>
      </c>
      <c r="G48" s="138"/>
      <c r="H48" s="138"/>
      <c r="I48" s="138">
        <f t="shared" si="5"/>
        <v>0</v>
      </c>
      <c r="J48" s="285" t="e">
        <f t="shared" si="6"/>
        <v>#DIV/0!</v>
      </c>
      <c r="K48" s="285" t="e">
        <f t="shared" si="7"/>
        <v>#DIV/0!</v>
      </c>
      <c r="L48" s="285" t="e">
        <f t="shared" si="8"/>
        <v>#DIV/0!</v>
      </c>
    </row>
    <row r="49" spans="1:12" x14ac:dyDescent="0.25">
      <c r="A49" s="557"/>
      <c r="B49" s="128"/>
      <c r="C49" s="128" t="str">
        <f>'9'!C47</f>
        <v>Baturraden II</v>
      </c>
      <c r="D49" s="138"/>
      <c r="E49" s="138"/>
      <c r="F49" s="138">
        <f t="shared" si="4"/>
        <v>0</v>
      </c>
      <c r="G49" s="138"/>
      <c r="H49" s="138"/>
      <c r="I49" s="138">
        <f t="shared" si="5"/>
        <v>0</v>
      </c>
      <c r="J49" s="285" t="e">
        <f t="shared" si="6"/>
        <v>#DIV/0!</v>
      </c>
      <c r="K49" s="285" t="e">
        <f t="shared" si="7"/>
        <v>#DIV/0!</v>
      </c>
      <c r="L49" s="285" t="e">
        <f t="shared" si="8"/>
        <v>#DIV/0!</v>
      </c>
    </row>
    <row r="50" spans="1:12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138"/>
      <c r="E50" s="138"/>
      <c r="F50" s="138">
        <f t="shared" si="4"/>
        <v>0</v>
      </c>
      <c r="G50" s="138"/>
      <c r="H50" s="138"/>
      <c r="I50" s="138">
        <f t="shared" si="5"/>
        <v>0</v>
      </c>
      <c r="J50" s="285" t="e">
        <f t="shared" si="6"/>
        <v>#DIV/0!</v>
      </c>
      <c r="K50" s="285" t="e">
        <f t="shared" si="7"/>
        <v>#DIV/0!</v>
      </c>
      <c r="L50" s="285" t="e">
        <f t="shared" si="8"/>
        <v>#DIV/0!</v>
      </c>
    </row>
    <row r="51" spans="1:12" x14ac:dyDescent="0.25">
      <c r="A51" s="557"/>
      <c r="B51" s="128"/>
      <c r="C51" s="128"/>
      <c r="D51" s="138"/>
      <c r="E51" s="138"/>
      <c r="F51" s="138"/>
      <c r="G51" s="138"/>
      <c r="H51" s="138"/>
      <c r="I51" s="138"/>
      <c r="J51" s="285"/>
      <c r="K51" s="285"/>
      <c r="L51" s="285"/>
    </row>
    <row r="52" spans="1:12" x14ac:dyDescent="0.25">
      <c r="A52" s="557"/>
      <c r="B52" s="128"/>
      <c r="C52" s="128"/>
      <c r="D52" s="138"/>
      <c r="E52" s="138"/>
      <c r="F52" s="138"/>
      <c r="G52" s="138"/>
      <c r="H52" s="138"/>
      <c r="I52" s="138"/>
      <c r="J52" s="285"/>
      <c r="K52" s="285"/>
      <c r="L52" s="285"/>
    </row>
    <row r="53" spans="1:12" x14ac:dyDescent="0.25">
      <c r="A53" s="557"/>
      <c r="B53" s="128"/>
      <c r="C53" s="128"/>
      <c r="D53" s="138"/>
      <c r="E53" s="138"/>
      <c r="F53" s="138"/>
      <c r="G53" s="138"/>
      <c r="H53" s="138"/>
      <c r="I53" s="138"/>
      <c r="J53" s="285"/>
      <c r="K53" s="285"/>
      <c r="L53" s="285"/>
    </row>
    <row r="54" spans="1:12" x14ac:dyDescent="0.25">
      <c r="A54" s="557"/>
      <c r="B54" s="128"/>
      <c r="C54" s="128"/>
      <c r="D54" s="138"/>
      <c r="E54" s="138"/>
      <c r="F54" s="138"/>
      <c r="G54" s="138"/>
      <c r="H54" s="138"/>
      <c r="I54" s="138"/>
      <c r="J54" s="285"/>
      <c r="K54" s="285"/>
      <c r="L54" s="285"/>
    </row>
    <row r="55" spans="1:12" x14ac:dyDescent="0.25">
      <c r="A55" s="557"/>
      <c r="B55" s="128"/>
      <c r="C55" s="128"/>
      <c r="D55" s="138"/>
      <c r="E55" s="138"/>
      <c r="F55" s="138"/>
      <c r="G55" s="138"/>
      <c r="H55" s="138"/>
      <c r="I55" s="138"/>
      <c r="J55" s="285"/>
      <c r="K55" s="285"/>
      <c r="L55" s="285"/>
    </row>
    <row r="56" spans="1:12" x14ac:dyDescent="0.25">
      <c r="A56" s="557"/>
      <c r="B56" s="128"/>
      <c r="C56" s="128"/>
      <c r="D56" s="138"/>
      <c r="E56" s="138"/>
      <c r="F56" s="138"/>
      <c r="G56" s="138"/>
      <c r="H56" s="138"/>
      <c r="I56" s="138"/>
      <c r="J56" s="285"/>
      <c r="K56" s="285"/>
      <c r="L56" s="285"/>
    </row>
    <row r="57" spans="1:12" x14ac:dyDescent="0.25">
      <c r="A57" s="557"/>
      <c r="B57" s="128"/>
      <c r="C57" s="128"/>
      <c r="D57" s="138"/>
      <c r="E57" s="138"/>
      <c r="F57" s="138"/>
      <c r="G57" s="138"/>
      <c r="H57" s="138"/>
      <c r="I57" s="138"/>
      <c r="J57" s="285"/>
      <c r="K57" s="285"/>
      <c r="L57" s="285"/>
    </row>
    <row r="58" spans="1:12" x14ac:dyDescent="0.25">
      <c r="A58" s="557"/>
      <c r="B58" s="72"/>
      <c r="C58" s="72"/>
      <c r="D58" s="138"/>
      <c r="E58" s="138"/>
      <c r="F58" s="138"/>
      <c r="G58" s="138"/>
      <c r="H58" s="138"/>
      <c r="I58" s="138"/>
      <c r="J58" s="285"/>
      <c r="K58" s="285"/>
      <c r="L58" s="285"/>
    </row>
    <row r="59" spans="1:12" x14ac:dyDescent="0.25">
      <c r="A59" s="557"/>
      <c r="B59" s="72"/>
      <c r="C59" s="72"/>
      <c r="D59" s="138"/>
      <c r="E59" s="138"/>
      <c r="F59" s="138"/>
      <c r="G59" s="138"/>
      <c r="H59" s="138"/>
      <c r="I59" s="138"/>
      <c r="J59" s="285"/>
      <c r="K59" s="285"/>
      <c r="L59" s="285"/>
    </row>
    <row r="60" spans="1:12" x14ac:dyDescent="0.25">
      <c r="A60" s="557"/>
      <c r="B60" s="72"/>
      <c r="C60" s="72"/>
      <c r="D60" s="138"/>
      <c r="E60" s="138"/>
      <c r="F60" s="138"/>
      <c r="G60" s="138"/>
      <c r="H60" s="138"/>
      <c r="I60" s="138"/>
      <c r="J60" s="285"/>
      <c r="K60" s="285"/>
      <c r="L60" s="285"/>
    </row>
    <row r="61" spans="1:12" x14ac:dyDescent="0.25">
      <c r="A61" s="558"/>
      <c r="B61" s="78"/>
      <c r="C61" s="78"/>
      <c r="D61" s="287"/>
      <c r="E61" s="287"/>
      <c r="F61" s="287"/>
      <c r="G61" s="287"/>
      <c r="H61" s="287"/>
      <c r="I61" s="287"/>
      <c r="J61" s="286"/>
      <c r="K61" s="286"/>
      <c r="L61" s="286"/>
    </row>
    <row r="62" spans="1:12" ht="15.75" x14ac:dyDescent="0.25">
      <c r="A62" s="565" t="s">
        <v>926</v>
      </c>
      <c r="B62" s="566"/>
      <c r="C62" s="567"/>
      <c r="D62" s="732">
        <f t="shared" ref="D62:I62" si="9">SUM(D11:D61)</f>
        <v>0</v>
      </c>
      <c r="E62" s="733">
        <f t="shared" si="9"/>
        <v>0</v>
      </c>
      <c r="F62" s="733">
        <f t="shared" si="9"/>
        <v>0</v>
      </c>
      <c r="G62" s="732">
        <f t="shared" si="9"/>
        <v>0</v>
      </c>
      <c r="H62" s="733">
        <f t="shared" si="9"/>
        <v>0</v>
      </c>
      <c r="I62" s="733">
        <f t="shared" si="9"/>
        <v>0</v>
      </c>
      <c r="J62" s="734" t="e">
        <f>G62/D62*100</f>
        <v>#DIV/0!</v>
      </c>
      <c r="K62" s="734" t="e">
        <f>H62/E62*100</f>
        <v>#DIV/0!</v>
      </c>
      <c r="L62" s="734" t="e">
        <f>I62/F62*100</f>
        <v>#DIV/0!</v>
      </c>
    </row>
    <row r="63" spans="1:12" ht="16.5" thickBot="1" x14ac:dyDescent="0.3">
      <c r="A63" s="518" t="s">
        <v>927</v>
      </c>
      <c r="B63" s="577"/>
      <c r="C63" s="498"/>
      <c r="D63" s="703" t="e">
        <f>F62/'2'!E28*100000</f>
        <v>#DIV/0!</v>
      </c>
      <c r="E63" s="731"/>
      <c r="F63" s="731"/>
      <c r="G63" s="444"/>
      <c r="H63" s="444"/>
      <c r="I63" s="444"/>
      <c r="J63" s="444"/>
      <c r="K63" s="444"/>
      <c r="L63" s="444"/>
    </row>
    <row r="64" spans="1:12" x14ac:dyDescent="0.25">
      <c r="B64" s="69"/>
      <c r="C64" s="69"/>
      <c r="D64" s="69"/>
      <c r="E64" s="69"/>
      <c r="F64" s="69"/>
    </row>
    <row r="65" spans="1:1" s="724" customFormat="1" ht="12.75" x14ac:dyDescent="0.25">
      <c r="A65" s="724" t="s">
        <v>413</v>
      </c>
    </row>
    <row r="66" spans="1:1" s="724" customFormat="1" ht="12.75" x14ac:dyDescent="0.25">
      <c r="A66" s="724" t="s">
        <v>883</v>
      </c>
    </row>
  </sheetData>
  <mergeCells count="7">
    <mergeCell ref="A7:A9"/>
    <mergeCell ref="B7:B9"/>
    <mergeCell ref="C7:C9"/>
    <mergeCell ref="D7:L7"/>
    <mergeCell ref="D8:F8"/>
    <mergeCell ref="G8:I8"/>
    <mergeCell ref="J8:L8"/>
  </mergeCells>
  <printOptions horizontalCentered="1"/>
  <pageMargins left="0.7" right="0.7" top="0.75" bottom="0.75" header="0.3" footer="0.3"/>
  <pageSetup paperSize="9" scale="81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89C7-9A89-4467-ABD1-5B0F29248EE6}">
  <sheetPr codeName="Sheet63">
    <tabColor rgb="FF7030A0"/>
    <pageSetUpPr fitToPage="1"/>
  </sheetPr>
  <dimension ref="A1:AB58"/>
  <sheetViews>
    <sheetView topLeftCell="A10" zoomScale="70" zoomScaleNormal="70" workbookViewId="0">
      <selection activeCell="V4" sqref="V4"/>
    </sheetView>
  </sheetViews>
  <sheetFormatPr defaultColWidth="21.7109375" defaultRowHeight="15" x14ac:dyDescent="0.25"/>
  <cols>
    <col min="1" max="1" width="5.7109375" style="70" customWidth="1"/>
    <col min="2" max="3" width="20.7109375" style="70" customWidth="1"/>
    <col min="4" max="4" width="15.7109375" style="70" customWidth="1"/>
    <col min="5" max="5" width="17" style="70" customWidth="1"/>
    <col min="6" max="7" width="15.7109375" style="70" customWidth="1"/>
    <col min="8" max="8" width="19.5703125" style="70" customWidth="1"/>
    <col min="9" max="10" width="12.28515625" style="70" customWidth="1"/>
    <col min="11" max="11" width="12.7109375" style="70" customWidth="1"/>
    <col min="12" max="12" width="17.28515625" style="70" customWidth="1"/>
    <col min="13" max="13" width="16.7109375" style="70" customWidth="1"/>
    <col min="14" max="19" width="12.7109375" style="70" customWidth="1"/>
    <col min="20" max="28" width="8.7109375" style="70" customWidth="1"/>
    <col min="29" max="254" width="9.140625" style="70" customWidth="1"/>
    <col min="255" max="255" width="5.7109375" style="70" customWidth="1"/>
    <col min="256" max="256" width="21.7109375" style="70"/>
    <col min="257" max="257" width="5.7109375" style="70" customWidth="1"/>
    <col min="258" max="259" width="20.7109375" style="70" customWidth="1"/>
    <col min="260" max="263" width="15.7109375" style="70" customWidth="1"/>
    <col min="264" max="264" width="17.85546875" style="70" customWidth="1"/>
    <col min="265" max="267" width="12.7109375" style="70" customWidth="1"/>
    <col min="268" max="269" width="15.7109375" style="70" customWidth="1"/>
    <col min="270" max="275" width="12.7109375" style="70" customWidth="1"/>
    <col min="276" max="284" width="8.7109375" style="70" customWidth="1"/>
    <col min="285" max="510" width="9.140625" style="70" customWidth="1"/>
    <col min="511" max="511" width="5.7109375" style="70" customWidth="1"/>
    <col min="512" max="512" width="21.7109375" style="70"/>
    <col min="513" max="513" width="5.7109375" style="70" customWidth="1"/>
    <col min="514" max="515" width="20.7109375" style="70" customWidth="1"/>
    <col min="516" max="519" width="15.7109375" style="70" customWidth="1"/>
    <col min="520" max="520" width="17.85546875" style="70" customWidth="1"/>
    <col min="521" max="523" width="12.7109375" style="70" customWidth="1"/>
    <col min="524" max="525" width="15.7109375" style="70" customWidth="1"/>
    <col min="526" max="531" width="12.7109375" style="70" customWidth="1"/>
    <col min="532" max="540" width="8.7109375" style="70" customWidth="1"/>
    <col min="541" max="766" width="9.140625" style="70" customWidth="1"/>
    <col min="767" max="767" width="5.7109375" style="70" customWidth="1"/>
    <col min="768" max="768" width="21.7109375" style="70"/>
    <col min="769" max="769" width="5.7109375" style="70" customWidth="1"/>
    <col min="770" max="771" width="20.7109375" style="70" customWidth="1"/>
    <col min="772" max="775" width="15.7109375" style="70" customWidth="1"/>
    <col min="776" max="776" width="17.85546875" style="70" customWidth="1"/>
    <col min="777" max="779" width="12.7109375" style="70" customWidth="1"/>
    <col min="780" max="781" width="15.7109375" style="70" customWidth="1"/>
    <col min="782" max="787" width="12.7109375" style="70" customWidth="1"/>
    <col min="788" max="796" width="8.7109375" style="70" customWidth="1"/>
    <col min="797" max="1022" width="9.140625" style="70" customWidth="1"/>
    <col min="1023" max="1023" width="5.7109375" style="70" customWidth="1"/>
    <col min="1024" max="1024" width="21.7109375" style="70"/>
    <col min="1025" max="1025" width="5.7109375" style="70" customWidth="1"/>
    <col min="1026" max="1027" width="20.7109375" style="70" customWidth="1"/>
    <col min="1028" max="1031" width="15.7109375" style="70" customWidth="1"/>
    <col min="1032" max="1032" width="17.85546875" style="70" customWidth="1"/>
    <col min="1033" max="1035" width="12.7109375" style="70" customWidth="1"/>
    <col min="1036" max="1037" width="15.7109375" style="70" customWidth="1"/>
    <col min="1038" max="1043" width="12.7109375" style="70" customWidth="1"/>
    <col min="1044" max="1052" width="8.7109375" style="70" customWidth="1"/>
    <col min="1053" max="1278" width="9.140625" style="70" customWidth="1"/>
    <col min="1279" max="1279" width="5.7109375" style="70" customWidth="1"/>
    <col min="1280" max="1280" width="21.7109375" style="70"/>
    <col min="1281" max="1281" width="5.7109375" style="70" customWidth="1"/>
    <col min="1282" max="1283" width="20.7109375" style="70" customWidth="1"/>
    <col min="1284" max="1287" width="15.7109375" style="70" customWidth="1"/>
    <col min="1288" max="1288" width="17.85546875" style="70" customWidth="1"/>
    <col min="1289" max="1291" width="12.7109375" style="70" customWidth="1"/>
    <col min="1292" max="1293" width="15.7109375" style="70" customWidth="1"/>
    <col min="1294" max="1299" width="12.7109375" style="70" customWidth="1"/>
    <col min="1300" max="1308" width="8.7109375" style="70" customWidth="1"/>
    <col min="1309" max="1534" width="9.140625" style="70" customWidth="1"/>
    <col min="1535" max="1535" width="5.7109375" style="70" customWidth="1"/>
    <col min="1536" max="1536" width="21.7109375" style="70"/>
    <col min="1537" max="1537" width="5.7109375" style="70" customWidth="1"/>
    <col min="1538" max="1539" width="20.7109375" style="70" customWidth="1"/>
    <col min="1540" max="1543" width="15.7109375" style="70" customWidth="1"/>
    <col min="1544" max="1544" width="17.85546875" style="70" customWidth="1"/>
    <col min="1545" max="1547" width="12.7109375" style="70" customWidth="1"/>
    <col min="1548" max="1549" width="15.7109375" style="70" customWidth="1"/>
    <col min="1550" max="1555" width="12.7109375" style="70" customWidth="1"/>
    <col min="1556" max="1564" width="8.7109375" style="70" customWidth="1"/>
    <col min="1565" max="1790" width="9.140625" style="70" customWidth="1"/>
    <col min="1791" max="1791" width="5.7109375" style="70" customWidth="1"/>
    <col min="1792" max="1792" width="21.7109375" style="70"/>
    <col min="1793" max="1793" width="5.7109375" style="70" customWidth="1"/>
    <col min="1794" max="1795" width="20.7109375" style="70" customWidth="1"/>
    <col min="1796" max="1799" width="15.7109375" style="70" customWidth="1"/>
    <col min="1800" max="1800" width="17.85546875" style="70" customWidth="1"/>
    <col min="1801" max="1803" width="12.7109375" style="70" customWidth="1"/>
    <col min="1804" max="1805" width="15.7109375" style="70" customWidth="1"/>
    <col min="1806" max="1811" width="12.7109375" style="70" customWidth="1"/>
    <col min="1812" max="1820" width="8.7109375" style="70" customWidth="1"/>
    <col min="1821" max="2046" width="9.140625" style="70" customWidth="1"/>
    <col min="2047" max="2047" width="5.7109375" style="70" customWidth="1"/>
    <col min="2048" max="2048" width="21.7109375" style="70"/>
    <col min="2049" max="2049" width="5.7109375" style="70" customWidth="1"/>
    <col min="2050" max="2051" width="20.7109375" style="70" customWidth="1"/>
    <col min="2052" max="2055" width="15.7109375" style="70" customWidth="1"/>
    <col min="2056" max="2056" width="17.85546875" style="70" customWidth="1"/>
    <col min="2057" max="2059" width="12.7109375" style="70" customWidth="1"/>
    <col min="2060" max="2061" width="15.7109375" style="70" customWidth="1"/>
    <col min="2062" max="2067" width="12.7109375" style="70" customWidth="1"/>
    <col min="2068" max="2076" width="8.7109375" style="70" customWidth="1"/>
    <col min="2077" max="2302" width="9.140625" style="70" customWidth="1"/>
    <col min="2303" max="2303" width="5.7109375" style="70" customWidth="1"/>
    <col min="2304" max="2304" width="21.7109375" style="70"/>
    <col min="2305" max="2305" width="5.7109375" style="70" customWidth="1"/>
    <col min="2306" max="2307" width="20.7109375" style="70" customWidth="1"/>
    <col min="2308" max="2311" width="15.7109375" style="70" customWidth="1"/>
    <col min="2312" max="2312" width="17.85546875" style="70" customWidth="1"/>
    <col min="2313" max="2315" width="12.7109375" style="70" customWidth="1"/>
    <col min="2316" max="2317" width="15.7109375" style="70" customWidth="1"/>
    <col min="2318" max="2323" width="12.7109375" style="70" customWidth="1"/>
    <col min="2324" max="2332" width="8.7109375" style="70" customWidth="1"/>
    <col min="2333" max="2558" width="9.140625" style="70" customWidth="1"/>
    <col min="2559" max="2559" width="5.7109375" style="70" customWidth="1"/>
    <col min="2560" max="2560" width="21.7109375" style="70"/>
    <col min="2561" max="2561" width="5.7109375" style="70" customWidth="1"/>
    <col min="2562" max="2563" width="20.7109375" style="70" customWidth="1"/>
    <col min="2564" max="2567" width="15.7109375" style="70" customWidth="1"/>
    <col min="2568" max="2568" width="17.85546875" style="70" customWidth="1"/>
    <col min="2569" max="2571" width="12.7109375" style="70" customWidth="1"/>
    <col min="2572" max="2573" width="15.7109375" style="70" customWidth="1"/>
    <col min="2574" max="2579" width="12.7109375" style="70" customWidth="1"/>
    <col min="2580" max="2588" width="8.7109375" style="70" customWidth="1"/>
    <col min="2589" max="2814" width="9.140625" style="70" customWidth="1"/>
    <col min="2815" max="2815" width="5.7109375" style="70" customWidth="1"/>
    <col min="2816" max="2816" width="21.7109375" style="70"/>
    <col min="2817" max="2817" width="5.7109375" style="70" customWidth="1"/>
    <col min="2818" max="2819" width="20.7109375" style="70" customWidth="1"/>
    <col min="2820" max="2823" width="15.7109375" style="70" customWidth="1"/>
    <col min="2824" max="2824" width="17.85546875" style="70" customWidth="1"/>
    <col min="2825" max="2827" width="12.7109375" style="70" customWidth="1"/>
    <col min="2828" max="2829" width="15.7109375" style="70" customWidth="1"/>
    <col min="2830" max="2835" width="12.7109375" style="70" customWidth="1"/>
    <col min="2836" max="2844" width="8.7109375" style="70" customWidth="1"/>
    <col min="2845" max="3070" width="9.140625" style="70" customWidth="1"/>
    <col min="3071" max="3071" width="5.7109375" style="70" customWidth="1"/>
    <col min="3072" max="3072" width="21.7109375" style="70"/>
    <col min="3073" max="3073" width="5.7109375" style="70" customWidth="1"/>
    <col min="3074" max="3075" width="20.7109375" style="70" customWidth="1"/>
    <col min="3076" max="3079" width="15.7109375" style="70" customWidth="1"/>
    <col min="3080" max="3080" width="17.85546875" style="70" customWidth="1"/>
    <col min="3081" max="3083" width="12.7109375" style="70" customWidth="1"/>
    <col min="3084" max="3085" width="15.7109375" style="70" customWidth="1"/>
    <col min="3086" max="3091" width="12.7109375" style="70" customWidth="1"/>
    <col min="3092" max="3100" width="8.7109375" style="70" customWidth="1"/>
    <col min="3101" max="3326" width="9.140625" style="70" customWidth="1"/>
    <col min="3327" max="3327" width="5.7109375" style="70" customWidth="1"/>
    <col min="3328" max="3328" width="21.7109375" style="70"/>
    <col min="3329" max="3329" width="5.7109375" style="70" customWidth="1"/>
    <col min="3330" max="3331" width="20.7109375" style="70" customWidth="1"/>
    <col min="3332" max="3335" width="15.7109375" style="70" customWidth="1"/>
    <col min="3336" max="3336" width="17.85546875" style="70" customWidth="1"/>
    <col min="3337" max="3339" width="12.7109375" style="70" customWidth="1"/>
    <col min="3340" max="3341" width="15.7109375" style="70" customWidth="1"/>
    <col min="3342" max="3347" width="12.7109375" style="70" customWidth="1"/>
    <col min="3348" max="3356" width="8.7109375" style="70" customWidth="1"/>
    <col min="3357" max="3582" width="9.140625" style="70" customWidth="1"/>
    <col min="3583" max="3583" width="5.7109375" style="70" customWidth="1"/>
    <col min="3584" max="3584" width="21.7109375" style="70"/>
    <col min="3585" max="3585" width="5.7109375" style="70" customWidth="1"/>
    <col min="3586" max="3587" width="20.7109375" style="70" customWidth="1"/>
    <col min="3588" max="3591" width="15.7109375" style="70" customWidth="1"/>
    <col min="3592" max="3592" width="17.85546875" style="70" customWidth="1"/>
    <col min="3593" max="3595" width="12.7109375" style="70" customWidth="1"/>
    <col min="3596" max="3597" width="15.7109375" style="70" customWidth="1"/>
    <col min="3598" max="3603" width="12.7109375" style="70" customWidth="1"/>
    <col min="3604" max="3612" width="8.7109375" style="70" customWidth="1"/>
    <col min="3613" max="3838" width="9.140625" style="70" customWidth="1"/>
    <col min="3839" max="3839" width="5.7109375" style="70" customWidth="1"/>
    <col min="3840" max="3840" width="21.7109375" style="70"/>
    <col min="3841" max="3841" width="5.7109375" style="70" customWidth="1"/>
    <col min="3842" max="3843" width="20.7109375" style="70" customWidth="1"/>
    <col min="3844" max="3847" width="15.7109375" style="70" customWidth="1"/>
    <col min="3848" max="3848" width="17.85546875" style="70" customWidth="1"/>
    <col min="3849" max="3851" width="12.7109375" style="70" customWidth="1"/>
    <col min="3852" max="3853" width="15.7109375" style="70" customWidth="1"/>
    <col min="3854" max="3859" width="12.7109375" style="70" customWidth="1"/>
    <col min="3860" max="3868" width="8.7109375" style="70" customWidth="1"/>
    <col min="3869" max="4094" width="9.140625" style="70" customWidth="1"/>
    <col min="4095" max="4095" width="5.7109375" style="70" customWidth="1"/>
    <col min="4096" max="4096" width="21.7109375" style="70"/>
    <col min="4097" max="4097" width="5.7109375" style="70" customWidth="1"/>
    <col min="4098" max="4099" width="20.7109375" style="70" customWidth="1"/>
    <col min="4100" max="4103" width="15.7109375" style="70" customWidth="1"/>
    <col min="4104" max="4104" width="17.85546875" style="70" customWidth="1"/>
    <col min="4105" max="4107" width="12.7109375" style="70" customWidth="1"/>
    <col min="4108" max="4109" width="15.7109375" style="70" customWidth="1"/>
    <col min="4110" max="4115" width="12.7109375" style="70" customWidth="1"/>
    <col min="4116" max="4124" width="8.7109375" style="70" customWidth="1"/>
    <col min="4125" max="4350" width="9.140625" style="70" customWidth="1"/>
    <col min="4351" max="4351" width="5.7109375" style="70" customWidth="1"/>
    <col min="4352" max="4352" width="21.7109375" style="70"/>
    <col min="4353" max="4353" width="5.7109375" style="70" customWidth="1"/>
    <col min="4354" max="4355" width="20.7109375" style="70" customWidth="1"/>
    <col min="4356" max="4359" width="15.7109375" style="70" customWidth="1"/>
    <col min="4360" max="4360" width="17.85546875" style="70" customWidth="1"/>
    <col min="4361" max="4363" width="12.7109375" style="70" customWidth="1"/>
    <col min="4364" max="4365" width="15.7109375" style="70" customWidth="1"/>
    <col min="4366" max="4371" width="12.7109375" style="70" customWidth="1"/>
    <col min="4372" max="4380" width="8.7109375" style="70" customWidth="1"/>
    <col min="4381" max="4606" width="9.140625" style="70" customWidth="1"/>
    <col min="4607" max="4607" width="5.7109375" style="70" customWidth="1"/>
    <col min="4608" max="4608" width="21.7109375" style="70"/>
    <col min="4609" max="4609" width="5.7109375" style="70" customWidth="1"/>
    <col min="4610" max="4611" width="20.7109375" style="70" customWidth="1"/>
    <col min="4612" max="4615" width="15.7109375" style="70" customWidth="1"/>
    <col min="4616" max="4616" width="17.85546875" style="70" customWidth="1"/>
    <col min="4617" max="4619" width="12.7109375" style="70" customWidth="1"/>
    <col min="4620" max="4621" width="15.7109375" style="70" customWidth="1"/>
    <col min="4622" max="4627" width="12.7109375" style="70" customWidth="1"/>
    <col min="4628" max="4636" width="8.7109375" style="70" customWidth="1"/>
    <col min="4637" max="4862" width="9.140625" style="70" customWidth="1"/>
    <col min="4863" max="4863" width="5.7109375" style="70" customWidth="1"/>
    <col min="4864" max="4864" width="21.7109375" style="70"/>
    <col min="4865" max="4865" width="5.7109375" style="70" customWidth="1"/>
    <col min="4866" max="4867" width="20.7109375" style="70" customWidth="1"/>
    <col min="4868" max="4871" width="15.7109375" style="70" customWidth="1"/>
    <col min="4872" max="4872" width="17.85546875" style="70" customWidth="1"/>
    <col min="4873" max="4875" width="12.7109375" style="70" customWidth="1"/>
    <col min="4876" max="4877" width="15.7109375" style="70" customWidth="1"/>
    <col min="4878" max="4883" width="12.7109375" style="70" customWidth="1"/>
    <col min="4884" max="4892" width="8.7109375" style="70" customWidth="1"/>
    <col min="4893" max="5118" width="9.140625" style="70" customWidth="1"/>
    <col min="5119" max="5119" width="5.7109375" style="70" customWidth="1"/>
    <col min="5120" max="5120" width="21.7109375" style="70"/>
    <col min="5121" max="5121" width="5.7109375" style="70" customWidth="1"/>
    <col min="5122" max="5123" width="20.7109375" style="70" customWidth="1"/>
    <col min="5124" max="5127" width="15.7109375" style="70" customWidth="1"/>
    <col min="5128" max="5128" width="17.85546875" style="70" customWidth="1"/>
    <col min="5129" max="5131" width="12.7109375" style="70" customWidth="1"/>
    <col min="5132" max="5133" width="15.7109375" style="70" customWidth="1"/>
    <col min="5134" max="5139" width="12.7109375" style="70" customWidth="1"/>
    <col min="5140" max="5148" width="8.7109375" style="70" customWidth="1"/>
    <col min="5149" max="5374" width="9.140625" style="70" customWidth="1"/>
    <col min="5375" max="5375" width="5.7109375" style="70" customWidth="1"/>
    <col min="5376" max="5376" width="21.7109375" style="70"/>
    <col min="5377" max="5377" width="5.7109375" style="70" customWidth="1"/>
    <col min="5378" max="5379" width="20.7109375" style="70" customWidth="1"/>
    <col min="5380" max="5383" width="15.7109375" style="70" customWidth="1"/>
    <col min="5384" max="5384" width="17.85546875" style="70" customWidth="1"/>
    <col min="5385" max="5387" width="12.7109375" style="70" customWidth="1"/>
    <col min="5388" max="5389" width="15.7109375" style="70" customWidth="1"/>
    <col min="5390" max="5395" width="12.7109375" style="70" customWidth="1"/>
    <col min="5396" max="5404" width="8.7109375" style="70" customWidth="1"/>
    <col min="5405" max="5630" width="9.140625" style="70" customWidth="1"/>
    <col min="5631" max="5631" width="5.7109375" style="70" customWidth="1"/>
    <col min="5632" max="5632" width="21.7109375" style="70"/>
    <col min="5633" max="5633" width="5.7109375" style="70" customWidth="1"/>
    <col min="5634" max="5635" width="20.7109375" style="70" customWidth="1"/>
    <col min="5636" max="5639" width="15.7109375" style="70" customWidth="1"/>
    <col min="5640" max="5640" width="17.85546875" style="70" customWidth="1"/>
    <col min="5641" max="5643" width="12.7109375" style="70" customWidth="1"/>
    <col min="5644" max="5645" width="15.7109375" style="70" customWidth="1"/>
    <col min="5646" max="5651" width="12.7109375" style="70" customWidth="1"/>
    <col min="5652" max="5660" width="8.7109375" style="70" customWidth="1"/>
    <col min="5661" max="5886" width="9.140625" style="70" customWidth="1"/>
    <col min="5887" max="5887" width="5.7109375" style="70" customWidth="1"/>
    <col min="5888" max="5888" width="21.7109375" style="70"/>
    <col min="5889" max="5889" width="5.7109375" style="70" customWidth="1"/>
    <col min="5890" max="5891" width="20.7109375" style="70" customWidth="1"/>
    <col min="5892" max="5895" width="15.7109375" style="70" customWidth="1"/>
    <col min="5896" max="5896" width="17.85546875" style="70" customWidth="1"/>
    <col min="5897" max="5899" width="12.7109375" style="70" customWidth="1"/>
    <col min="5900" max="5901" width="15.7109375" style="70" customWidth="1"/>
    <col min="5902" max="5907" width="12.7109375" style="70" customWidth="1"/>
    <col min="5908" max="5916" width="8.7109375" style="70" customWidth="1"/>
    <col min="5917" max="6142" width="9.140625" style="70" customWidth="1"/>
    <col min="6143" max="6143" width="5.7109375" style="70" customWidth="1"/>
    <col min="6144" max="6144" width="21.7109375" style="70"/>
    <col min="6145" max="6145" width="5.7109375" style="70" customWidth="1"/>
    <col min="6146" max="6147" width="20.7109375" style="70" customWidth="1"/>
    <col min="6148" max="6151" width="15.7109375" style="70" customWidth="1"/>
    <col min="6152" max="6152" width="17.85546875" style="70" customWidth="1"/>
    <col min="6153" max="6155" width="12.7109375" style="70" customWidth="1"/>
    <col min="6156" max="6157" width="15.7109375" style="70" customWidth="1"/>
    <col min="6158" max="6163" width="12.7109375" style="70" customWidth="1"/>
    <col min="6164" max="6172" width="8.7109375" style="70" customWidth="1"/>
    <col min="6173" max="6398" width="9.140625" style="70" customWidth="1"/>
    <col min="6399" max="6399" width="5.7109375" style="70" customWidth="1"/>
    <col min="6400" max="6400" width="21.7109375" style="70"/>
    <col min="6401" max="6401" width="5.7109375" style="70" customWidth="1"/>
    <col min="6402" max="6403" width="20.7109375" style="70" customWidth="1"/>
    <col min="6404" max="6407" width="15.7109375" style="70" customWidth="1"/>
    <col min="6408" max="6408" width="17.85546875" style="70" customWidth="1"/>
    <col min="6409" max="6411" width="12.7109375" style="70" customWidth="1"/>
    <col min="6412" max="6413" width="15.7109375" style="70" customWidth="1"/>
    <col min="6414" max="6419" width="12.7109375" style="70" customWidth="1"/>
    <col min="6420" max="6428" width="8.7109375" style="70" customWidth="1"/>
    <col min="6429" max="6654" width="9.140625" style="70" customWidth="1"/>
    <col min="6655" max="6655" width="5.7109375" style="70" customWidth="1"/>
    <col min="6656" max="6656" width="21.7109375" style="70"/>
    <col min="6657" max="6657" width="5.7109375" style="70" customWidth="1"/>
    <col min="6658" max="6659" width="20.7109375" style="70" customWidth="1"/>
    <col min="6660" max="6663" width="15.7109375" style="70" customWidth="1"/>
    <col min="6664" max="6664" width="17.85546875" style="70" customWidth="1"/>
    <col min="6665" max="6667" width="12.7109375" style="70" customWidth="1"/>
    <col min="6668" max="6669" width="15.7109375" style="70" customWidth="1"/>
    <col min="6670" max="6675" width="12.7109375" style="70" customWidth="1"/>
    <col min="6676" max="6684" width="8.7109375" style="70" customWidth="1"/>
    <col min="6685" max="6910" width="9.140625" style="70" customWidth="1"/>
    <col min="6911" max="6911" width="5.7109375" style="70" customWidth="1"/>
    <col min="6912" max="6912" width="21.7109375" style="70"/>
    <col min="6913" max="6913" width="5.7109375" style="70" customWidth="1"/>
    <col min="6914" max="6915" width="20.7109375" style="70" customWidth="1"/>
    <col min="6916" max="6919" width="15.7109375" style="70" customWidth="1"/>
    <col min="6920" max="6920" width="17.85546875" style="70" customWidth="1"/>
    <col min="6921" max="6923" width="12.7109375" style="70" customWidth="1"/>
    <col min="6924" max="6925" width="15.7109375" style="70" customWidth="1"/>
    <col min="6926" max="6931" width="12.7109375" style="70" customWidth="1"/>
    <col min="6932" max="6940" width="8.7109375" style="70" customWidth="1"/>
    <col min="6941" max="7166" width="9.140625" style="70" customWidth="1"/>
    <col min="7167" max="7167" width="5.7109375" style="70" customWidth="1"/>
    <col min="7168" max="7168" width="21.7109375" style="70"/>
    <col min="7169" max="7169" width="5.7109375" style="70" customWidth="1"/>
    <col min="7170" max="7171" width="20.7109375" style="70" customWidth="1"/>
    <col min="7172" max="7175" width="15.7109375" style="70" customWidth="1"/>
    <col min="7176" max="7176" width="17.85546875" style="70" customWidth="1"/>
    <col min="7177" max="7179" width="12.7109375" style="70" customWidth="1"/>
    <col min="7180" max="7181" width="15.7109375" style="70" customWidth="1"/>
    <col min="7182" max="7187" width="12.7109375" style="70" customWidth="1"/>
    <col min="7188" max="7196" width="8.7109375" style="70" customWidth="1"/>
    <col min="7197" max="7422" width="9.140625" style="70" customWidth="1"/>
    <col min="7423" max="7423" width="5.7109375" style="70" customWidth="1"/>
    <col min="7424" max="7424" width="21.7109375" style="70"/>
    <col min="7425" max="7425" width="5.7109375" style="70" customWidth="1"/>
    <col min="7426" max="7427" width="20.7109375" style="70" customWidth="1"/>
    <col min="7428" max="7431" width="15.7109375" style="70" customWidth="1"/>
    <col min="7432" max="7432" width="17.85546875" style="70" customWidth="1"/>
    <col min="7433" max="7435" width="12.7109375" style="70" customWidth="1"/>
    <col min="7436" max="7437" width="15.7109375" style="70" customWidth="1"/>
    <col min="7438" max="7443" width="12.7109375" style="70" customWidth="1"/>
    <col min="7444" max="7452" width="8.7109375" style="70" customWidth="1"/>
    <col min="7453" max="7678" width="9.140625" style="70" customWidth="1"/>
    <col min="7679" max="7679" width="5.7109375" style="70" customWidth="1"/>
    <col min="7680" max="7680" width="21.7109375" style="70"/>
    <col min="7681" max="7681" width="5.7109375" style="70" customWidth="1"/>
    <col min="7682" max="7683" width="20.7109375" style="70" customWidth="1"/>
    <col min="7684" max="7687" width="15.7109375" style="70" customWidth="1"/>
    <col min="7688" max="7688" width="17.85546875" style="70" customWidth="1"/>
    <col min="7689" max="7691" width="12.7109375" style="70" customWidth="1"/>
    <col min="7692" max="7693" width="15.7109375" style="70" customWidth="1"/>
    <col min="7694" max="7699" width="12.7109375" style="70" customWidth="1"/>
    <col min="7700" max="7708" width="8.7109375" style="70" customWidth="1"/>
    <col min="7709" max="7934" width="9.140625" style="70" customWidth="1"/>
    <col min="7935" max="7935" width="5.7109375" style="70" customWidth="1"/>
    <col min="7936" max="7936" width="21.7109375" style="70"/>
    <col min="7937" max="7937" width="5.7109375" style="70" customWidth="1"/>
    <col min="7938" max="7939" width="20.7109375" style="70" customWidth="1"/>
    <col min="7940" max="7943" width="15.7109375" style="70" customWidth="1"/>
    <col min="7944" max="7944" width="17.85546875" style="70" customWidth="1"/>
    <col min="7945" max="7947" width="12.7109375" style="70" customWidth="1"/>
    <col min="7948" max="7949" width="15.7109375" style="70" customWidth="1"/>
    <col min="7950" max="7955" width="12.7109375" style="70" customWidth="1"/>
    <col min="7956" max="7964" width="8.7109375" style="70" customWidth="1"/>
    <col min="7965" max="8190" width="9.140625" style="70" customWidth="1"/>
    <col min="8191" max="8191" width="5.7109375" style="70" customWidth="1"/>
    <col min="8192" max="8192" width="21.7109375" style="70"/>
    <col min="8193" max="8193" width="5.7109375" style="70" customWidth="1"/>
    <col min="8194" max="8195" width="20.7109375" style="70" customWidth="1"/>
    <col min="8196" max="8199" width="15.7109375" style="70" customWidth="1"/>
    <col min="8200" max="8200" width="17.85546875" style="70" customWidth="1"/>
    <col min="8201" max="8203" width="12.7109375" style="70" customWidth="1"/>
    <col min="8204" max="8205" width="15.7109375" style="70" customWidth="1"/>
    <col min="8206" max="8211" width="12.7109375" style="70" customWidth="1"/>
    <col min="8212" max="8220" width="8.7109375" style="70" customWidth="1"/>
    <col min="8221" max="8446" width="9.140625" style="70" customWidth="1"/>
    <col min="8447" max="8447" width="5.7109375" style="70" customWidth="1"/>
    <col min="8448" max="8448" width="21.7109375" style="70"/>
    <col min="8449" max="8449" width="5.7109375" style="70" customWidth="1"/>
    <col min="8450" max="8451" width="20.7109375" style="70" customWidth="1"/>
    <col min="8452" max="8455" width="15.7109375" style="70" customWidth="1"/>
    <col min="8456" max="8456" width="17.85546875" style="70" customWidth="1"/>
    <col min="8457" max="8459" width="12.7109375" style="70" customWidth="1"/>
    <col min="8460" max="8461" width="15.7109375" style="70" customWidth="1"/>
    <col min="8462" max="8467" width="12.7109375" style="70" customWidth="1"/>
    <col min="8468" max="8476" width="8.7109375" style="70" customWidth="1"/>
    <col min="8477" max="8702" width="9.140625" style="70" customWidth="1"/>
    <col min="8703" max="8703" width="5.7109375" style="70" customWidth="1"/>
    <col min="8704" max="8704" width="21.7109375" style="70"/>
    <col min="8705" max="8705" width="5.7109375" style="70" customWidth="1"/>
    <col min="8706" max="8707" width="20.7109375" style="70" customWidth="1"/>
    <col min="8708" max="8711" width="15.7109375" style="70" customWidth="1"/>
    <col min="8712" max="8712" width="17.85546875" style="70" customWidth="1"/>
    <col min="8713" max="8715" width="12.7109375" style="70" customWidth="1"/>
    <col min="8716" max="8717" width="15.7109375" style="70" customWidth="1"/>
    <col min="8718" max="8723" width="12.7109375" style="70" customWidth="1"/>
    <col min="8724" max="8732" width="8.7109375" style="70" customWidth="1"/>
    <col min="8733" max="8958" width="9.140625" style="70" customWidth="1"/>
    <col min="8959" max="8959" width="5.7109375" style="70" customWidth="1"/>
    <col min="8960" max="8960" width="21.7109375" style="70"/>
    <col min="8961" max="8961" width="5.7109375" style="70" customWidth="1"/>
    <col min="8962" max="8963" width="20.7109375" style="70" customWidth="1"/>
    <col min="8964" max="8967" width="15.7109375" style="70" customWidth="1"/>
    <col min="8968" max="8968" width="17.85546875" style="70" customWidth="1"/>
    <col min="8969" max="8971" width="12.7109375" style="70" customWidth="1"/>
    <col min="8972" max="8973" width="15.7109375" style="70" customWidth="1"/>
    <col min="8974" max="8979" width="12.7109375" style="70" customWidth="1"/>
    <col min="8980" max="8988" width="8.7109375" style="70" customWidth="1"/>
    <col min="8989" max="9214" width="9.140625" style="70" customWidth="1"/>
    <col min="9215" max="9215" width="5.7109375" style="70" customWidth="1"/>
    <col min="9216" max="9216" width="21.7109375" style="70"/>
    <col min="9217" max="9217" width="5.7109375" style="70" customWidth="1"/>
    <col min="9218" max="9219" width="20.7109375" style="70" customWidth="1"/>
    <col min="9220" max="9223" width="15.7109375" style="70" customWidth="1"/>
    <col min="9224" max="9224" width="17.85546875" style="70" customWidth="1"/>
    <col min="9225" max="9227" width="12.7109375" style="70" customWidth="1"/>
    <col min="9228" max="9229" width="15.7109375" style="70" customWidth="1"/>
    <col min="9230" max="9235" width="12.7109375" style="70" customWidth="1"/>
    <col min="9236" max="9244" width="8.7109375" style="70" customWidth="1"/>
    <col min="9245" max="9470" width="9.140625" style="70" customWidth="1"/>
    <col min="9471" max="9471" width="5.7109375" style="70" customWidth="1"/>
    <col min="9472" max="9472" width="21.7109375" style="70"/>
    <col min="9473" max="9473" width="5.7109375" style="70" customWidth="1"/>
    <col min="9474" max="9475" width="20.7109375" style="70" customWidth="1"/>
    <col min="9476" max="9479" width="15.7109375" style="70" customWidth="1"/>
    <col min="9480" max="9480" width="17.85546875" style="70" customWidth="1"/>
    <col min="9481" max="9483" width="12.7109375" style="70" customWidth="1"/>
    <col min="9484" max="9485" width="15.7109375" style="70" customWidth="1"/>
    <col min="9486" max="9491" width="12.7109375" style="70" customWidth="1"/>
    <col min="9492" max="9500" width="8.7109375" style="70" customWidth="1"/>
    <col min="9501" max="9726" width="9.140625" style="70" customWidth="1"/>
    <col min="9727" max="9727" width="5.7109375" style="70" customWidth="1"/>
    <col min="9728" max="9728" width="21.7109375" style="70"/>
    <col min="9729" max="9729" width="5.7109375" style="70" customWidth="1"/>
    <col min="9730" max="9731" width="20.7109375" style="70" customWidth="1"/>
    <col min="9732" max="9735" width="15.7109375" style="70" customWidth="1"/>
    <col min="9736" max="9736" width="17.85546875" style="70" customWidth="1"/>
    <col min="9737" max="9739" width="12.7109375" style="70" customWidth="1"/>
    <col min="9740" max="9741" width="15.7109375" style="70" customWidth="1"/>
    <col min="9742" max="9747" width="12.7109375" style="70" customWidth="1"/>
    <col min="9748" max="9756" width="8.7109375" style="70" customWidth="1"/>
    <col min="9757" max="9982" width="9.140625" style="70" customWidth="1"/>
    <col min="9983" max="9983" width="5.7109375" style="70" customWidth="1"/>
    <col min="9984" max="9984" width="21.7109375" style="70"/>
    <col min="9985" max="9985" width="5.7109375" style="70" customWidth="1"/>
    <col min="9986" max="9987" width="20.7109375" style="70" customWidth="1"/>
    <col min="9988" max="9991" width="15.7109375" style="70" customWidth="1"/>
    <col min="9992" max="9992" width="17.85546875" style="70" customWidth="1"/>
    <col min="9993" max="9995" width="12.7109375" style="70" customWidth="1"/>
    <col min="9996" max="9997" width="15.7109375" style="70" customWidth="1"/>
    <col min="9998" max="10003" width="12.7109375" style="70" customWidth="1"/>
    <col min="10004" max="10012" width="8.7109375" style="70" customWidth="1"/>
    <col min="10013" max="10238" width="9.140625" style="70" customWidth="1"/>
    <col min="10239" max="10239" width="5.7109375" style="70" customWidth="1"/>
    <col min="10240" max="10240" width="21.7109375" style="70"/>
    <col min="10241" max="10241" width="5.7109375" style="70" customWidth="1"/>
    <col min="10242" max="10243" width="20.7109375" style="70" customWidth="1"/>
    <col min="10244" max="10247" width="15.7109375" style="70" customWidth="1"/>
    <col min="10248" max="10248" width="17.85546875" style="70" customWidth="1"/>
    <col min="10249" max="10251" width="12.7109375" style="70" customWidth="1"/>
    <col min="10252" max="10253" width="15.7109375" style="70" customWidth="1"/>
    <col min="10254" max="10259" width="12.7109375" style="70" customWidth="1"/>
    <col min="10260" max="10268" width="8.7109375" style="70" customWidth="1"/>
    <col min="10269" max="10494" width="9.140625" style="70" customWidth="1"/>
    <col min="10495" max="10495" width="5.7109375" style="70" customWidth="1"/>
    <col min="10496" max="10496" width="21.7109375" style="70"/>
    <col min="10497" max="10497" width="5.7109375" style="70" customWidth="1"/>
    <col min="10498" max="10499" width="20.7109375" style="70" customWidth="1"/>
    <col min="10500" max="10503" width="15.7109375" style="70" customWidth="1"/>
    <col min="10504" max="10504" width="17.85546875" style="70" customWidth="1"/>
    <col min="10505" max="10507" width="12.7109375" style="70" customWidth="1"/>
    <col min="10508" max="10509" width="15.7109375" style="70" customWidth="1"/>
    <col min="10510" max="10515" width="12.7109375" style="70" customWidth="1"/>
    <col min="10516" max="10524" width="8.7109375" style="70" customWidth="1"/>
    <col min="10525" max="10750" width="9.140625" style="70" customWidth="1"/>
    <col min="10751" max="10751" width="5.7109375" style="70" customWidth="1"/>
    <col min="10752" max="10752" width="21.7109375" style="70"/>
    <col min="10753" max="10753" width="5.7109375" style="70" customWidth="1"/>
    <col min="10754" max="10755" width="20.7109375" style="70" customWidth="1"/>
    <col min="10756" max="10759" width="15.7109375" style="70" customWidth="1"/>
    <col min="10760" max="10760" width="17.85546875" style="70" customWidth="1"/>
    <col min="10761" max="10763" width="12.7109375" style="70" customWidth="1"/>
    <col min="10764" max="10765" width="15.7109375" style="70" customWidth="1"/>
    <col min="10766" max="10771" width="12.7109375" style="70" customWidth="1"/>
    <col min="10772" max="10780" width="8.7109375" style="70" customWidth="1"/>
    <col min="10781" max="11006" width="9.140625" style="70" customWidth="1"/>
    <col min="11007" max="11007" width="5.7109375" style="70" customWidth="1"/>
    <col min="11008" max="11008" width="21.7109375" style="70"/>
    <col min="11009" max="11009" width="5.7109375" style="70" customWidth="1"/>
    <col min="11010" max="11011" width="20.7109375" style="70" customWidth="1"/>
    <col min="11012" max="11015" width="15.7109375" style="70" customWidth="1"/>
    <col min="11016" max="11016" width="17.85546875" style="70" customWidth="1"/>
    <col min="11017" max="11019" width="12.7109375" style="70" customWidth="1"/>
    <col min="11020" max="11021" width="15.7109375" style="70" customWidth="1"/>
    <col min="11022" max="11027" width="12.7109375" style="70" customWidth="1"/>
    <col min="11028" max="11036" width="8.7109375" style="70" customWidth="1"/>
    <col min="11037" max="11262" width="9.140625" style="70" customWidth="1"/>
    <col min="11263" max="11263" width="5.7109375" style="70" customWidth="1"/>
    <col min="11264" max="11264" width="21.7109375" style="70"/>
    <col min="11265" max="11265" width="5.7109375" style="70" customWidth="1"/>
    <col min="11266" max="11267" width="20.7109375" style="70" customWidth="1"/>
    <col min="11268" max="11271" width="15.7109375" style="70" customWidth="1"/>
    <col min="11272" max="11272" width="17.85546875" style="70" customWidth="1"/>
    <col min="11273" max="11275" width="12.7109375" style="70" customWidth="1"/>
    <col min="11276" max="11277" width="15.7109375" style="70" customWidth="1"/>
    <col min="11278" max="11283" width="12.7109375" style="70" customWidth="1"/>
    <col min="11284" max="11292" width="8.7109375" style="70" customWidth="1"/>
    <col min="11293" max="11518" width="9.140625" style="70" customWidth="1"/>
    <col min="11519" max="11519" width="5.7109375" style="70" customWidth="1"/>
    <col min="11520" max="11520" width="21.7109375" style="70"/>
    <col min="11521" max="11521" width="5.7109375" style="70" customWidth="1"/>
    <col min="11522" max="11523" width="20.7109375" style="70" customWidth="1"/>
    <col min="11524" max="11527" width="15.7109375" style="70" customWidth="1"/>
    <col min="11528" max="11528" width="17.85546875" style="70" customWidth="1"/>
    <col min="11529" max="11531" width="12.7109375" style="70" customWidth="1"/>
    <col min="11532" max="11533" width="15.7109375" style="70" customWidth="1"/>
    <col min="11534" max="11539" width="12.7109375" style="70" customWidth="1"/>
    <col min="11540" max="11548" width="8.7109375" style="70" customWidth="1"/>
    <col min="11549" max="11774" width="9.140625" style="70" customWidth="1"/>
    <col min="11775" max="11775" width="5.7109375" style="70" customWidth="1"/>
    <col min="11776" max="11776" width="21.7109375" style="70"/>
    <col min="11777" max="11777" width="5.7109375" style="70" customWidth="1"/>
    <col min="11778" max="11779" width="20.7109375" style="70" customWidth="1"/>
    <col min="11780" max="11783" width="15.7109375" style="70" customWidth="1"/>
    <col min="11784" max="11784" width="17.85546875" style="70" customWidth="1"/>
    <col min="11785" max="11787" width="12.7109375" style="70" customWidth="1"/>
    <col min="11788" max="11789" width="15.7109375" style="70" customWidth="1"/>
    <col min="11790" max="11795" width="12.7109375" style="70" customWidth="1"/>
    <col min="11796" max="11804" width="8.7109375" style="70" customWidth="1"/>
    <col min="11805" max="12030" width="9.140625" style="70" customWidth="1"/>
    <col min="12031" max="12031" width="5.7109375" style="70" customWidth="1"/>
    <col min="12032" max="12032" width="21.7109375" style="70"/>
    <col min="12033" max="12033" width="5.7109375" style="70" customWidth="1"/>
    <col min="12034" max="12035" width="20.7109375" style="70" customWidth="1"/>
    <col min="12036" max="12039" width="15.7109375" style="70" customWidth="1"/>
    <col min="12040" max="12040" width="17.85546875" style="70" customWidth="1"/>
    <col min="12041" max="12043" width="12.7109375" style="70" customWidth="1"/>
    <col min="12044" max="12045" width="15.7109375" style="70" customWidth="1"/>
    <col min="12046" max="12051" width="12.7109375" style="70" customWidth="1"/>
    <col min="12052" max="12060" width="8.7109375" style="70" customWidth="1"/>
    <col min="12061" max="12286" width="9.140625" style="70" customWidth="1"/>
    <col min="12287" max="12287" width="5.7109375" style="70" customWidth="1"/>
    <col min="12288" max="12288" width="21.7109375" style="70"/>
    <col min="12289" max="12289" width="5.7109375" style="70" customWidth="1"/>
    <col min="12290" max="12291" width="20.7109375" style="70" customWidth="1"/>
    <col min="12292" max="12295" width="15.7109375" style="70" customWidth="1"/>
    <col min="12296" max="12296" width="17.85546875" style="70" customWidth="1"/>
    <col min="12297" max="12299" width="12.7109375" style="70" customWidth="1"/>
    <col min="12300" max="12301" width="15.7109375" style="70" customWidth="1"/>
    <col min="12302" max="12307" width="12.7109375" style="70" customWidth="1"/>
    <col min="12308" max="12316" width="8.7109375" style="70" customWidth="1"/>
    <col min="12317" max="12542" width="9.140625" style="70" customWidth="1"/>
    <col min="12543" max="12543" width="5.7109375" style="70" customWidth="1"/>
    <col min="12544" max="12544" width="21.7109375" style="70"/>
    <col min="12545" max="12545" width="5.7109375" style="70" customWidth="1"/>
    <col min="12546" max="12547" width="20.7109375" style="70" customWidth="1"/>
    <col min="12548" max="12551" width="15.7109375" style="70" customWidth="1"/>
    <col min="12552" max="12552" width="17.85546875" style="70" customWidth="1"/>
    <col min="12553" max="12555" width="12.7109375" style="70" customWidth="1"/>
    <col min="12556" max="12557" width="15.7109375" style="70" customWidth="1"/>
    <col min="12558" max="12563" width="12.7109375" style="70" customWidth="1"/>
    <col min="12564" max="12572" width="8.7109375" style="70" customWidth="1"/>
    <col min="12573" max="12798" width="9.140625" style="70" customWidth="1"/>
    <col min="12799" max="12799" width="5.7109375" style="70" customWidth="1"/>
    <col min="12800" max="12800" width="21.7109375" style="70"/>
    <col min="12801" max="12801" width="5.7109375" style="70" customWidth="1"/>
    <col min="12802" max="12803" width="20.7109375" style="70" customWidth="1"/>
    <col min="12804" max="12807" width="15.7109375" style="70" customWidth="1"/>
    <col min="12808" max="12808" width="17.85546875" style="70" customWidth="1"/>
    <col min="12809" max="12811" width="12.7109375" style="70" customWidth="1"/>
    <col min="12812" max="12813" width="15.7109375" style="70" customWidth="1"/>
    <col min="12814" max="12819" width="12.7109375" style="70" customWidth="1"/>
    <col min="12820" max="12828" width="8.7109375" style="70" customWidth="1"/>
    <col min="12829" max="13054" width="9.140625" style="70" customWidth="1"/>
    <col min="13055" max="13055" width="5.7109375" style="70" customWidth="1"/>
    <col min="13056" max="13056" width="21.7109375" style="70"/>
    <col min="13057" max="13057" width="5.7109375" style="70" customWidth="1"/>
    <col min="13058" max="13059" width="20.7109375" style="70" customWidth="1"/>
    <col min="13060" max="13063" width="15.7109375" style="70" customWidth="1"/>
    <col min="13064" max="13064" width="17.85546875" style="70" customWidth="1"/>
    <col min="13065" max="13067" width="12.7109375" style="70" customWidth="1"/>
    <col min="13068" max="13069" width="15.7109375" style="70" customWidth="1"/>
    <col min="13070" max="13075" width="12.7109375" style="70" customWidth="1"/>
    <col min="13076" max="13084" width="8.7109375" style="70" customWidth="1"/>
    <col min="13085" max="13310" width="9.140625" style="70" customWidth="1"/>
    <col min="13311" max="13311" width="5.7109375" style="70" customWidth="1"/>
    <col min="13312" max="13312" width="21.7109375" style="70"/>
    <col min="13313" max="13313" width="5.7109375" style="70" customWidth="1"/>
    <col min="13314" max="13315" width="20.7109375" style="70" customWidth="1"/>
    <col min="13316" max="13319" width="15.7109375" style="70" customWidth="1"/>
    <col min="13320" max="13320" width="17.85546875" style="70" customWidth="1"/>
    <col min="13321" max="13323" width="12.7109375" style="70" customWidth="1"/>
    <col min="13324" max="13325" width="15.7109375" style="70" customWidth="1"/>
    <col min="13326" max="13331" width="12.7109375" style="70" customWidth="1"/>
    <col min="13332" max="13340" width="8.7109375" style="70" customWidth="1"/>
    <col min="13341" max="13566" width="9.140625" style="70" customWidth="1"/>
    <col min="13567" max="13567" width="5.7109375" style="70" customWidth="1"/>
    <col min="13568" max="13568" width="21.7109375" style="70"/>
    <col min="13569" max="13569" width="5.7109375" style="70" customWidth="1"/>
    <col min="13570" max="13571" width="20.7109375" style="70" customWidth="1"/>
    <col min="13572" max="13575" width="15.7109375" style="70" customWidth="1"/>
    <col min="13576" max="13576" width="17.85546875" style="70" customWidth="1"/>
    <col min="13577" max="13579" width="12.7109375" style="70" customWidth="1"/>
    <col min="13580" max="13581" width="15.7109375" style="70" customWidth="1"/>
    <col min="13582" max="13587" width="12.7109375" style="70" customWidth="1"/>
    <col min="13588" max="13596" width="8.7109375" style="70" customWidth="1"/>
    <col min="13597" max="13822" width="9.140625" style="70" customWidth="1"/>
    <col min="13823" max="13823" width="5.7109375" style="70" customWidth="1"/>
    <col min="13824" max="13824" width="21.7109375" style="70"/>
    <col min="13825" max="13825" width="5.7109375" style="70" customWidth="1"/>
    <col min="13826" max="13827" width="20.7109375" style="70" customWidth="1"/>
    <col min="13828" max="13831" width="15.7109375" style="70" customWidth="1"/>
    <col min="13832" max="13832" width="17.85546875" style="70" customWidth="1"/>
    <col min="13833" max="13835" width="12.7109375" style="70" customWidth="1"/>
    <col min="13836" max="13837" width="15.7109375" style="70" customWidth="1"/>
    <col min="13838" max="13843" width="12.7109375" style="70" customWidth="1"/>
    <col min="13844" max="13852" width="8.7109375" style="70" customWidth="1"/>
    <col min="13853" max="14078" width="9.140625" style="70" customWidth="1"/>
    <col min="14079" max="14079" width="5.7109375" style="70" customWidth="1"/>
    <col min="14080" max="14080" width="21.7109375" style="70"/>
    <col min="14081" max="14081" width="5.7109375" style="70" customWidth="1"/>
    <col min="14082" max="14083" width="20.7109375" style="70" customWidth="1"/>
    <col min="14084" max="14087" width="15.7109375" style="70" customWidth="1"/>
    <col min="14088" max="14088" width="17.85546875" style="70" customWidth="1"/>
    <col min="14089" max="14091" width="12.7109375" style="70" customWidth="1"/>
    <col min="14092" max="14093" width="15.7109375" style="70" customWidth="1"/>
    <col min="14094" max="14099" width="12.7109375" style="70" customWidth="1"/>
    <col min="14100" max="14108" width="8.7109375" style="70" customWidth="1"/>
    <col min="14109" max="14334" width="9.140625" style="70" customWidth="1"/>
    <col min="14335" max="14335" width="5.7109375" style="70" customWidth="1"/>
    <col min="14336" max="14336" width="21.7109375" style="70"/>
    <col min="14337" max="14337" width="5.7109375" style="70" customWidth="1"/>
    <col min="14338" max="14339" width="20.7109375" style="70" customWidth="1"/>
    <col min="14340" max="14343" width="15.7109375" style="70" customWidth="1"/>
    <col min="14344" max="14344" width="17.85546875" style="70" customWidth="1"/>
    <col min="14345" max="14347" width="12.7109375" style="70" customWidth="1"/>
    <col min="14348" max="14349" width="15.7109375" style="70" customWidth="1"/>
    <col min="14350" max="14355" width="12.7109375" style="70" customWidth="1"/>
    <col min="14356" max="14364" width="8.7109375" style="70" customWidth="1"/>
    <col min="14365" max="14590" width="9.140625" style="70" customWidth="1"/>
    <col min="14591" max="14591" width="5.7109375" style="70" customWidth="1"/>
    <col min="14592" max="14592" width="21.7109375" style="70"/>
    <col min="14593" max="14593" width="5.7109375" style="70" customWidth="1"/>
    <col min="14594" max="14595" width="20.7109375" style="70" customWidth="1"/>
    <col min="14596" max="14599" width="15.7109375" style="70" customWidth="1"/>
    <col min="14600" max="14600" width="17.85546875" style="70" customWidth="1"/>
    <col min="14601" max="14603" width="12.7109375" style="70" customWidth="1"/>
    <col min="14604" max="14605" width="15.7109375" style="70" customWidth="1"/>
    <col min="14606" max="14611" width="12.7109375" style="70" customWidth="1"/>
    <col min="14612" max="14620" width="8.7109375" style="70" customWidth="1"/>
    <col min="14621" max="14846" width="9.140625" style="70" customWidth="1"/>
    <col min="14847" max="14847" width="5.7109375" style="70" customWidth="1"/>
    <col min="14848" max="14848" width="21.7109375" style="70"/>
    <col min="14849" max="14849" width="5.7109375" style="70" customWidth="1"/>
    <col min="14850" max="14851" width="20.7109375" style="70" customWidth="1"/>
    <col min="14852" max="14855" width="15.7109375" style="70" customWidth="1"/>
    <col min="14856" max="14856" width="17.85546875" style="70" customWidth="1"/>
    <col min="14857" max="14859" width="12.7109375" style="70" customWidth="1"/>
    <col min="14860" max="14861" width="15.7109375" style="70" customWidth="1"/>
    <col min="14862" max="14867" width="12.7109375" style="70" customWidth="1"/>
    <col min="14868" max="14876" width="8.7109375" style="70" customWidth="1"/>
    <col min="14877" max="15102" width="9.140625" style="70" customWidth="1"/>
    <col min="15103" max="15103" width="5.7109375" style="70" customWidth="1"/>
    <col min="15104" max="15104" width="21.7109375" style="70"/>
    <col min="15105" max="15105" width="5.7109375" style="70" customWidth="1"/>
    <col min="15106" max="15107" width="20.7109375" style="70" customWidth="1"/>
    <col min="15108" max="15111" width="15.7109375" style="70" customWidth="1"/>
    <col min="15112" max="15112" width="17.85546875" style="70" customWidth="1"/>
    <col min="15113" max="15115" width="12.7109375" style="70" customWidth="1"/>
    <col min="15116" max="15117" width="15.7109375" style="70" customWidth="1"/>
    <col min="15118" max="15123" width="12.7109375" style="70" customWidth="1"/>
    <col min="15124" max="15132" width="8.7109375" style="70" customWidth="1"/>
    <col min="15133" max="15358" width="9.140625" style="70" customWidth="1"/>
    <col min="15359" max="15359" width="5.7109375" style="70" customWidth="1"/>
    <col min="15360" max="15360" width="21.7109375" style="70"/>
    <col min="15361" max="15361" width="5.7109375" style="70" customWidth="1"/>
    <col min="15362" max="15363" width="20.7109375" style="70" customWidth="1"/>
    <col min="15364" max="15367" width="15.7109375" style="70" customWidth="1"/>
    <col min="15368" max="15368" width="17.85546875" style="70" customWidth="1"/>
    <col min="15369" max="15371" width="12.7109375" style="70" customWidth="1"/>
    <col min="15372" max="15373" width="15.7109375" style="70" customWidth="1"/>
    <col min="15374" max="15379" width="12.7109375" style="70" customWidth="1"/>
    <col min="15380" max="15388" width="8.7109375" style="70" customWidth="1"/>
    <col min="15389" max="15614" width="9.140625" style="70" customWidth="1"/>
    <col min="15615" max="15615" width="5.7109375" style="70" customWidth="1"/>
    <col min="15616" max="15616" width="21.7109375" style="70"/>
    <col min="15617" max="15617" width="5.7109375" style="70" customWidth="1"/>
    <col min="15618" max="15619" width="20.7109375" style="70" customWidth="1"/>
    <col min="15620" max="15623" width="15.7109375" style="70" customWidth="1"/>
    <col min="15624" max="15624" width="17.85546875" style="70" customWidth="1"/>
    <col min="15625" max="15627" width="12.7109375" style="70" customWidth="1"/>
    <col min="15628" max="15629" width="15.7109375" style="70" customWidth="1"/>
    <col min="15630" max="15635" width="12.7109375" style="70" customWidth="1"/>
    <col min="15636" max="15644" width="8.7109375" style="70" customWidth="1"/>
    <col min="15645" max="15870" width="9.140625" style="70" customWidth="1"/>
    <col min="15871" max="15871" width="5.7109375" style="70" customWidth="1"/>
    <col min="15872" max="15872" width="21.7109375" style="70"/>
    <col min="15873" max="15873" width="5.7109375" style="70" customWidth="1"/>
    <col min="15874" max="15875" width="20.7109375" style="70" customWidth="1"/>
    <col min="15876" max="15879" width="15.7109375" style="70" customWidth="1"/>
    <col min="15880" max="15880" width="17.85546875" style="70" customWidth="1"/>
    <col min="15881" max="15883" width="12.7109375" style="70" customWidth="1"/>
    <col min="15884" max="15885" width="15.7109375" style="70" customWidth="1"/>
    <col min="15886" max="15891" width="12.7109375" style="70" customWidth="1"/>
    <col min="15892" max="15900" width="8.7109375" style="70" customWidth="1"/>
    <col min="15901" max="16126" width="9.140625" style="70" customWidth="1"/>
    <col min="16127" max="16127" width="5.7109375" style="70" customWidth="1"/>
    <col min="16128" max="16128" width="21.7109375" style="70"/>
    <col min="16129" max="16129" width="5.7109375" style="70" customWidth="1"/>
    <col min="16130" max="16131" width="20.7109375" style="70" customWidth="1"/>
    <col min="16132" max="16135" width="15.7109375" style="70" customWidth="1"/>
    <col min="16136" max="16136" width="17.85546875" style="70" customWidth="1"/>
    <col min="16137" max="16139" width="12.7109375" style="70" customWidth="1"/>
    <col min="16140" max="16141" width="15.7109375" style="70" customWidth="1"/>
    <col min="16142" max="16147" width="12.7109375" style="70" customWidth="1"/>
    <col min="16148" max="16156" width="8.7109375" style="70" customWidth="1"/>
    <col min="16157" max="16382" width="9.140625" style="70" customWidth="1"/>
    <col min="16383" max="16383" width="5.7109375" style="70" customWidth="1"/>
    <col min="16384" max="16384" width="21.7109375" style="70"/>
  </cols>
  <sheetData>
    <row r="1" spans="1:28" ht="15.75" x14ac:dyDescent="0.25">
      <c r="A1" s="290" t="s">
        <v>977</v>
      </c>
    </row>
    <row r="2" spans="1:28" x14ac:dyDescent="0.25">
      <c r="A2" s="125" t="s">
        <v>316</v>
      </c>
      <c r="B2" s="125"/>
    </row>
    <row r="3" spans="1:28" ht="15.75" x14ac:dyDescent="0.25">
      <c r="A3" s="1064" t="s">
        <v>928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  <c r="S3" s="1064"/>
      <c r="T3" s="105"/>
      <c r="U3" s="105"/>
      <c r="V3" s="105"/>
      <c r="W3" s="105"/>
      <c r="X3" s="105"/>
      <c r="Y3" s="105"/>
      <c r="Z3" s="105"/>
      <c r="AA3" s="105"/>
      <c r="AB3" s="105"/>
    </row>
    <row r="4" spans="1:28" ht="15.75" x14ac:dyDescent="0.25">
      <c r="A4" s="217"/>
      <c r="B4" s="217"/>
      <c r="C4" s="217"/>
      <c r="D4" s="217"/>
      <c r="E4" s="217"/>
      <c r="F4" s="217"/>
      <c r="G4" s="217"/>
      <c r="H4" s="589" t="str">
        <f>'1'!$E$5</f>
        <v>KABUPATEN/KOTA</v>
      </c>
      <c r="I4" s="590">
        <f>'1'!$F$5</f>
        <v>2022</v>
      </c>
      <c r="J4" s="217"/>
      <c r="K4" s="217"/>
      <c r="L4" s="217"/>
      <c r="M4" s="217"/>
      <c r="N4" s="217"/>
      <c r="O4" s="217"/>
      <c r="P4" s="588"/>
      <c r="Q4" s="588"/>
      <c r="R4" s="588"/>
      <c r="S4" s="588"/>
      <c r="T4" s="105"/>
      <c r="U4" s="105"/>
      <c r="V4" s="105"/>
    </row>
    <row r="5" spans="1:28" ht="15.75" x14ac:dyDescent="0.25">
      <c r="A5" s="217"/>
      <c r="B5" s="217"/>
      <c r="C5" s="217"/>
      <c r="D5" s="217"/>
      <c r="E5" s="217"/>
      <c r="F5" s="217"/>
      <c r="G5" s="217"/>
      <c r="H5" s="589" t="str">
        <f>'1'!$E$6</f>
        <v>TAHUN</v>
      </c>
      <c r="I5" s="590" t="str">
        <f>'1'!$F$6</f>
        <v>BANYUMAS</v>
      </c>
      <c r="J5" s="217"/>
      <c r="K5" s="217"/>
      <c r="L5" s="217"/>
      <c r="M5" s="217"/>
      <c r="N5" s="217"/>
      <c r="O5" s="217"/>
      <c r="P5" s="588"/>
      <c r="Q5" s="588"/>
      <c r="R5" s="588"/>
      <c r="S5" s="588"/>
      <c r="T5" s="105"/>
      <c r="U5" s="105"/>
      <c r="V5" s="105"/>
    </row>
    <row r="6" spans="1:28" ht="16.5" thickBot="1" x14ac:dyDescent="0.3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</row>
    <row r="7" spans="1:28" ht="15.75" x14ac:dyDescent="0.25">
      <c r="A7" s="1040" t="s">
        <v>2</v>
      </c>
      <c r="B7" s="1040" t="s">
        <v>254</v>
      </c>
      <c r="C7" s="1040" t="s">
        <v>409</v>
      </c>
      <c r="D7" s="1093" t="s">
        <v>665</v>
      </c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4"/>
      <c r="S7" s="1095"/>
    </row>
    <row r="8" spans="1:28" ht="15.75" x14ac:dyDescent="0.25">
      <c r="A8" s="1040"/>
      <c r="B8" s="1040"/>
      <c r="C8" s="1040"/>
      <c r="D8" s="1048" t="s">
        <v>929</v>
      </c>
      <c r="E8" s="1323" t="s">
        <v>930</v>
      </c>
      <c r="F8" s="1323"/>
      <c r="G8" s="1323"/>
      <c r="H8" s="1048" t="s">
        <v>931</v>
      </c>
      <c r="I8" s="1067" t="s">
        <v>932</v>
      </c>
      <c r="J8" s="1068"/>
      <c r="K8" s="1068"/>
      <c r="L8" s="1048" t="s">
        <v>933</v>
      </c>
      <c r="M8" s="1048" t="s">
        <v>934</v>
      </c>
      <c r="N8" s="1116" t="s">
        <v>935</v>
      </c>
      <c r="O8" s="1116"/>
      <c r="P8" s="1116"/>
      <c r="Q8" s="1322" t="s">
        <v>936</v>
      </c>
      <c r="R8" s="1116"/>
      <c r="S8" s="1116"/>
    </row>
    <row r="9" spans="1:28" ht="60" x14ac:dyDescent="0.25">
      <c r="A9" s="1041"/>
      <c r="B9" s="1041"/>
      <c r="C9" s="1041"/>
      <c r="D9" s="1046"/>
      <c r="E9" s="760" t="s">
        <v>937</v>
      </c>
      <c r="F9" s="761" t="s">
        <v>938</v>
      </c>
      <c r="G9" s="760" t="s">
        <v>495</v>
      </c>
      <c r="H9" s="1046"/>
      <c r="I9" s="760" t="s">
        <v>6</v>
      </c>
      <c r="J9" s="760" t="s">
        <v>7</v>
      </c>
      <c r="K9" s="760" t="s">
        <v>370</v>
      </c>
      <c r="L9" s="1046"/>
      <c r="M9" s="1046"/>
      <c r="N9" s="762" t="s">
        <v>6</v>
      </c>
      <c r="O9" s="762" t="s">
        <v>7</v>
      </c>
      <c r="P9" s="762" t="s">
        <v>370</v>
      </c>
      <c r="Q9" s="762" t="s">
        <v>6</v>
      </c>
      <c r="R9" s="762" t="s">
        <v>7</v>
      </c>
      <c r="S9" s="762" t="s">
        <v>370</v>
      </c>
    </row>
    <row r="10" spans="1:28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18"/>
    </row>
    <row r="11" spans="1:28" ht="18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296"/>
      <c r="E11" s="236"/>
      <c r="F11" s="236"/>
      <c r="G11" s="236">
        <f>SUM(E11,F11)</f>
        <v>0</v>
      </c>
      <c r="H11" s="325" t="e">
        <f>G11/D11*100</f>
        <v>#DIV/0!</v>
      </c>
      <c r="I11" s="236"/>
      <c r="J11" s="236"/>
      <c r="K11" s="236">
        <f>SUM(I11,J11)</f>
        <v>0</v>
      </c>
      <c r="L11" s="236"/>
      <c r="M11" s="325" t="e">
        <f>L11/K11*100</f>
        <v>#DIV/0!</v>
      </c>
      <c r="N11" s="296"/>
      <c r="O11" s="296"/>
      <c r="P11" s="296">
        <f>SUM(N11:O11)</f>
        <v>0</v>
      </c>
      <c r="Q11" s="278" t="e">
        <f>N11/I11*100</f>
        <v>#DIV/0!</v>
      </c>
      <c r="R11" s="278" t="e">
        <f>O11/J11*100</f>
        <v>#DIV/0!</v>
      </c>
      <c r="S11" s="278" t="e">
        <f>P11/(K11)*100</f>
        <v>#DIV/0!</v>
      </c>
    </row>
    <row r="12" spans="1:28" ht="18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236"/>
      <c r="E12" s="236"/>
      <c r="F12" s="236"/>
      <c r="G12" s="236">
        <f t="shared" ref="G12:G30" si="0">SUM(E12,F12)</f>
        <v>0</v>
      </c>
      <c r="H12" s="325" t="e">
        <f t="shared" ref="H12:H30" si="1">G12/D12*100</f>
        <v>#DIV/0!</v>
      </c>
      <c r="I12" s="236"/>
      <c r="J12" s="236"/>
      <c r="K12" s="236">
        <f t="shared" ref="K12:K30" si="2">SUM(I12,J12)</f>
        <v>0</v>
      </c>
      <c r="L12" s="236"/>
      <c r="M12" s="325" t="e">
        <f t="shared" ref="M12:M30" si="3">L12/K12*100</f>
        <v>#DIV/0!</v>
      </c>
      <c r="N12" s="296"/>
      <c r="O12" s="296"/>
      <c r="P12" s="296">
        <f t="shared" ref="P12:P30" si="4">SUM(N12:O12)</f>
        <v>0</v>
      </c>
      <c r="Q12" s="280" t="e">
        <f t="shared" ref="Q12:Q30" si="5">N12/I12*100</f>
        <v>#DIV/0!</v>
      </c>
      <c r="R12" s="280" t="e">
        <f t="shared" ref="R12:R30" si="6">O12/J12*100</f>
        <v>#DIV/0!</v>
      </c>
      <c r="S12" s="280" t="e">
        <f t="shared" ref="S12:S30" si="7">P12/(K12)*100</f>
        <v>#DIV/0!</v>
      </c>
    </row>
    <row r="13" spans="1:28" ht="18" customHeight="1" x14ac:dyDescent="0.25">
      <c r="A13" s="557"/>
      <c r="B13" s="128"/>
      <c r="C13" s="128" t="str">
        <f>'9'!C11</f>
        <v>Wangon II</v>
      </c>
      <c r="D13" s="296"/>
      <c r="E13" s="236"/>
      <c r="F13" s="236"/>
      <c r="G13" s="236">
        <f t="shared" si="0"/>
        <v>0</v>
      </c>
      <c r="H13" s="325" t="e">
        <f t="shared" si="1"/>
        <v>#DIV/0!</v>
      </c>
      <c r="I13" s="236"/>
      <c r="J13" s="236"/>
      <c r="K13" s="236">
        <f t="shared" si="2"/>
        <v>0</v>
      </c>
      <c r="L13" s="236"/>
      <c r="M13" s="325" t="e">
        <f t="shared" si="3"/>
        <v>#DIV/0!</v>
      </c>
      <c r="N13" s="296"/>
      <c r="O13" s="296"/>
      <c r="P13" s="296">
        <f t="shared" si="4"/>
        <v>0</v>
      </c>
      <c r="Q13" s="280" t="e">
        <f t="shared" si="5"/>
        <v>#DIV/0!</v>
      </c>
      <c r="R13" s="280" t="e">
        <f t="shared" si="6"/>
        <v>#DIV/0!</v>
      </c>
      <c r="S13" s="280" t="e">
        <f t="shared" si="7"/>
        <v>#DIV/0!</v>
      </c>
    </row>
    <row r="14" spans="1:28" ht="18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296"/>
      <c r="E14" s="236"/>
      <c r="F14" s="236"/>
      <c r="G14" s="236">
        <f t="shared" si="0"/>
        <v>0</v>
      </c>
      <c r="H14" s="325" t="e">
        <f t="shared" si="1"/>
        <v>#DIV/0!</v>
      </c>
      <c r="I14" s="236"/>
      <c r="J14" s="236"/>
      <c r="K14" s="236">
        <f t="shared" si="2"/>
        <v>0</v>
      </c>
      <c r="L14" s="236"/>
      <c r="M14" s="325" t="e">
        <f t="shared" si="3"/>
        <v>#DIV/0!</v>
      </c>
      <c r="N14" s="296"/>
      <c r="O14" s="296"/>
      <c r="P14" s="296">
        <f t="shared" si="4"/>
        <v>0</v>
      </c>
      <c r="Q14" s="280" t="e">
        <f t="shared" si="5"/>
        <v>#DIV/0!</v>
      </c>
      <c r="R14" s="280" t="e">
        <f t="shared" si="6"/>
        <v>#DIV/0!</v>
      </c>
      <c r="S14" s="280" t="e">
        <f t="shared" si="7"/>
        <v>#DIV/0!</v>
      </c>
    </row>
    <row r="15" spans="1:28" ht="18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296"/>
      <c r="E15" s="236"/>
      <c r="F15" s="236"/>
      <c r="G15" s="236">
        <f t="shared" si="0"/>
        <v>0</v>
      </c>
      <c r="H15" s="325" t="e">
        <f t="shared" si="1"/>
        <v>#DIV/0!</v>
      </c>
      <c r="I15" s="236"/>
      <c r="J15" s="236"/>
      <c r="K15" s="236">
        <f t="shared" si="2"/>
        <v>0</v>
      </c>
      <c r="L15" s="236"/>
      <c r="M15" s="325" t="e">
        <f t="shared" si="3"/>
        <v>#DIV/0!</v>
      </c>
      <c r="N15" s="296"/>
      <c r="O15" s="296"/>
      <c r="P15" s="296">
        <f t="shared" si="4"/>
        <v>0</v>
      </c>
      <c r="Q15" s="280" t="e">
        <f t="shared" si="5"/>
        <v>#DIV/0!</v>
      </c>
      <c r="R15" s="280" t="e">
        <f t="shared" si="6"/>
        <v>#DIV/0!</v>
      </c>
      <c r="S15" s="280" t="e">
        <f t="shared" si="7"/>
        <v>#DIV/0!</v>
      </c>
    </row>
    <row r="16" spans="1:28" ht="18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296"/>
      <c r="E16" s="236"/>
      <c r="F16" s="236"/>
      <c r="G16" s="236">
        <f t="shared" si="0"/>
        <v>0</v>
      </c>
      <c r="H16" s="325" t="e">
        <f t="shared" si="1"/>
        <v>#DIV/0!</v>
      </c>
      <c r="I16" s="236"/>
      <c r="J16" s="236"/>
      <c r="K16" s="236">
        <f t="shared" si="2"/>
        <v>0</v>
      </c>
      <c r="L16" s="236"/>
      <c r="M16" s="325" t="e">
        <f t="shared" si="3"/>
        <v>#DIV/0!</v>
      </c>
      <c r="N16" s="296"/>
      <c r="O16" s="296"/>
      <c r="P16" s="296">
        <f t="shared" si="4"/>
        <v>0</v>
      </c>
      <c r="Q16" s="280" t="e">
        <f t="shared" si="5"/>
        <v>#DIV/0!</v>
      </c>
      <c r="R16" s="280" t="e">
        <f t="shared" si="6"/>
        <v>#DIV/0!</v>
      </c>
      <c r="S16" s="280" t="e">
        <f t="shared" si="7"/>
        <v>#DIV/0!</v>
      </c>
    </row>
    <row r="17" spans="1:19" ht="18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296"/>
      <c r="E17" s="236"/>
      <c r="F17" s="236"/>
      <c r="G17" s="236">
        <f t="shared" si="0"/>
        <v>0</v>
      </c>
      <c r="H17" s="325" t="e">
        <f t="shared" si="1"/>
        <v>#DIV/0!</v>
      </c>
      <c r="I17" s="236"/>
      <c r="J17" s="236"/>
      <c r="K17" s="236">
        <f t="shared" si="2"/>
        <v>0</v>
      </c>
      <c r="L17" s="236"/>
      <c r="M17" s="325" t="e">
        <f t="shared" si="3"/>
        <v>#DIV/0!</v>
      </c>
      <c r="N17" s="296"/>
      <c r="O17" s="296"/>
      <c r="P17" s="296">
        <f t="shared" si="4"/>
        <v>0</v>
      </c>
      <c r="Q17" s="280" t="e">
        <f t="shared" si="5"/>
        <v>#DIV/0!</v>
      </c>
      <c r="R17" s="280" t="e">
        <f t="shared" si="6"/>
        <v>#DIV/0!</v>
      </c>
      <c r="S17" s="280" t="e">
        <f t="shared" si="7"/>
        <v>#DIV/0!</v>
      </c>
    </row>
    <row r="18" spans="1:19" ht="18" customHeight="1" x14ac:dyDescent="0.25">
      <c r="A18" s="557"/>
      <c r="B18" s="128"/>
      <c r="C18" s="128" t="str">
        <f>'9'!C16</f>
        <v>Kemranjen II</v>
      </c>
      <c r="D18" s="296"/>
      <c r="E18" s="236"/>
      <c r="F18" s="236"/>
      <c r="G18" s="236">
        <f t="shared" si="0"/>
        <v>0</v>
      </c>
      <c r="H18" s="325" t="e">
        <f t="shared" si="1"/>
        <v>#DIV/0!</v>
      </c>
      <c r="I18" s="236"/>
      <c r="J18" s="236"/>
      <c r="K18" s="236">
        <f t="shared" si="2"/>
        <v>0</v>
      </c>
      <c r="L18" s="236"/>
      <c r="M18" s="325" t="e">
        <f t="shared" si="3"/>
        <v>#DIV/0!</v>
      </c>
      <c r="N18" s="296"/>
      <c r="O18" s="296"/>
      <c r="P18" s="296">
        <f t="shared" si="4"/>
        <v>0</v>
      </c>
      <c r="Q18" s="280" t="e">
        <f t="shared" si="5"/>
        <v>#DIV/0!</v>
      </c>
      <c r="R18" s="280" t="e">
        <f t="shared" si="6"/>
        <v>#DIV/0!</v>
      </c>
      <c r="S18" s="280" t="e">
        <f t="shared" si="7"/>
        <v>#DIV/0!</v>
      </c>
    </row>
    <row r="19" spans="1:19" ht="18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296"/>
      <c r="E19" s="236"/>
      <c r="F19" s="236"/>
      <c r="G19" s="236">
        <f t="shared" si="0"/>
        <v>0</v>
      </c>
      <c r="H19" s="325" t="e">
        <f t="shared" si="1"/>
        <v>#DIV/0!</v>
      </c>
      <c r="I19" s="236"/>
      <c r="J19" s="236"/>
      <c r="K19" s="236">
        <f t="shared" si="2"/>
        <v>0</v>
      </c>
      <c r="L19" s="236"/>
      <c r="M19" s="325" t="e">
        <f t="shared" si="3"/>
        <v>#DIV/0!</v>
      </c>
      <c r="N19" s="296"/>
      <c r="O19" s="296"/>
      <c r="P19" s="296">
        <f t="shared" si="4"/>
        <v>0</v>
      </c>
      <c r="Q19" s="280" t="e">
        <f t="shared" si="5"/>
        <v>#DIV/0!</v>
      </c>
      <c r="R19" s="280" t="e">
        <f t="shared" si="6"/>
        <v>#DIV/0!</v>
      </c>
      <c r="S19" s="280" t="e">
        <f t="shared" si="7"/>
        <v>#DIV/0!</v>
      </c>
    </row>
    <row r="20" spans="1:19" ht="18" customHeight="1" x14ac:dyDescent="0.25">
      <c r="A20" s="557"/>
      <c r="B20" s="128"/>
      <c r="C20" s="128" t="str">
        <f>'9'!C18</f>
        <v>Sumpiuh II</v>
      </c>
      <c r="D20" s="296"/>
      <c r="E20" s="236"/>
      <c r="F20" s="236"/>
      <c r="G20" s="236">
        <f t="shared" si="0"/>
        <v>0</v>
      </c>
      <c r="H20" s="325" t="e">
        <f t="shared" si="1"/>
        <v>#DIV/0!</v>
      </c>
      <c r="I20" s="236"/>
      <c r="J20" s="236"/>
      <c r="K20" s="236">
        <f t="shared" si="2"/>
        <v>0</v>
      </c>
      <c r="L20" s="236"/>
      <c r="M20" s="325" t="e">
        <f t="shared" si="3"/>
        <v>#DIV/0!</v>
      </c>
      <c r="N20" s="296"/>
      <c r="O20" s="296"/>
      <c r="P20" s="296">
        <f t="shared" si="4"/>
        <v>0</v>
      </c>
      <c r="Q20" s="280" t="e">
        <f t="shared" si="5"/>
        <v>#DIV/0!</v>
      </c>
      <c r="R20" s="280" t="e">
        <f t="shared" si="6"/>
        <v>#DIV/0!</v>
      </c>
      <c r="S20" s="280" t="e">
        <f t="shared" si="7"/>
        <v>#DIV/0!</v>
      </c>
    </row>
    <row r="21" spans="1:19" ht="18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296"/>
      <c r="E21" s="236"/>
      <c r="F21" s="236"/>
      <c r="G21" s="236">
        <f t="shared" si="0"/>
        <v>0</v>
      </c>
      <c r="H21" s="325" t="e">
        <f t="shared" si="1"/>
        <v>#DIV/0!</v>
      </c>
      <c r="I21" s="236"/>
      <c r="J21" s="236"/>
      <c r="K21" s="236">
        <f t="shared" si="2"/>
        <v>0</v>
      </c>
      <c r="L21" s="236"/>
      <c r="M21" s="325" t="e">
        <f t="shared" si="3"/>
        <v>#DIV/0!</v>
      </c>
      <c r="N21" s="296"/>
      <c r="O21" s="296"/>
      <c r="P21" s="296">
        <f t="shared" si="4"/>
        <v>0</v>
      </c>
      <c r="Q21" s="280" t="e">
        <f t="shared" si="5"/>
        <v>#DIV/0!</v>
      </c>
      <c r="R21" s="280" t="e">
        <f t="shared" si="6"/>
        <v>#DIV/0!</v>
      </c>
      <c r="S21" s="280" t="e">
        <f t="shared" si="7"/>
        <v>#DIV/0!</v>
      </c>
    </row>
    <row r="22" spans="1:19" ht="18" customHeight="1" x14ac:dyDescent="0.25">
      <c r="A22" s="557"/>
      <c r="B22" s="128"/>
      <c r="C22" s="128" t="str">
        <f>'9'!C20</f>
        <v>Tambak II</v>
      </c>
      <c r="D22" s="296"/>
      <c r="E22" s="236"/>
      <c r="F22" s="236"/>
      <c r="G22" s="236">
        <f t="shared" si="0"/>
        <v>0</v>
      </c>
      <c r="H22" s="325" t="e">
        <f t="shared" si="1"/>
        <v>#DIV/0!</v>
      </c>
      <c r="I22" s="236"/>
      <c r="J22" s="236"/>
      <c r="K22" s="236">
        <f t="shared" si="2"/>
        <v>0</v>
      </c>
      <c r="L22" s="236"/>
      <c r="M22" s="325" t="e">
        <f t="shared" si="3"/>
        <v>#DIV/0!</v>
      </c>
      <c r="N22" s="296"/>
      <c r="O22" s="296"/>
      <c r="P22" s="296">
        <f t="shared" si="4"/>
        <v>0</v>
      </c>
      <c r="Q22" s="280" t="e">
        <f t="shared" si="5"/>
        <v>#DIV/0!</v>
      </c>
      <c r="R22" s="280" t="e">
        <f t="shared" si="6"/>
        <v>#DIV/0!</v>
      </c>
      <c r="S22" s="280" t="e">
        <f t="shared" si="7"/>
        <v>#DIV/0!</v>
      </c>
    </row>
    <row r="23" spans="1:19" ht="18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296"/>
      <c r="E23" s="236"/>
      <c r="F23" s="236"/>
      <c r="G23" s="236">
        <f t="shared" si="0"/>
        <v>0</v>
      </c>
      <c r="H23" s="325" t="e">
        <f t="shared" si="1"/>
        <v>#DIV/0!</v>
      </c>
      <c r="I23" s="236"/>
      <c r="J23" s="236"/>
      <c r="K23" s="236">
        <f t="shared" si="2"/>
        <v>0</v>
      </c>
      <c r="L23" s="236"/>
      <c r="M23" s="325" t="e">
        <f t="shared" si="3"/>
        <v>#DIV/0!</v>
      </c>
      <c r="N23" s="296"/>
      <c r="O23" s="296"/>
      <c r="P23" s="296">
        <f t="shared" si="4"/>
        <v>0</v>
      </c>
      <c r="Q23" s="280" t="e">
        <f t="shared" si="5"/>
        <v>#DIV/0!</v>
      </c>
      <c r="R23" s="280" t="e">
        <f t="shared" si="6"/>
        <v>#DIV/0!</v>
      </c>
      <c r="S23" s="280" t="e">
        <f t="shared" si="7"/>
        <v>#DIV/0!</v>
      </c>
    </row>
    <row r="24" spans="1:19" ht="18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296"/>
      <c r="E24" s="236"/>
      <c r="F24" s="236"/>
      <c r="G24" s="236">
        <f t="shared" si="0"/>
        <v>0</v>
      </c>
      <c r="H24" s="325" t="e">
        <f t="shared" si="1"/>
        <v>#DIV/0!</v>
      </c>
      <c r="I24" s="236"/>
      <c r="J24" s="236"/>
      <c r="K24" s="236">
        <f t="shared" si="2"/>
        <v>0</v>
      </c>
      <c r="L24" s="236"/>
      <c r="M24" s="325" t="e">
        <f t="shared" si="3"/>
        <v>#DIV/0!</v>
      </c>
      <c r="N24" s="296"/>
      <c r="O24" s="296"/>
      <c r="P24" s="296">
        <f t="shared" si="4"/>
        <v>0</v>
      </c>
      <c r="Q24" s="280" t="e">
        <f t="shared" si="5"/>
        <v>#DIV/0!</v>
      </c>
      <c r="R24" s="280" t="e">
        <f t="shared" si="6"/>
        <v>#DIV/0!</v>
      </c>
      <c r="S24" s="280" t="e">
        <f t="shared" si="7"/>
        <v>#DIV/0!</v>
      </c>
    </row>
    <row r="25" spans="1:19" ht="18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296"/>
      <c r="E25" s="236"/>
      <c r="F25" s="236"/>
      <c r="G25" s="236">
        <f t="shared" si="0"/>
        <v>0</v>
      </c>
      <c r="H25" s="325" t="e">
        <f t="shared" si="1"/>
        <v>#DIV/0!</v>
      </c>
      <c r="I25" s="236"/>
      <c r="J25" s="236"/>
      <c r="K25" s="236">
        <f t="shared" si="2"/>
        <v>0</v>
      </c>
      <c r="L25" s="236"/>
      <c r="M25" s="325" t="e">
        <f t="shared" si="3"/>
        <v>#DIV/0!</v>
      </c>
      <c r="N25" s="296"/>
      <c r="O25" s="296"/>
      <c r="P25" s="296">
        <f t="shared" si="4"/>
        <v>0</v>
      </c>
      <c r="Q25" s="280" t="e">
        <f t="shared" si="5"/>
        <v>#DIV/0!</v>
      </c>
      <c r="R25" s="280" t="e">
        <f t="shared" si="6"/>
        <v>#DIV/0!</v>
      </c>
      <c r="S25" s="280" t="e">
        <f t="shared" si="7"/>
        <v>#DIV/0!</v>
      </c>
    </row>
    <row r="26" spans="1:19" ht="18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296"/>
      <c r="E26" s="236"/>
      <c r="F26" s="236"/>
      <c r="G26" s="236">
        <f>SUM(E26,F26)</f>
        <v>0</v>
      </c>
      <c r="H26" s="325" t="e">
        <f t="shared" si="1"/>
        <v>#DIV/0!</v>
      </c>
      <c r="I26" s="236"/>
      <c r="J26" s="236"/>
      <c r="K26" s="236">
        <f t="shared" si="2"/>
        <v>0</v>
      </c>
      <c r="L26" s="236"/>
      <c r="M26" s="325" t="e">
        <f t="shared" si="3"/>
        <v>#DIV/0!</v>
      </c>
      <c r="N26" s="296"/>
      <c r="O26" s="296"/>
      <c r="P26" s="296">
        <f t="shared" si="4"/>
        <v>0</v>
      </c>
      <c r="Q26" s="280" t="e">
        <f t="shared" si="5"/>
        <v>#DIV/0!</v>
      </c>
      <c r="R26" s="280" t="e">
        <f t="shared" si="6"/>
        <v>#DIV/0!</v>
      </c>
      <c r="S26" s="280" t="e">
        <f t="shared" si="7"/>
        <v>#DIV/0!</v>
      </c>
    </row>
    <row r="27" spans="1:19" ht="18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296"/>
      <c r="E27" s="236"/>
      <c r="F27" s="236"/>
      <c r="G27" s="236">
        <f t="shared" si="0"/>
        <v>0</v>
      </c>
      <c r="H27" s="325" t="e">
        <f t="shared" si="1"/>
        <v>#DIV/0!</v>
      </c>
      <c r="I27" s="236"/>
      <c r="J27" s="236"/>
      <c r="K27" s="236">
        <f t="shared" si="2"/>
        <v>0</v>
      </c>
      <c r="L27" s="236"/>
      <c r="M27" s="325" t="e">
        <f t="shared" si="3"/>
        <v>#DIV/0!</v>
      </c>
      <c r="N27" s="296"/>
      <c r="O27" s="296"/>
      <c r="P27" s="296">
        <f t="shared" si="4"/>
        <v>0</v>
      </c>
      <c r="Q27" s="280" t="e">
        <f t="shared" si="5"/>
        <v>#DIV/0!</v>
      </c>
      <c r="R27" s="280" t="e">
        <f t="shared" si="6"/>
        <v>#DIV/0!</v>
      </c>
      <c r="S27" s="280" t="e">
        <f t="shared" si="7"/>
        <v>#DIV/0!</v>
      </c>
    </row>
    <row r="28" spans="1:19" ht="18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296"/>
      <c r="E28" s="236"/>
      <c r="F28" s="236"/>
      <c r="G28" s="236">
        <f t="shared" si="0"/>
        <v>0</v>
      </c>
      <c r="H28" s="325" t="e">
        <f t="shared" si="1"/>
        <v>#DIV/0!</v>
      </c>
      <c r="I28" s="236"/>
      <c r="J28" s="236"/>
      <c r="K28" s="236">
        <f t="shared" si="2"/>
        <v>0</v>
      </c>
      <c r="L28" s="236"/>
      <c r="M28" s="325" t="e">
        <f t="shared" si="3"/>
        <v>#DIV/0!</v>
      </c>
      <c r="N28" s="296"/>
      <c r="O28" s="296"/>
      <c r="P28" s="296">
        <f t="shared" si="4"/>
        <v>0</v>
      </c>
      <c r="Q28" s="280" t="e">
        <f t="shared" si="5"/>
        <v>#DIV/0!</v>
      </c>
      <c r="R28" s="280" t="e">
        <f t="shared" si="6"/>
        <v>#DIV/0!</v>
      </c>
      <c r="S28" s="280" t="e">
        <f t="shared" si="7"/>
        <v>#DIV/0!</v>
      </c>
    </row>
    <row r="29" spans="1:19" ht="18" customHeight="1" x14ac:dyDescent="0.25">
      <c r="A29" s="557"/>
      <c r="B29" s="128"/>
      <c r="C29" s="128" t="str">
        <f>'9'!C27</f>
        <v>Ajibarang II</v>
      </c>
      <c r="D29" s="296"/>
      <c r="E29" s="236"/>
      <c r="F29" s="236"/>
      <c r="G29" s="236">
        <f t="shared" si="0"/>
        <v>0</v>
      </c>
      <c r="H29" s="325" t="e">
        <f t="shared" si="1"/>
        <v>#DIV/0!</v>
      </c>
      <c r="I29" s="236"/>
      <c r="J29" s="236"/>
      <c r="K29" s="236">
        <f t="shared" si="2"/>
        <v>0</v>
      </c>
      <c r="L29" s="236"/>
      <c r="M29" s="325" t="e">
        <f t="shared" si="3"/>
        <v>#DIV/0!</v>
      </c>
      <c r="N29" s="296"/>
      <c r="O29" s="296"/>
      <c r="P29" s="296">
        <f t="shared" si="4"/>
        <v>0</v>
      </c>
      <c r="Q29" s="280" t="e">
        <f t="shared" si="5"/>
        <v>#DIV/0!</v>
      </c>
      <c r="R29" s="280" t="e">
        <f t="shared" si="6"/>
        <v>#DIV/0!</v>
      </c>
      <c r="S29" s="280" t="e">
        <f t="shared" si="7"/>
        <v>#DIV/0!</v>
      </c>
    </row>
    <row r="30" spans="1:19" ht="18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296"/>
      <c r="E30" s="236"/>
      <c r="F30" s="236"/>
      <c r="G30" s="236">
        <f t="shared" si="0"/>
        <v>0</v>
      </c>
      <c r="H30" s="325" t="e">
        <f t="shared" si="1"/>
        <v>#DIV/0!</v>
      </c>
      <c r="I30" s="236"/>
      <c r="J30" s="236"/>
      <c r="K30" s="236">
        <f t="shared" si="2"/>
        <v>0</v>
      </c>
      <c r="L30" s="236"/>
      <c r="M30" s="325" t="e">
        <f t="shared" si="3"/>
        <v>#DIV/0!</v>
      </c>
      <c r="N30" s="296"/>
      <c r="O30" s="296"/>
      <c r="P30" s="296">
        <f t="shared" si="4"/>
        <v>0</v>
      </c>
      <c r="Q30" s="280" t="e">
        <f t="shared" si="5"/>
        <v>#DIV/0!</v>
      </c>
      <c r="R30" s="280" t="e">
        <f t="shared" si="6"/>
        <v>#DIV/0!</v>
      </c>
      <c r="S30" s="280" t="e">
        <f t="shared" si="7"/>
        <v>#DIV/0!</v>
      </c>
    </row>
    <row r="31" spans="1:19" ht="18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296"/>
      <c r="E31" s="236"/>
      <c r="F31" s="236"/>
      <c r="G31" s="236">
        <f t="shared" ref="G31:G50" si="8">SUM(E31,F31)</f>
        <v>0</v>
      </c>
      <c r="H31" s="325" t="e">
        <f t="shared" ref="H31:H50" si="9">G31/D31*100</f>
        <v>#DIV/0!</v>
      </c>
      <c r="I31" s="236"/>
      <c r="J31" s="236"/>
      <c r="K31" s="236">
        <f t="shared" ref="K31:K50" si="10">SUM(I31,J31)</f>
        <v>0</v>
      </c>
      <c r="L31" s="236"/>
      <c r="M31" s="325" t="e">
        <f t="shared" ref="M31:M50" si="11">L31/K31*100</f>
        <v>#DIV/0!</v>
      </c>
      <c r="N31" s="296"/>
      <c r="O31" s="296"/>
      <c r="P31" s="296">
        <f t="shared" ref="P31:P50" si="12">SUM(N31:O31)</f>
        <v>0</v>
      </c>
      <c r="Q31" s="280" t="e">
        <f t="shared" ref="Q31:Q50" si="13">N31/I31*100</f>
        <v>#DIV/0!</v>
      </c>
      <c r="R31" s="280" t="e">
        <f t="shared" ref="R31:R50" si="14">O31/J31*100</f>
        <v>#DIV/0!</v>
      </c>
      <c r="S31" s="280" t="e">
        <f t="shared" ref="S31:S50" si="15">P31/(K31)*100</f>
        <v>#DIV/0!</v>
      </c>
    </row>
    <row r="32" spans="1:19" ht="18" customHeight="1" x14ac:dyDescent="0.25">
      <c r="A32" s="557"/>
      <c r="B32" s="128"/>
      <c r="C32" s="128" t="str">
        <f>'9'!C30</f>
        <v>Pekuncen II</v>
      </c>
      <c r="D32" s="296"/>
      <c r="E32" s="236"/>
      <c r="F32" s="236"/>
      <c r="G32" s="236">
        <f t="shared" si="8"/>
        <v>0</v>
      </c>
      <c r="H32" s="325" t="e">
        <f t="shared" si="9"/>
        <v>#DIV/0!</v>
      </c>
      <c r="I32" s="236"/>
      <c r="J32" s="236"/>
      <c r="K32" s="236">
        <f t="shared" si="10"/>
        <v>0</v>
      </c>
      <c r="L32" s="236"/>
      <c r="M32" s="325" t="e">
        <f t="shared" si="11"/>
        <v>#DIV/0!</v>
      </c>
      <c r="N32" s="296"/>
      <c r="O32" s="296"/>
      <c r="P32" s="296">
        <f t="shared" si="12"/>
        <v>0</v>
      </c>
      <c r="Q32" s="280" t="e">
        <f t="shared" si="13"/>
        <v>#DIV/0!</v>
      </c>
      <c r="R32" s="280" t="e">
        <f t="shared" si="14"/>
        <v>#DIV/0!</v>
      </c>
      <c r="S32" s="280" t="e">
        <f t="shared" si="15"/>
        <v>#DIV/0!</v>
      </c>
    </row>
    <row r="33" spans="1:19" ht="18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296"/>
      <c r="E33" s="236"/>
      <c r="F33" s="236"/>
      <c r="G33" s="236">
        <f t="shared" si="8"/>
        <v>0</v>
      </c>
      <c r="H33" s="325" t="e">
        <f t="shared" si="9"/>
        <v>#DIV/0!</v>
      </c>
      <c r="I33" s="236"/>
      <c r="J33" s="236"/>
      <c r="K33" s="236">
        <f t="shared" si="10"/>
        <v>0</v>
      </c>
      <c r="L33" s="236"/>
      <c r="M33" s="325" t="e">
        <f t="shared" si="11"/>
        <v>#DIV/0!</v>
      </c>
      <c r="N33" s="296"/>
      <c r="O33" s="296"/>
      <c r="P33" s="296">
        <f t="shared" si="12"/>
        <v>0</v>
      </c>
      <c r="Q33" s="280" t="e">
        <f t="shared" si="13"/>
        <v>#DIV/0!</v>
      </c>
      <c r="R33" s="280" t="e">
        <f t="shared" si="14"/>
        <v>#DIV/0!</v>
      </c>
      <c r="S33" s="280" t="e">
        <f t="shared" si="15"/>
        <v>#DIV/0!</v>
      </c>
    </row>
    <row r="34" spans="1:19" ht="18" customHeight="1" x14ac:dyDescent="0.25">
      <c r="A34" s="557"/>
      <c r="B34" s="128"/>
      <c r="C34" s="128" t="str">
        <f>'9'!C32</f>
        <v>Cilongok II</v>
      </c>
      <c r="D34" s="296"/>
      <c r="E34" s="236"/>
      <c r="F34" s="236"/>
      <c r="G34" s="236">
        <f t="shared" si="8"/>
        <v>0</v>
      </c>
      <c r="H34" s="325" t="e">
        <f t="shared" si="9"/>
        <v>#DIV/0!</v>
      </c>
      <c r="I34" s="236"/>
      <c r="J34" s="236"/>
      <c r="K34" s="236">
        <f t="shared" si="10"/>
        <v>0</v>
      </c>
      <c r="L34" s="236"/>
      <c r="M34" s="325" t="e">
        <f t="shared" si="11"/>
        <v>#DIV/0!</v>
      </c>
      <c r="N34" s="296"/>
      <c r="O34" s="296"/>
      <c r="P34" s="296">
        <f t="shared" si="12"/>
        <v>0</v>
      </c>
      <c r="Q34" s="280" t="e">
        <f t="shared" si="13"/>
        <v>#DIV/0!</v>
      </c>
      <c r="R34" s="280" t="e">
        <f t="shared" si="14"/>
        <v>#DIV/0!</v>
      </c>
      <c r="S34" s="280" t="e">
        <f t="shared" si="15"/>
        <v>#DIV/0!</v>
      </c>
    </row>
    <row r="35" spans="1:19" ht="18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296"/>
      <c r="E35" s="236"/>
      <c r="F35" s="236"/>
      <c r="G35" s="236">
        <f t="shared" si="8"/>
        <v>0</v>
      </c>
      <c r="H35" s="325" t="e">
        <f t="shared" si="9"/>
        <v>#DIV/0!</v>
      </c>
      <c r="I35" s="236"/>
      <c r="J35" s="236"/>
      <c r="K35" s="236">
        <f t="shared" si="10"/>
        <v>0</v>
      </c>
      <c r="L35" s="236"/>
      <c r="M35" s="325" t="e">
        <f t="shared" si="11"/>
        <v>#DIV/0!</v>
      </c>
      <c r="N35" s="296"/>
      <c r="O35" s="296"/>
      <c r="P35" s="296">
        <f t="shared" si="12"/>
        <v>0</v>
      </c>
      <c r="Q35" s="280" t="e">
        <f t="shared" si="13"/>
        <v>#DIV/0!</v>
      </c>
      <c r="R35" s="280" t="e">
        <f t="shared" si="14"/>
        <v>#DIV/0!</v>
      </c>
      <c r="S35" s="280" t="e">
        <f t="shared" si="15"/>
        <v>#DIV/0!</v>
      </c>
    </row>
    <row r="36" spans="1:19" ht="18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296"/>
      <c r="E36" s="236"/>
      <c r="F36" s="236"/>
      <c r="G36" s="236">
        <f t="shared" si="8"/>
        <v>0</v>
      </c>
      <c r="H36" s="325" t="e">
        <f t="shared" si="9"/>
        <v>#DIV/0!</v>
      </c>
      <c r="I36" s="236"/>
      <c r="J36" s="236"/>
      <c r="K36" s="236">
        <f t="shared" si="10"/>
        <v>0</v>
      </c>
      <c r="L36" s="236"/>
      <c r="M36" s="325" t="e">
        <f t="shared" si="11"/>
        <v>#DIV/0!</v>
      </c>
      <c r="N36" s="296"/>
      <c r="O36" s="296"/>
      <c r="P36" s="296">
        <f t="shared" si="12"/>
        <v>0</v>
      </c>
      <c r="Q36" s="280" t="e">
        <f t="shared" si="13"/>
        <v>#DIV/0!</v>
      </c>
      <c r="R36" s="280" t="e">
        <f t="shared" si="14"/>
        <v>#DIV/0!</v>
      </c>
      <c r="S36" s="280" t="e">
        <f t="shared" si="15"/>
        <v>#DIV/0!</v>
      </c>
    </row>
    <row r="37" spans="1:19" ht="18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296"/>
      <c r="E37" s="236"/>
      <c r="F37" s="236"/>
      <c r="G37" s="236">
        <f t="shared" si="8"/>
        <v>0</v>
      </c>
      <c r="H37" s="325" t="e">
        <f t="shared" si="9"/>
        <v>#DIV/0!</v>
      </c>
      <c r="I37" s="236"/>
      <c r="J37" s="236"/>
      <c r="K37" s="236">
        <f t="shared" si="10"/>
        <v>0</v>
      </c>
      <c r="L37" s="236"/>
      <c r="M37" s="325" t="e">
        <f t="shared" si="11"/>
        <v>#DIV/0!</v>
      </c>
      <c r="N37" s="296"/>
      <c r="O37" s="296"/>
      <c r="P37" s="296">
        <f t="shared" si="12"/>
        <v>0</v>
      </c>
      <c r="Q37" s="280" t="e">
        <f t="shared" si="13"/>
        <v>#DIV/0!</v>
      </c>
      <c r="R37" s="280" t="e">
        <f t="shared" si="14"/>
        <v>#DIV/0!</v>
      </c>
      <c r="S37" s="280" t="e">
        <f t="shared" si="15"/>
        <v>#DIV/0!</v>
      </c>
    </row>
    <row r="38" spans="1:19" ht="18" customHeight="1" x14ac:dyDescent="0.25">
      <c r="A38" s="557"/>
      <c r="B38" s="128"/>
      <c r="C38" s="128" t="str">
        <f>'9'!C36</f>
        <v>Purwokerto Timur II</v>
      </c>
      <c r="D38" s="296"/>
      <c r="E38" s="236"/>
      <c r="F38" s="236"/>
      <c r="G38" s="236">
        <f t="shared" si="8"/>
        <v>0</v>
      </c>
      <c r="H38" s="325" t="e">
        <f t="shared" si="9"/>
        <v>#DIV/0!</v>
      </c>
      <c r="I38" s="236"/>
      <c r="J38" s="236"/>
      <c r="K38" s="236">
        <f t="shared" si="10"/>
        <v>0</v>
      </c>
      <c r="L38" s="236"/>
      <c r="M38" s="325" t="e">
        <f t="shared" si="11"/>
        <v>#DIV/0!</v>
      </c>
      <c r="N38" s="296"/>
      <c r="O38" s="296"/>
      <c r="P38" s="296">
        <f t="shared" si="12"/>
        <v>0</v>
      </c>
      <c r="Q38" s="280" t="e">
        <f t="shared" si="13"/>
        <v>#DIV/0!</v>
      </c>
      <c r="R38" s="280" t="e">
        <f t="shared" si="14"/>
        <v>#DIV/0!</v>
      </c>
      <c r="S38" s="280" t="e">
        <f t="shared" si="15"/>
        <v>#DIV/0!</v>
      </c>
    </row>
    <row r="39" spans="1:19" ht="18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296"/>
      <c r="E39" s="236"/>
      <c r="F39" s="236"/>
      <c r="G39" s="236">
        <f t="shared" si="8"/>
        <v>0</v>
      </c>
      <c r="H39" s="325" t="e">
        <f t="shared" si="9"/>
        <v>#DIV/0!</v>
      </c>
      <c r="I39" s="236"/>
      <c r="J39" s="236"/>
      <c r="K39" s="236">
        <f t="shared" si="10"/>
        <v>0</v>
      </c>
      <c r="L39" s="236"/>
      <c r="M39" s="325" t="e">
        <f t="shared" si="11"/>
        <v>#DIV/0!</v>
      </c>
      <c r="N39" s="296"/>
      <c r="O39" s="296"/>
      <c r="P39" s="296">
        <f t="shared" si="12"/>
        <v>0</v>
      </c>
      <c r="Q39" s="280" t="e">
        <f t="shared" si="13"/>
        <v>#DIV/0!</v>
      </c>
      <c r="R39" s="280" t="e">
        <f t="shared" si="14"/>
        <v>#DIV/0!</v>
      </c>
      <c r="S39" s="280" t="e">
        <f t="shared" si="15"/>
        <v>#DIV/0!</v>
      </c>
    </row>
    <row r="40" spans="1:19" ht="18" customHeight="1" x14ac:dyDescent="0.25">
      <c r="A40" s="557"/>
      <c r="B40" s="128"/>
      <c r="C40" s="128" t="str">
        <f>'9'!C38</f>
        <v>Purwokerto Utara II</v>
      </c>
      <c r="D40" s="296"/>
      <c r="E40" s="236"/>
      <c r="F40" s="236"/>
      <c r="G40" s="236">
        <f t="shared" si="8"/>
        <v>0</v>
      </c>
      <c r="H40" s="325" t="e">
        <f t="shared" si="9"/>
        <v>#DIV/0!</v>
      </c>
      <c r="I40" s="236"/>
      <c r="J40" s="236"/>
      <c r="K40" s="236">
        <f t="shared" si="10"/>
        <v>0</v>
      </c>
      <c r="L40" s="236"/>
      <c r="M40" s="325" t="e">
        <f t="shared" si="11"/>
        <v>#DIV/0!</v>
      </c>
      <c r="N40" s="296"/>
      <c r="O40" s="296"/>
      <c r="P40" s="296">
        <f t="shared" si="12"/>
        <v>0</v>
      </c>
      <c r="Q40" s="280" t="e">
        <f t="shared" si="13"/>
        <v>#DIV/0!</v>
      </c>
      <c r="R40" s="280" t="e">
        <f t="shared" si="14"/>
        <v>#DIV/0!</v>
      </c>
      <c r="S40" s="280" t="e">
        <f t="shared" si="15"/>
        <v>#DIV/0!</v>
      </c>
    </row>
    <row r="41" spans="1:19" ht="18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296"/>
      <c r="E41" s="236"/>
      <c r="F41" s="236"/>
      <c r="G41" s="236">
        <f t="shared" si="8"/>
        <v>0</v>
      </c>
      <c r="H41" s="325" t="e">
        <f t="shared" si="9"/>
        <v>#DIV/0!</v>
      </c>
      <c r="I41" s="236"/>
      <c r="J41" s="236"/>
      <c r="K41" s="236">
        <f t="shared" si="10"/>
        <v>0</v>
      </c>
      <c r="L41" s="236"/>
      <c r="M41" s="325" t="e">
        <f t="shared" si="11"/>
        <v>#DIV/0!</v>
      </c>
      <c r="N41" s="296"/>
      <c r="O41" s="296"/>
      <c r="P41" s="296">
        <f t="shared" si="12"/>
        <v>0</v>
      </c>
      <c r="Q41" s="280" t="e">
        <f t="shared" si="13"/>
        <v>#DIV/0!</v>
      </c>
      <c r="R41" s="280" t="e">
        <f t="shared" si="14"/>
        <v>#DIV/0!</v>
      </c>
      <c r="S41" s="280" t="e">
        <f t="shared" si="15"/>
        <v>#DIV/0!</v>
      </c>
    </row>
    <row r="42" spans="1:19" ht="18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296"/>
      <c r="E42" s="236"/>
      <c r="F42" s="236"/>
      <c r="G42" s="236">
        <f t="shared" si="8"/>
        <v>0</v>
      </c>
      <c r="H42" s="325" t="e">
        <f t="shared" si="9"/>
        <v>#DIV/0!</v>
      </c>
      <c r="I42" s="236"/>
      <c r="J42" s="236"/>
      <c r="K42" s="236">
        <f t="shared" si="10"/>
        <v>0</v>
      </c>
      <c r="L42" s="236"/>
      <c r="M42" s="325" t="e">
        <f t="shared" si="11"/>
        <v>#DIV/0!</v>
      </c>
      <c r="N42" s="296"/>
      <c r="O42" s="296"/>
      <c r="P42" s="296">
        <f t="shared" si="12"/>
        <v>0</v>
      </c>
      <c r="Q42" s="280" t="e">
        <f t="shared" si="13"/>
        <v>#DIV/0!</v>
      </c>
      <c r="R42" s="280" t="e">
        <f t="shared" si="14"/>
        <v>#DIV/0!</v>
      </c>
      <c r="S42" s="280" t="e">
        <f t="shared" si="15"/>
        <v>#DIV/0!</v>
      </c>
    </row>
    <row r="43" spans="1:19" ht="18" customHeight="1" x14ac:dyDescent="0.25">
      <c r="A43" s="557"/>
      <c r="B43" s="128"/>
      <c r="C43" s="128" t="str">
        <f>'9'!C41</f>
        <v>Sokaraja II</v>
      </c>
      <c r="D43" s="296"/>
      <c r="E43" s="236"/>
      <c r="F43" s="236"/>
      <c r="G43" s="236">
        <f t="shared" si="8"/>
        <v>0</v>
      </c>
      <c r="H43" s="325" t="e">
        <f t="shared" si="9"/>
        <v>#DIV/0!</v>
      </c>
      <c r="I43" s="236"/>
      <c r="J43" s="236"/>
      <c r="K43" s="236">
        <f t="shared" si="10"/>
        <v>0</v>
      </c>
      <c r="L43" s="236"/>
      <c r="M43" s="325" t="e">
        <f t="shared" si="11"/>
        <v>#DIV/0!</v>
      </c>
      <c r="N43" s="296"/>
      <c r="O43" s="296"/>
      <c r="P43" s="296">
        <f t="shared" si="12"/>
        <v>0</v>
      </c>
      <c r="Q43" s="280" t="e">
        <f t="shared" si="13"/>
        <v>#DIV/0!</v>
      </c>
      <c r="R43" s="280" t="e">
        <f t="shared" si="14"/>
        <v>#DIV/0!</v>
      </c>
      <c r="S43" s="280" t="e">
        <f t="shared" si="15"/>
        <v>#DIV/0!</v>
      </c>
    </row>
    <row r="44" spans="1:19" ht="18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296"/>
      <c r="E44" s="236"/>
      <c r="F44" s="236"/>
      <c r="G44" s="236">
        <f t="shared" si="8"/>
        <v>0</v>
      </c>
      <c r="H44" s="325" t="e">
        <f t="shared" si="9"/>
        <v>#DIV/0!</v>
      </c>
      <c r="I44" s="236"/>
      <c r="J44" s="236"/>
      <c r="K44" s="236">
        <f t="shared" si="10"/>
        <v>0</v>
      </c>
      <c r="L44" s="236"/>
      <c r="M44" s="325" t="e">
        <f t="shared" si="11"/>
        <v>#DIV/0!</v>
      </c>
      <c r="N44" s="296"/>
      <c r="O44" s="296"/>
      <c r="P44" s="296">
        <f t="shared" si="12"/>
        <v>0</v>
      </c>
      <c r="Q44" s="280" t="e">
        <f t="shared" si="13"/>
        <v>#DIV/0!</v>
      </c>
      <c r="R44" s="280" t="e">
        <f t="shared" si="14"/>
        <v>#DIV/0!</v>
      </c>
      <c r="S44" s="280" t="e">
        <f t="shared" si="15"/>
        <v>#DIV/0!</v>
      </c>
    </row>
    <row r="45" spans="1:19" ht="18" customHeight="1" x14ac:dyDescent="0.25">
      <c r="A45" s="557"/>
      <c r="B45" s="128"/>
      <c r="C45" s="128" t="str">
        <f>'9'!C43</f>
        <v>Kembaran II</v>
      </c>
      <c r="D45" s="296"/>
      <c r="E45" s="236"/>
      <c r="F45" s="236"/>
      <c r="G45" s="236">
        <f t="shared" si="8"/>
        <v>0</v>
      </c>
      <c r="H45" s="325" t="e">
        <f t="shared" si="9"/>
        <v>#DIV/0!</v>
      </c>
      <c r="I45" s="236"/>
      <c r="J45" s="236"/>
      <c r="K45" s="236">
        <f t="shared" si="10"/>
        <v>0</v>
      </c>
      <c r="L45" s="236"/>
      <c r="M45" s="325" t="e">
        <f t="shared" si="11"/>
        <v>#DIV/0!</v>
      </c>
      <c r="N45" s="296"/>
      <c r="O45" s="296"/>
      <c r="P45" s="296">
        <f t="shared" si="12"/>
        <v>0</v>
      </c>
      <c r="Q45" s="280" t="e">
        <f t="shared" si="13"/>
        <v>#DIV/0!</v>
      </c>
      <c r="R45" s="280" t="e">
        <f t="shared" si="14"/>
        <v>#DIV/0!</v>
      </c>
      <c r="S45" s="280" t="e">
        <f t="shared" si="15"/>
        <v>#DIV/0!</v>
      </c>
    </row>
    <row r="46" spans="1:19" ht="18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296"/>
      <c r="E46" s="236"/>
      <c r="F46" s="236"/>
      <c r="G46" s="236">
        <f t="shared" si="8"/>
        <v>0</v>
      </c>
      <c r="H46" s="325" t="e">
        <f t="shared" si="9"/>
        <v>#DIV/0!</v>
      </c>
      <c r="I46" s="236"/>
      <c r="J46" s="236"/>
      <c r="K46" s="236">
        <f t="shared" si="10"/>
        <v>0</v>
      </c>
      <c r="L46" s="236"/>
      <c r="M46" s="325" t="e">
        <f t="shared" si="11"/>
        <v>#DIV/0!</v>
      </c>
      <c r="N46" s="296"/>
      <c r="O46" s="296"/>
      <c r="P46" s="296">
        <f t="shared" si="12"/>
        <v>0</v>
      </c>
      <c r="Q46" s="280" t="e">
        <f t="shared" si="13"/>
        <v>#DIV/0!</v>
      </c>
      <c r="R46" s="280" t="e">
        <f t="shared" si="14"/>
        <v>#DIV/0!</v>
      </c>
      <c r="S46" s="280" t="e">
        <f t="shared" si="15"/>
        <v>#DIV/0!</v>
      </c>
    </row>
    <row r="47" spans="1:19" ht="18" customHeight="1" x14ac:dyDescent="0.25">
      <c r="A47" s="557"/>
      <c r="B47" s="128"/>
      <c r="C47" s="128" t="str">
        <f>'9'!C45</f>
        <v>Sumbang II</v>
      </c>
      <c r="D47" s="296"/>
      <c r="E47" s="236"/>
      <c r="F47" s="236"/>
      <c r="G47" s="236">
        <f t="shared" si="8"/>
        <v>0</v>
      </c>
      <c r="H47" s="325" t="e">
        <f t="shared" si="9"/>
        <v>#DIV/0!</v>
      </c>
      <c r="I47" s="236"/>
      <c r="J47" s="236"/>
      <c r="K47" s="236">
        <f t="shared" si="10"/>
        <v>0</v>
      </c>
      <c r="L47" s="236"/>
      <c r="M47" s="325" t="e">
        <f t="shared" si="11"/>
        <v>#DIV/0!</v>
      </c>
      <c r="N47" s="296"/>
      <c r="O47" s="296"/>
      <c r="P47" s="296">
        <f t="shared" si="12"/>
        <v>0</v>
      </c>
      <c r="Q47" s="280" t="e">
        <f t="shared" si="13"/>
        <v>#DIV/0!</v>
      </c>
      <c r="R47" s="280" t="e">
        <f t="shared" si="14"/>
        <v>#DIV/0!</v>
      </c>
      <c r="S47" s="280" t="e">
        <f t="shared" si="15"/>
        <v>#DIV/0!</v>
      </c>
    </row>
    <row r="48" spans="1:19" ht="18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296"/>
      <c r="E48" s="236"/>
      <c r="F48" s="236"/>
      <c r="G48" s="236">
        <f t="shared" si="8"/>
        <v>0</v>
      </c>
      <c r="H48" s="325" t="e">
        <f t="shared" si="9"/>
        <v>#DIV/0!</v>
      </c>
      <c r="I48" s="236"/>
      <c r="J48" s="236"/>
      <c r="K48" s="236">
        <f t="shared" si="10"/>
        <v>0</v>
      </c>
      <c r="L48" s="236"/>
      <c r="M48" s="325" t="e">
        <f t="shared" si="11"/>
        <v>#DIV/0!</v>
      </c>
      <c r="N48" s="296"/>
      <c r="O48" s="296"/>
      <c r="P48" s="296">
        <f t="shared" si="12"/>
        <v>0</v>
      </c>
      <c r="Q48" s="280" t="e">
        <f t="shared" si="13"/>
        <v>#DIV/0!</v>
      </c>
      <c r="R48" s="280" t="e">
        <f t="shared" si="14"/>
        <v>#DIV/0!</v>
      </c>
      <c r="S48" s="280" t="e">
        <f t="shared" si="15"/>
        <v>#DIV/0!</v>
      </c>
    </row>
    <row r="49" spans="1:19" ht="18" customHeight="1" x14ac:dyDescent="0.25">
      <c r="A49" s="557"/>
      <c r="B49" s="128"/>
      <c r="C49" s="128" t="str">
        <f>'9'!C47</f>
        <v>Baturraden II</v>
      </c>
      <c r="D49" s="296"/>
      <c r="E49" s="236"/>
      <c r="F49" s="236"/>
      <c r="G49" s="236">
        <f t="shared" si="8"/>
        <v>0</v>
      </c>
      <c r="H49" s="325" t="e">
        <f t="shared" si="9"/>
        <v>#DIV/0!</v>
      </c>
      <c r="I49" s="236"/>
      <c r="J49" s="236"/>
      <c r="K49" s="236">
        <f t="shared" si="10"/>
        <v>0</v>
      </c>
      <c r="L49" s="236"/>
      <c r="M49" s="325" t="e">
        <f t="shared" si="11"/>
        <v>#DIV/0!</v>
      </c>
      <c r="N49" s="296"/>
      <c r="O49" s="296"/>
      <c r="P49" s="296">
        <f t="shared" si="12"/>
        <v>0</v>
      </c>
      <c r="Q49" s="280" t="e">
        <f t="shared" si="13"/>
        <v>#DIV/0!</v>
      </c>
      <c r="R49" s="280" t="e">
        <f t="shared" si="14"/>
        <v>#DIV/0!</v>
      </c>
      <c r="S49" s="280" t="e">
        <f t="shared" si="15"/>
        <v>#DIV/0!</v>
      </c>
    </row>
    <row r="50" spans="1:19" ht="18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296"/>
      <c r="E50" s="236"/>
      <c r="F50" s="236"/>
      <c r="G50" s="236">
        <f t="shared" si="8"/>
        <v>0</v>
      </c>
      <c r="H50" s="325" t="e">
        <f t="shared" si="9"/>
        <v>#DIV/0!</v>
      </c>
      <c r="I50" s="236"/>
      <c r="J50" s="236"/>
      <c r="K50" s="236">
        <f t="shared" si="10"/>
        <v>0</v>
      </c>
      <c r="L50" s="236"/>
      <c r="M50" s="325" t="e">
        <f t="shared" si="11"/>
        <v>#DIV/0!</v>
      </c>
      <c r="N50" s="296"/>
      <c r="O50" s="296"/>
      <c r="P50" s="296">
        <f t="shared" si="12"/>
        <v>0</v>
      </c>
      <c r="Q50" s="280" t="e">
        <f t="shared" si="13"/>
        <v>#DIV/0!</v>
      </c>
      <c r="R50" s="280" t="e">
        <f t="shared" si="14"/>
        <v>#DIV/0!</v>
      </c>
      <c r="S50" s="280" t="e">
        <f t="shared" si="15"/>
        <v>#DIV/0!</v>
      </c>
    </row>
    <row r="51" spans="1:19" ht="18" customHeight="1" x14ac:dyDescent="0.25">
      <c r="A51" s="557"/>
      <c r="B51" s="72"/>
      <c r="C51" s="72"/>
      <c r="D51" s="296"/>
      <c r="E51" s="236"/>
      <c r="F51" s="236"/>
      <c r="G51" s="236"/>
      <c r="H51" s="325"/>
      <c r="I51" s="236"/>
      <c r="J51" s="236"/>
      <c r="K51" s="236"/>
      <c r="L51" s="236"/>
      <c r="M51" s="325"/>
      <c r="N51" s="296"/>
      <c r="O51" s="296"/>
      <c r="P51" s="296"/>
      <c r="Q51" s="280"/>
      <c r="R51" s="280"/>
      <c r="S51" s="280"/>
    </row>
    <row r="52" spans="1:19" ht="18" customHeight="1" x14ac:dyDescent="0.25">
      <c r="A52" s="557"/>
      <c r="B52" s="72"/>
      <c r="C52" s="72"/>
      <c r="D52" s="296"/>
      <c r="E52" s="236"/>
      <c r="F52" s="236"/>
      <c r="G52" s="236"/>
      <c r="H52" s="325"/>
      <c r="I52" s="236"/>
      <c r="J52" s="236"/>
      <c r="K52" s="236"/>
      <c r="L52" s="236"/>
      <c r="M52" s="325"/>
      <c r="N52" s="296"/>
      <c r="O52" s="296"/>
      <c r="P52" s="296"/>
      <c r="Q52" s="280"/>
      <c r="R52" s="280"/>
      <c r="S52" s="280"/>
    </row>
    <row r="53" spans="1:19" ht="18" customHeight="1" x14ac:dyDescent="0.25">
      <c r="A53" s="557"/>
      <c r="B53" s="72"/>
      <c r="C53" s="72"/>
      <c r="D53" s="296"/>
      <c r="E53" s="236"/>
      <c r="F53" s="236"/>
      <c r="G53" s="236"/>
      <c r="H53" s="325"/>
      <c r="I53" s="236"/>
      <c r="J53" s="236"/>
      <c r="K53" s="236"/>
      <c r="L53" s="236"/>
      <c r="M53" s="325"/>
      <c r="N53" s="296"/>
      <c r="O53" s="296"/>
      <c r="P53" s="296"/>
      <c r="Q53" s="281"/>
      <c r="R53" s="281"/>
      <c r="S53" s="281"/>
    </row>
    <row r="54" spans="1:19" ht="20.100000000000001" customHeight="1" x14ac:dyDescent="0.25">
      <c r="A54" s="519" t="s">
        <v>488</v>
      </c>
      <c r="B54" s="93"/>
      <c r="C54" s="520"/>
      <c r="D54" s="521">
        <f>SUM(D11:D53)</f>
        <v>0</v>
      </c>
      <c r="E54" s="522">
        <f>SUM(E11:E53)</f>
        <v>0</v>
      </c>
      <c r="F54" s="522">
        <f>SUM(F11:F53)</f>
        <v>0</v>
      </c>
      <c r="G54" s="411">
        <f>SUM(G11:G53)</f>
        <v>0</v>
      </c>
      <c r="H54" s="412" t="e">
        <f>G54/D54*100</f>
        <v>#DIV/0!</v>
      </c>
      <c r="I54" s="411">
        <f>SUM(I11:I53)</f>
        <v>0</v>
      </c>
      <c r="J54" s="411">
        <f>SUM(J11:J53)</f>
        <v>0</v>
      </c>
      <c r="K54" s="411">
        <f>SUM(K11:K53)</f>
        <v>0</v>
      </c>
      <c r="L54" s="411">
        <f>SUM(L11:L53)</f>
        <v>0</v>
      </c>
      <c r="M54" s="412" t="e">
        <f>L54/K54*100</f>
        <v>#DIV/0!</v>
      </c>
      <c r="N54" s="447">
        <f>SUM(N11:N53)</f>
        <v>0</v>
      </c>
      <c r="O54" s="447">
        <f>SUM(O11:O53)</f>
        <v>0</v>
      </c>
      <c r="P54" s="447">
        <f>SUM(P11:P53)</f>
        <v>0</v>
      </c>
      <c r="Q54" s="443" t="e">
        <f>N54/(I54)*100</f>
        <v>#DIV/0!</v>
      </c>
      <c r="R54" s="443" t="e">
        <f>O54/(J54)*100</f>
        <v>#DIV/0!</v>
      </c>
      <c r="S54" s="443" t="e">
        <f>P54/(K54)*100</f>
        <v>#DIV/0!</v>
      </c>
    </row>
    <row r="55" spans="1:19" ht="20.100000000000001" customHeight="1" thickBot="1" x14ac:dyDescent="0.3">
      <c r="A55" s="568" t="s">
        <v>939</v>
      </c>
      <c r="B55" s="577"/>
      <c r="C55" s="498"/>
      <c r="D55" s="523"/>
      <c r="E55" s="524"/>
      <c r="F55" s="525"/>
      <c r="G55" s="525"/>
      <c r="H55" s="526"/>
      <c r="I55" s="526"/>
      <c r="J55" s="526"/>
      <c r="K55" s="506" t="e">
        <f>K54/'2'!E28*1000</f>
        <v>#DIV/0!</v>
      </c>
      <c r="L55" s="527"/>
      <c r="M55" s="527"/>
      <c r="N55" s="444"/>
      <c r="O55" s="444"/>
      <c r="P55" s="528"/>
      <c r="Q55" s="528"/>
      <c r="R55" s="528"/>
      <c r="S55" s="529"/>
    </row>
    <row r="56" spans="1:19" x14ac:dyDescent="0.25">
      <c r="E56" s="579"/>
      <c r="F56" s="579"/>
      <c r="G56" s="579"/>
      <c r="H56" s="579"/>
      <c r="I56" s="579"/>
      <c r="J56" s="579"/>
      <c r="K56" s="579"/>
      <c r="L56" s="579"/>
      <c r="M56" s="579"/>
    </row>
    <row r="57" spans="1:19" s="724" customFormat="1" ht="12.75" x14ac:dyDescent="0.25">
      <c r="A57" s="724" t="s">
        <v>413</v>
      </c>
    </row>
    <row r="58" spans="1:19" s="724" customFormat="1" ht="12.75" x14ac:dyDescent="0.25">
      <c r="A58" s="724" t="s">
        <v>839</v>
      </c>
      <c r="B58" s="724" t="s">
        <v>816</v>
      </c>
    </row>
  </sheetData>
  <mergeCells count="13">
    <mergeCell ref="M8:M9"/>
    <mergeCell ref="N8:P8"/>
    <mergeCell ref="Q8:S8"/>
    <mergeCell ref="A3:S3"/>
    <mergeCell ref="A7:A9"/>
    <mergeCell ref="B7:B9"/>
    <mergeCell ref="C7:C9"/>
    <mergeCell ref="D7:S7"/>
    <mergeCell ref="D8:D9"/>
    <mergeCell ref="E8:G8"/>
    <mergeCell ref="H8:H9"/>
    <mergeCell ref="I8:K8"/>
    <mergeCell ref="L8:L9"/>
  </mergeCells>
  <pageMargins left="0.7" right="0.7" top="0.75" bottom="0.75" header="0.3" footer="0.3"/>
  <pageSetup paperSize="9" scale="47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B946-958F-4AEE-8A22-28388879C1CB}">
  <sheetPr codeName="Sheet64">
    <tabColor rgb="FF7030A0"/>
    <pageSetUpPr fitToPage="1"/>
  </sheetPr>
  <dimension ref="A1:AB68"/>
  <sheetViews>
    <sheetView zoomScale="55" zoomScaleNormal="55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3" width="25.7109375" style="70" customWidth="1"/>
    <col min="4" max="18" width="10.7109375" style="70" customWidth="1"/>
    <col min="19" max="256" width="9.140625" style="70"/>
    <col min="257" max="257" width="5.7109375" style="70" customWidth="1"/>
    <col min="258" max="259" width="25.7109375" style="70" customWidth="1"/>
    <col min="260" max="274" width="10.7109375" style="70" customWidth="1"/>
    <col min="275" max="512" width="9.140625" style="70"/>
    <col min="513" max="513" width="5.7109375" style="70" customWidth="1"/>
    <col min="514" max="515" width="25.7109375" style="70" customWidth="1"/>
    <col min="516" max="530" width="10.7109375" style="70" customWidth="1"/>
    <col min="531" max="768" width="9.140625" style="70"/>
    <col min="769" max="769" width="5.7109375" style="70" customWidth="1"/>
    <col min="770" max="771" width="25.7109375" style="70" customWidth="1"/>
    <col min="772" max="786" width="10.7109375" style="70" customWidth="1"/>
    <col min="787" max="1024" width="9.140625" style="70"/>
    <col min="1025" max="1025" width="5.7109375" style="70" customWidth="1"/>
    <col min="1026" max="1027" width="25.7109375" style="70" customWidth="1"/>
    <col min="1028" max="1042" width="10.7109375" style="70" customWidth="1"/>
    <col min="1043" max="1280" width="9.140625" style="70"/>
    <col min="1281" max="1281" width="5.7109375" style="70" customWidth="1"/>
    <col min="1282" max="1283" width="25.7109375" style="70" customWidth="1"/>
    <col min="1284" max="1298" width="10.7109375" style="70" customWidth="1"/>
    <col min="1299" max="1536" width="9.140625" style="70"/>
    <col min="1537" max="1537" width="5.7109375" style="70" customWidth="1"/>
    <col min="1538" max="1539" width="25.7109375" style="70" customWidth="1"/>
    <col min="1540" max="1554" width="10.7109375" style="70" customWidth="1"/>
    <col min="1555" max="1792" width="9.140625" style="70"/>
    <col min="1793" max="1793" width="5.7109375" style="70" customWidth="1"/>
    <col min="1794" max="1795" width="25.7109375" style="70" customWidth="1"/>
    <col min="1796" max="1810" width="10.7109375" style="70" customWidth="1"/>
    <col min="1811" max="2048" width="9.140625" style="70"/>
    <col min="2049" max="2049" width="5.7109375" style="70" customWidth="1"/>
    <col min="2050" max="2051" width="25.7109375" style="70" customWidth="1"/>
    <col min="2052" max="2066" width="10.7109375" style="70" customWidth="1"/>
    <col min="2067" max="2304" width="9.140625" style="70"/>
    <col min="2305" max="2305" width="5.7109375" style="70" customWidth="1"/>
    <col min="2306" max="2307" width="25.7109375" style="70" customWidth="1"/>
    <col min="2308" max="2322" width="10.7109375" style="70" customWidth="1"/>
    <col min="2323" max="2560" width="9.140625" style="70"/>
    <col min="2561" max="2561" width="5.7109375" style="70" customWidth="1"/>
    <col min="2562" max="2563" width="25.7109375" style="70" customWidth="1"/>
    <col min="2564" max="2578" width="10.7109375" style="70" customWidth="1"/>
    <col min="2579" max="2816" width="9.140625" style="70"/>
    <col min="2817" max="2817" width="5.7109375" style="70" customWidth="1"/>
    <col min="2818" max="2819" width="25.7109375" style="70" customWidth="1"/>
    <col min="2820" max="2834" width="10.7109375" style="70" customWidth="1"/>
    <col min="2835" max="3072" width="9.140625" style="70"/>
    <col min="3073" max="3073" width="5.7109375" style="70" customWidth="1"/>
    <col min="3074" max="3075" width="25.7109375" style="70" customWidth="1"/>
    <col min="3076" max="3090" width="10.7109375" style="70" customWidth="1"/>
    <col min="3091" max="3328" width="9.140625" style="70"/>
    <col min="3329" max="3329" width="5.7109375" style="70" customWidth="1"/>
    <col min="3330" max="3331" width="25.7109375" style="70" customWidth="1"/>
    <col min="3332" max="3346" width="10.7109375" style="70" customWidth="1"/>
    <col min="3347" max="3584" width="9.140625" style="70"/>
    <col min="3585" max="3585" width="5.7109375" style="70" customWidth="1"/>
    <col min="3586" max="3587" width="25.7109375" style="70" customWidth="1"/>
    <col min="3588" max="3602" width="10.7109375" style="70" customWidth="1"/>
    <col min="3603" max="3840" width="9.140625" style="70"/>
    <col min="3841" max="3841" width="5.7109375" style="70" customWidth="1"/>
    <col min="3842" max="3843" width="25.7109375" style="70" customWidth="1"/>
    <col min="3844" max="3858" width="10.7109375" style="70" customWidth="1"/>
    <col min="3859" max="4096" width="9.140625" style="70"/>
    <col min="4097" max="4097" width="5.7109375" style="70" customWidth="1"/>
    <col min="4098" max="4099" width="25.7109375" style="70" customWidth="1"/>
    <col min="4100" max="4114" width="10.7109375" style="70" customWidth="1"/>
    <col min="4115" max="4352" width="9.140625" style="70"/>
    <col min="4353" max="4353" width="5.7109375" style="70" customWidth="1"/>
    <col min="4354" max="4355" width="25.7109375" style="70" customWidth="1"/>
    <col min="4356" max="4370" width="10.7109375" style="70" customWidth="1"/>
    <col min="4371" max="4608" width="9.140625" style="70"/>
    <col min="4609" max="4609" width="5.7109375" style="70" customWidth="1"/>
    <col min="4610" max="4611" width="25.7109375" style="70" customWidth="1"/>
    <col min="4612" max="4626" width="10.7109375" style="70" customWidth="1"/>
    <col min="4627" max="4864" width="9.140625" style="70"/>
    <col min="4865" max="4865" width="5.7109375" style="70" customWidth="1"/>
    <col min="4866" max="4867" width="25.7109375" style="70" customWidth="1"/>
    <col min="4868" max="4882" width="10.7109375" style="70" customWidth="1"/>
    <col min="4883" max="5120" width="9.140625" style="70"/>
    <col min="5121" max="5121" width="5.7109375" style="70" customWidth="1"/>
    <col min="5122" max="5123" width="25.7109375" style="70" customWidth="1"/>
    <col min="5124" max="5138" width="10.7109375" style="70" customWidth="1"/>
    <col min="5139" max="5376" width="9.140625" style="70"/>
    <col min="5377" max="5377" width="5.7109375" style="70" customWidth="1"/>
    <col min="5378" max="5379" width="25.7109375" style="70" customWidth="1"/>
    <col min="5380" max="5394" width="10.7109375" style="70" customWidth="1"/>
    <col min="5395" max="5632" width="9.140625" style="70"/>
    <col min="5633" max="5633" width="5.7109375" style="70" customWidth="1"/>
    <col min="5634" max="5635" width="25.7109375" style="70" customWidth="1"/>
    <col min="5636" max="5650" width="10.7109375" style="70" customWidth="1"/>
    <col min="5651" max="5888" width="9.140625" style="70"/>
    <col min="5889" max="5889" width="5.7109375" style="70" customWidth="1"/>
    <col min="5890" max="5891" width="25.7109375" style="70" customWidth="1"/>
    <col min="5892" max="5906" width="10.7109375" style="70" customWidth="1"/>
    <col min="5907" max="6144" width="9.140625" style="70"/>
    <col min="6145" max="6145" width="5.7109375" style="70" customWidth="1"/>
    <col min="6146" max="6147" width="25.7109375" style="70" customWidth="1"/>
    <col min="6148" max="6162" width="10.7109375" style="70" customWidth="1"/>
    <col min="6163" max="6400" width="9.140625" style="70"/>
    <col min="6401" max="6401" width="5.7109375" style="70" customWidth="1"/>
    <col min="6402" max="6403" width="25.7109375" style="70" customWidth="1"/>
    <col min="6404" max="6418" width="10.7109375" style="70" customWidth="1"/>
    <col min="6419" max="6656" width="9.140625" style="70"/>
    <col min="6657" max="6657" width="5.7109375" style="70" customWidth="1"/>
    <col min="6658" max="6659" width="25.7109375" style="70" customWidth="1"/>
    <col min="6660" max="6674" width="10.7109375" style="70" customWidth="1"/>
    <col min="6675" max="6912" width="9.140625" style="70"/>
    <col min="6913" max="6913" width="5.7109375" style="70" customWidth="1"/>
    <col min="6914" max="6915" width="25.7109375" style="70" customWidth="1"/>
    <col min="6916" max="6930" width="10.7109375" style="70" customWidth="1"/>
    <col min="6931" max="7168" width="9.140625" style="70"/>
    <col min="7169" max="7169" width="5.7109375" style="70" customWidth="1"/>
    <col min="7170" max="7171" width="25.7109375" style="70" customWidth="1"/>
    <col min="7172" max="7186" width="10.7109375" style="70" customWidth="1"/>
    <col min="7187" max="7424" width="9.140625" style="70"/>
    <col min="7425" max="7425" width="5.7109375" style="70" customWidth="1"/>
    <col min="7426" max="7427" width="25.7109375" style="70" customWidth="1"/>
    <col min="7428" max="7442" width="10.7109375" style="70" customWidth="1"/>
    <col min="7443" max="7680" width="9.140625" style="70"/>
    <col min="7681" max="7681" width="5.7109375" style="70" customWidth="1"/>
    <col min="7682" max="7683" width="25.7109375" style="70" customWidth="1"/>
    <col min="7684" max="7698" width="10.7109375" style="70" customWidth="1"/>
    <col min="7699" max="7936" width="9.140625" style="70"/>
    <col min="7937" max="7937" width="5.7109375" style="70" customWidth="1"/>
    <col min="7938" max="7939" width="25.7109375" style="70" customWidth="1"/>
    <col min="7940" max="7954" width="10.7109375" style="70" customWidth="1"/>
    <col min="7955" max="8192" width="9.140625" style="70"/>
    <col min="8193" max="8193" width="5.7109375" style="70" customWidth="1"/>
    <col min="8194" max="8195" width="25.7109375" style="70" customWidth="1"/>
    <col min="8196" max="8210" width="10.7109375" style="70" customWidth="1"/>
    <col min="8211" max="8448" width="9.140625" style="70"/>
    <col min="8449" max="8449" width="5.7109375" style="70" customWidth="1"/>
    <col min="8450" max="8451" width="25.7109375" style="70" customWidth="1"/>
    <col min="8452" max="8466" width="10.7109375" style="70" customWidth="1"/>
    <col min="8467" max="8704" width="9.140625" style="70"/>
    <col min="8705" max="8705" width="5.7109375" style="70" customWidth="1"/>
    <col min="8706" max="8707" width="25.7109375" style="70" customWidth="1"/>
    <col min="8708" max="8722" width="10.7109375" style="70" customWidth="1"/>
    <col min="8723" max="8960" width="9.140625" style="70"/>
    <col min="8961" max="8961" width="5.7109375" style="70" customWidth="1"/>
    <col min="8962" max="8963" width="25.7109375" style="70" customWidth="1"/>
    <col min="8964" max="8978" width="10.7109375" style="70" customWidth="1"/>
    <col min="8979" max="9216" width="9.140625" style="70"/>
    <col min="9217" max="9217" width="5.7109375" style="70" customWidth="1"/>
    <col min="9218" max="9219" width="25.7109375" style="70" customWidth="1"/>
    <col min="9220" max="9234" width="10.7109375" style="70" customWidth="1"/>
    <col min="9235" max="9472" width="9.140625" style="70"/>
    <col min="9473" max="9473" width="5.7109375" style="70" customWidth="1"/>
    <col min="9474" max="9475" width="25.7109375" style="70" customWidth="1"/>
    <col min="9476" max="9490" width="10.7109375" style="70" customWidth="1"/>
    <col min="9491" max="9728" width="9.140625" style="70"/>
    <col min="9729" max="9729" width="5.7109375" style="70" customWidth="1"/>
    <col min="9730" max="9731" width="25.7109375" style="70" customWidth="1"/>
    <col min="9732" max="9746" width="10.7109375" style="70" customWidth="1"/>
    <col min="9747" max="9984" width="9.140625" style="70"/>
    <col min="9985" max="9985" width="5.7109375" style="70" customWidth="1"/>
    <col min="9986" max="9987" width="25.7109375" style="70" customWidth="1"/>
    <col min="9988" max="10002" width="10.7109375" style="70" customWidth="1"/>
    <col min="10003" max="10240" width="9.140625" style="70"/>
    <col min="10241" max="10241" width="5.7109375" style="70" customWidth="1"/>
    <col min="10242" max="10243" width="25.7109375" style="70" customWidth="1"/>
    <col min="10244" max="10258" width="10.7109375" style="70" customWidth="1"/>
    <col min="10259" max="10496" width="9.140625" style="70"/>
    <col min="10497" max="10497" width="5.7109375" style="70" customWidth="1"/>
    <col min="10498" max="10499" width="25.7109375" style="70" customWidth="1"/>
    <col min="10500" max="10514" width="10.7109375" style="70" customWidth="1"/>
    <col min="10515" max="10752" width="9.140625" style="70"/>
    <col min="10753" max="10753" width="5.7109375" style="70" customWidth="1"/>
    <col min="10754" max="10755" width="25.7109375" style="70" customWidth="1"/>
    <col min="10756" max="10770" width="10.7109375" style="70" customWidth="1"/>
    <col min="10771" max="11008" width="9.140625" style="70"/>
    <col min="11009" max="11009" width="5.7109375" style="70" customWidth="1"/>
    <col min="11010" max="11011" width="25.7109375" style="70" customWidth="1"/>
    <col min="11012" max="11026" width="10.7109375" style="70" customWidth="1"/>
    <col min="11027" max="11264" width="9.140625" style="70"/>
    <col min="11265" max="11265" width="5.7109375" style="70" customWidth="1"/>
    <col min="11266" max="11267" width="25.7109375" style="70" customWidth="1"/>
    <col min="11268" max="11282" width="10.7109375" style="70" customWidth="1"/>
    <col min="11283" max="11520" width="9.140625" style="70"/>
    <col min="11521" max="11521" width="5.7109375" style="70" customWidth="1"/>
    <col min="11522" max="11523" width="25.7109375" style="70" customWidth="1"/>
    <col min="11524" max="11538" width="10.7109375" style="70" customWidth="1"/>
    <col min="11539" max="11776" width="9.140625" style="70"/>
    <col min="11777" max="11777" width="5.7109375" style="70" customWidth="1"/>
    <col min="11778" max="11779" width="25.7109375" style="70" customWidth="1"/>
    <col min="11780" max="11794" width="10.7109375" style="70" customWidth="1"/>
    <col min="11795" max="12032" width="9.140625" style="70"/>
    <col min="12033" max="12033" width="5.7109375" style="70" customWidth="1"/>
    <col min="12034" max="12035" width="25.7109375" style="70" customWidth="1"/>
    <col min="12036" max="12050" width="10.7109375" style="70" customWidth="1"/>
    <col min="12051" max="12288" width="9.140625" style="70"/>
    <col min="12289" max="12289" width="5.7109375" style="70" customWidth="1"/>
    <col min="12290" max="12291" width="25.7109375" style="70" customWidth="1"/>
    <col min="12292" max="12306" width="10.7109375" style="70" customWidth="1"/>
    <col min="12307" max="12544" width="9.140625" style="70"/>
    <col min="12545" max="12545" width="5.7109375" style="70" customWidth="1"/>
    <col min="12546" max="12547" width="25.7109375" style="70" customWidth="1"/>
    <col min="12548" max="12562" width="10.7109375" style="70" customWidth="1"/>
    <col min="12563" max="12800" width="9.140625" style="70"/>
    <col min="12801" max="12801" width="5.7109375" style="70" customWidth="1"/>
    <col min="12802" max="12803" width="25.7109375" style="70" customWidth="1"/>
    <col min="12804" max="12818" width="10.7109375" style="70" customWidth="1"/>
    <col min="12819" max="13056" width="9.140625" style="70"/>
    <col min="13057" max="13057" width="5.7109375" style="70" customWidth="1"/>
    <col min="13058" max="13059" width="25.7109375" style="70" customWidth="1"/>
    <col min="13060" max="13074" width="10.7109375" style="70" customWidth="1"/>
    <col min="13075" max="13312" width="9.140625" style="70"/>
    <col min="13313" max="13313" width="5.7109375" style="70" customWidth="1"/>
    <col min="13314" max="13315" width="25.7109375" style="70" customWidth="1"/>
    <col min="13316" max="13330" width="10.7109375" style="70" customWidth="1"/>
    <col min="13331" max="13568" width="9.140625" style="70"/>
    <col min="13569" max="13569" width="5.7109375" style="70" customWidth="1"/>
    <col min="13570" max="13571" width="25.7109375" style="70" customWidth="1"/>
    <col min="13572" max="13586" width="10.7109375" style="70" customWidth="1"/>
    <col min="13587" max="13824" width="9.140625" style="70"/>
    <col min="13825" max="13825" width="5.7109375" style="70" customWidth="1"/>
    <col min="13826" max="13827" width="25.7109375" style="70" customWidth="1"/>
    <col min="13828" max="13842" width="10.7109375" style="70" customWidth="1"/>
    <col min="13843" max="14080" width="9.140625" style="70"/>
    <col min="14081" max="14081" width="5.7109375" style="70" customWidth="1"/>
    <col min="14082" max="14083" width="25.7109375" style="70" customWidth="1"/>
    <col min="14084" max="14098" width="10.7109375" style="70" customWidth="1"/>
    <col min="14099" max="14336" width="9.140625" style="70"/>
    <col min="14337" max="14337" width="5.7109375" style="70" customWidth="1"/>
    <col min="14338" max="14339" width="25.7109375" style="70" customWidth="1"/>
    <col min="14340" max="14354" width="10.7109375" style="70" customWidth="1"/>
    <col min="14355" max="14592" width="9.140625" style="70"/>
    <col min="14593" max="14593" width="5.7109375" style="70" customWidth="1"/>
    <col min="14594" max="14595" width="25.7109375" style="70" customWidth="1"/>
    <col min="14596" max="14610" width="10.7109375" style="70" customWidth="1"/>
    <col min="14611" max="14848" width="9.140625" style="70"/>
    <col min="14849" max="14849" width="5.7109375" style="70" customWidth="1"/>
    <col min="14850" max="14851" width="25.7109375" style="70" customWidth="1"/>
    <col min="14852" max="14866" width="10.7109375" style="70" customWidth="1"/>
    <col min="14867" max="15104" width="9.140625" style="70"/>
    <col min="15105" max="15105" width="5.7109375" style="70" customWidth="1"/>
    <col min="15106" max="15107" width="25.7109375" style="70" customWidth="1"/>
    <col min="15108" max="15122" width="10.7109375" style="70" customWidth="1"/>
    <col min="15123" max="15360" width="9.140625" style="70"/>
    <col min="15361" max="15361" width="5.7109375" style="70" customWidth="1"/>
    <col min="15362" max="15363" width="25.7109375" style="70" customWidth="1"/>
    <col min="15364" max="15378" width="10.7109375" style="70" customWidth="1"/>
    <col min="15379" max="15616" width="9.140625" style="70"/>
    <col min="15617" max="15617" width="5.7109375" style="70" customWidth="1"/>
    <col min="15618" max="15619" width="25.7109375" style="70" customWidth="1"/>
    <col min="15620" max="15634" width="10.7109375" style="70" customWidth="1"/>
    <col min="15635" max="15872" width="9.140625" style="70"/>
    <col min="15873" max="15873" width="5.7109375" style="70" customWidth="1"/>
    <col min="15874" max="15875" width="25.7109375" style="70" customWidth="1"/>
    <col min="15876" max="15890" width="10.7109375" style="70" customWidth="1"/>
    <col min="15891" max="16128" width="9.140625" style="70"/>
    <col min="16129" max="16129" width="5.7109375" style="70" customWidth="1"/>
    <col min="16130" max="16131" width="25.7109375" style="70" customWidth="1"/>
    <col min="16132" max="16146" width="10.7109375" style="70" customWidth="1"/>
    <col min="16147" max="16384" width="9.140625" style="70"/>
  </cols>
  <sheetData>
    <row r="1" spans="1:28" ht="15.75" x14ac:dyDescent="0.25">
      <c r="A1" s="290" t="s">
        <v>989</v>
      </c>
      <c r="B1" s="69"/>
      <c r="C1" s="131"/>
      <c r="D1" s="131"/>
      <c r="E1" s="131"/>
      <c r="F1" s="131"/>
    </row>
    <row r="2" spans="1:28" ht="15.75" x14ac:dyDescent="0.25">
      <c r="A2" s="590" t="s">
        <v>316</v>
      </c>
      <c r="B2" s="590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</row>
    <row r="3" spans="1:28" ht="15.75" x14ac:dyDescent="0.25">
      <c r="A3" s="588" t="s">
        <v>940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28" ht="15.75" x14ac:dyDescent="0.25">
      <c r="A4" s="217"/>
      <c r="B4" s="589"/>
      <c r="C4" s="217"/>
      <c r="D4" s="217"/>
      <c r="E4" s="217"/>
      <c r="F4" s="217"/>
      <c r="G4" s="217"/>
      <c r="H4" s="589" t="str">
        <f>'1'!$E$5</f>
        <v>KABUPATEN/KOTA</v>
      </c>
      <c r="I4" s="590">
        <f>'1'!$F$5</f>
        <v>2022</v>
      </c>
      <c r="J4" s="217"/>
      <c r="K4" s="217"/>
      <c r="L4" s="217"/>
      <c r="M4" s="217"/>
      <c r="N4" s="217"/>
      <c r="O4" s="217"/>
      <c r="P4" s="588"/>
      <c r="Q4" s="588"/>
      <c r="R4" s="588"/>
    </row>
    <row r="5" spans="1:28" ht="15.75" x14ac:dyDescent="0.25">
      <c r="A5" s="217"/>
      <c r="B5" s="589"/>
      <c r="C5" s="589"/>
      <c r="D5" s="589"/>
      <c r="E5" s="589"/>
      <c r="F5" s="217"/>
      <c r="G5" s="217"/>
      <c r="H5" s="589" t="str">
        <f>'1'!$E$6</f>
        <v>TAHUN</v>
      </c>
      <c r="I5" s="590" t="str">
        <f>'1'!$F$6</f>
        <v>BANYUMAS</v>
      </c>
      <c r="J5" s="217"/>
      <c r="K5" s="217"/>
      <c r="L5" s="217"/>
      <c r="M5" s="217"/>
      <c r="N5" s="217"/>
      <c r="O5" s="217"/>
      <c r="P5" s="588"/>
      <c r="Q5" s="588"/>
      <c r="R5" s="588"/>
    </row>
    <row r="6" spans="1:28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28" ht="22.5" customHeight="1" x14ac:dyDescent="0.25">
      <c r="A7" s="1040" t="s">
        <v>2</v>
      </c>
      <c r="B7" s="1040" t="s">
        <v>254</v>
      </c>
      <c r="C7" s="1040" t="s">
        <v>409</v>
      </c>
      <c r="D7" s="1093" t="s">
        <v>941</v>
      </c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1095"/>
      <c r="S7" s="80"/>
    </row>
    <row r="8" spans="1:28" ht="33.75" customHeight="1" x14ac:dyDescent="0.25">
      <c r="A8" s="1040"/>
      <c r="B8" s="1040"/>
      <c r="C8" s="1040"/>
      <c r="D8" s="1296" t="s">
        <v>942</v>
      </c>
      <c r="E8" s="1324"/>
      <c r="F8" s="1325"/>
      <c r="G8" s="1296" t="s">
        <v>943</v>
      </c>
      <c r="H8" s="1324"/>
      <c r="I8" s="1325"/>
      <c r="J8" s="1296" t="s">
        <v>944</v>
      </c>
      <c r="K8" s="1324"/>
      <c r="L8" s="1325"/>
      <c r="M8" s="1296" t="s">
        <v>945</v>
      </c>
      <c r="N8" s="1324"/>
      <c r="O8" s="1325"/>
      <c r="P8" s="1296" t="s">
        <v>946</v>
      </c>
      <c r="Q8" s="1298"/>
      <c r="R8" s="1297"/>
      <c r="S8" s="80"/>
    </row>
    <row r="9" spans="1:28" ht="15.75" x14ac:dyDescent="0.25">
      <c r="A9" s="1041"/>
      <c r="B9" s="1041"/>
      <c r="C9" s="1041"/>
      <c r="D9" s="758" t="s">
        <v>6</v>
      </c>
      <c r="E9" s="758" t="s">
        <v>7</v>
      </c>
      <c r="F9" s="758" t="s">
        <v>370</v>
      </c>
      <c r="G9" s="758" t="s">
        <v>6</v>
      </c>
      <c r="H9" s="758" t="s">
        <v>7</v>
      </c>
      <c r="I9" s="758" t="s">
        <v>370</v>
      </c>
      <c r="J9" s="758" t="s">
        <v>6</v>
      </c>
      <c r="K9" s="758" t="s">
        <v>7</v>
      </c>
      <c r="L9" s="758" t="s">
        <v>370</v>
      </c>
      <c r="M9" s="758" t="s">
        <v>6</v>
      </c>
      <c r="N9" s="758" t="s">
        <v>7</v>
      </c>
      <c r="O9" s="758" t="s">
        <v>370</v>
      </c>
      <c r="P9" s="758" t="s">
        <v>6</v>
      </c>
      <c r="Q9" s="758" t="s">
        <v>7</v>
      </c>
      <c r="R9" s="758" t="s">
        <v>370</v>
      </c>
      <c r="S9" s="80"/>
    </row>
    <row r="10" spans="1:28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31"/>
      <c r="T10" s="918"/>
      <c r="U10" s="918"/>
      <c r="V10" s="918"/>
      <c r="W10" s="918"/>
      <c r="X10" s="918"/>
      <c r="Y10" s="918"/>
      <c r="Z10" s="918"/>
      <c r="AA10" s="918"/>
      <c r="AB10" s="918"/>
    </row>
    <row r="11" spans="1:28" ht="17.100000000000001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403"/>
      <c r="E11" s="403"/>
      <c r="F11" s="403">
        <f>D11+E11</f>
        <v>0</v>
      </c>
      <c r="G11" s="403"/>
      <c r="H11" s="403"/>
      <c r="I11" s="403">
        <f>G11+H11</f>
        <v>0</v>
      </c>
      <c r="J11" s="403"/>
      <c r="K11" s="403"/>
      <c r="L11" s="403">
        <f>J11+K11</f>
        <v>0</v>
      </c>
      <c r="M11" s="403"/>
      <c r="N11" s="403"/>
      <c r="O11" s="403">
        <f>M11+N11</f>
        <v>0</v>
      </c>
      <c r="P11" s="138">
        <f>D11+G11-J11-M11</f>
        <v>0</v>
      </c>
      <c r="Q11" s="138">
        <f>E11+H11-K11-N11</f>
        <v>0</v>
      </c>
      <c r="R11" s="138">
        <f>P11+Q11</f>
        <v>0</v>
      </c>
      <c r="S11" s="80"/>
    </row>
    <row r="12" spans="1:28" ht="17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138"/>
      <c r="E12" s="138"/>
      <c r="F12" s="138">
        <f t="shared" ref="F12:F30" si="0">D12+E12</f>
        <v>0</v>
      </c>
      <c r="G12" s="138"/>
      <c r="H12" s="138"/>
      <c r="I12" s="138">
        <f t="shared" ref="I12:I29" si="1">G12+H12</f>
        <v>0</v>
      </c>
      <c r="J12" s="138"/>
      <c r="K12" s="138"/>
      <c r="L12" s="138">
        <f t="shared" ref="L12:L29" si="2">J12+K12</f>
        <v>0</v>
      </c>
      <c r="M12" s="138"/>
      <c r="N12" s="138"/>
      <c r="O12" s="138">
        <f t="shared" ref="O12:O29" si="3">M12+N12</f>
        <v>0</v>
      </c>
      <c r="P12" s="138">
        <f t="shared" ref="P12:P30" si="4">D12+G12-J12-M12</f>
        <v>0</v>
      </c>
      <c r="Q12" s="138">
        <f t="shared" ref="Q12:Q30" si="5">E12+H12-K12-N12</f>
        <v>0</v>
      </c>
      <c r="R12" s="138">
        <f t="shared" ref="R12:R30" si="6">P12+Q12</f>
        <v>0</v>
      </c>
      <c r="S12" s="80"/>
    </row>
    <row r="13" spans="1:28" ht="17.100000000000001" customHeight="1" x14ac:dyDescent="0.25">
      <c r="A13" s="557"/>
      <c r="B13" s="128"/>
      <c r="C13" s="128" t="str">
        <f>'9'!C11</f>
        <v>Wangon II</v>
      </c>
      <c r="D13" s="138"/>
      <c r="E13" s="138"/>
      <c r="F13" s="138">
        <f t="shared" si="0"/>
        <v>0</v>
      </c>
      <c r="G13" s="138"/>
      <c r="H13" s="138"/>
      <c r="I13" s="138">
        <f t="shared" si="1"/>
        <v>0</v>
      </c>
      <c r="J13" s="138"/>
      <c r="K13" s="138"/>
      <c r="L13" s="138">
        <f>J13+K13</f>
        <v>0</v>
      </c>
      <c r="M13" s="138"/>
      <c r="N13" s="138"/>
      <c r="O13" s="138">
        <f t="shared" si="3"/>
        <v>0</v>
      </c>
      <c r="P13" s="138">
        <f t="shared" si="4"/>
        <v>0</v>
      </c>
      <c r="Q13" s="138">
        <f t="shared" si="5"/>
        <v>0</v>
      </c>
      <c r="R13" s="138">
        <f t="shared" si="6"/>
        <v>0</v>
      </c>
      <c r="S13" s="80"/>
    </row>
    <row r="14" spans="1:28" ht="17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138"/>
      <c r="E14" s="138"/>
      <c r="F14" s="138">
        <f t="shared" si="0"/>
        <v>0</v>
      </c>
      <c r="G14" s="138"/>
      <c r="H14" s="138"/>
      <c r="I14" s="138">
        <f t="shared" si="1"/>
        <v>0</v>
      </c>
      <c r="J14" s="138"/>
      <c r="K14" s="138"/>
      <c r="L14" s="138">
        <f t="shared" si="2"/>
        <v>0</v>
      </c>
      <c r="M14" s="138"/>
      <c r="N14" s="138"/>
      <c r="O14" s="138">
        <f t="shared" si="3"/>
        <v>0</v>
      </c>
      <c r="P14" s="138">
        <f t="shared" si="4"/>
        <v>0</v>
      </c>
      <c r="Q14" s="138">
        <f t="shared" si="5"/>
        <v>0</v>
      </c>
      <c r="R14" s="138">
        <f t="shared" si="6"/>
        <v>0</v>
      </c>
      <c r="S14" s="80"/>
    </row>
    <row r="15" spans="1:28" ht="17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138"/>
      <c r="E15" s="138"/>
      <c r="F15" s="138">
        <f t="shared" si="0"/>
        <v>0</v>
      </c>
      <c r="G15" s="138"/>
      <c r="H15" s="138"/>
      <c r="I15" s="138">
        <f t="shared" si="1"/>
        <v>0</v>
      </c>
      <c r="J15" s="138"/>
      <c r="K15" s="138"/>
      <c r="L15" s="138">
        <f t="shared" si="2"/>
        <v>0</v>
      </c>
      <c r="M15" s="138"/>
      <c r="N15" s="138"/>
      <c r="O15" s="138">
        <f t="shared" si="3"/>
        <v>0</v>
      </c>
      <c r="P15" s="138">
        <f t="shared" si="4"/>
        <v>0</v>
      </c>
      <c r="Q15" s="138">
        <f t="shared" si="5"/>
        <v>0</v>
      </c>
      <c r="R15" s="138">
        <f t="shared" si="6"/>
        <v>0</v>
      </c>
      <c r="S15" s="80"/>
    </row>
    <row r="16" spans="1:28" ht="17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138"/>
      <c r="E16" s="138"/>
      <c r="F16" s="138">
        <f t="shared" si="0"/>
        <v>0</v>
      </c>
      <c r="G16" s="138"/>
      <c r="H16" s="138"/>
      <c r="I16" s="138">
        <f t="shared" si="1"/>
        <v>0</v>
      </c>
      <c r="J16" s="138"/>
      <c r="K16" s="138"/>
      <c r="L16" s="138">
        <f t="shared" si="2"/>
        <v>0</v>
      </c>
      <c r="M16" s="138"/>
      <c r="N16" s="138"/>
      <c r="O16" s="138">
        <f>M16+N16</f>
        <v>0</v>
      </c>
      <c r="P16" s="138">
        <f t="shared" si="4"/>
        <v>0</v>
      </c>
      <c r="Q16" s="138">
        <f t="shared" si="5"/>
        <v>0</v>
      </c>
      <c r="R16" s="138">
        <f t="shared" si="6"/>
        <v>0</v>
      </c>
      <c r="S16" s="80"/>
    </row>
    <row r="17" spans="1:19" ht="17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138"/>
      <c r="E17" s="138"/>
      <c r="F17" s="138">
        <f t="shared" si="0"/>
        <v>0</v>
      </c>
      <c r="G17" s="138"/>
      <c r="H17" s="138"/>
      <c r="I17" s="138">
        <f t="shared" si="1"/>
        <v>0</v>
      </c>
      <c r="J17" s="138"/>
      <c r="K17" s="138"/>
      <c r="L17" s="138">
        <f t="shared" si="2"/>
        <v>0</v>
      </c>
      <c r="M17" s="138"/>
      <c r="N17" s="138"/>
      <c r="O17" s="138">
        <f t="shared" si="3"/>
        <v>0</v>
      </c>
      <c r="P17" s="138">
        <f t="shared" si="4"/>
        <v>0</v>
      </c>
      <c r="Q17" s="138">
        <f t="shared" si="5"/>
        <v>0</v>
      </c>
      <c r="R17" s="138">
        <f t="shared" si="6"/>
        <v>0</v>
      </c>
      <c r="S17" s="80"/>
    </row>
    <row r="18" spans="1:19" ht="17.100000000000001" customHeight="1" x14ac:dyDescent="0.25">
      <c r="A18" s="557"/>
      <c r="B18" s="128"/>
      <c r="C18" s="128" t="str">
        <f>'9'!C16</f>
        <v>Kemranjen II</v>
      </c>
      <c r="D18" s="138"/>
      <c r="E18" s="138"/>
      <c r="F18" s="138">
        <f t="shared" si="0"/>
        <v>0</v>
      </c>
      <c r="G18" s="138"/>
      <c r="H18" s="138"/>
      <c r="I18" s="138">
        <f t="shared" si="1"/>
        <v>0</v>
      </c>
      <c r="J18" s="138"/>
      <c r="K18" s="138"/>
      <c r="L18" s="138">
        <f t="shared" si="2"/>
        <v>0</v>
      </c>
      <c r="M18" s="138"/>
      <c r="N18" s="138"/>
      <c r="O18" s="138">
        <f t="shared" si="3"/>
        <v>0</v>
      </c>
      <c r="P18" s="138">
        <f t="shared" si="4"/>
        <v>0</v>
      </c>
      <c r="Q18" s="138">
        <f t="shared" si="5"/>
        <v>0</v>
      </c>
      <c r="R18" s="138">
        <f t="shared" si="6"/>
        <v>0</v>
      </c>
      <c r="S18" s="80"/>
    </row>
    <row r="19" spans="1:19" ht="17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138"/>
      <c r="E19" s="138"/>
      <c r="F19" s="138">
        <f t="shared" si="0"/>
        <v>0</v>
      </c>
      <c r="G19" s="138"/>
      <c r="H19" s="138"/>
      <c r="I19" s="138">
        <f t="shared" si="1"/>
        <v>0</v>
      </c>
      <c r="J19" s="138"/>
      <c r="K19" s="138"/>
      <c r="L19" s="138">
        <f t="shared" si="2"/>
        <v>0</v>
      </c>
      <c r="M19" s="138"/>
      <c r="N19" s="138"/>
      <c r="O19" s="138">
        <f t="shared" si="3"/>
        <v>0</v>
      </c>
      <c r="P19" s="138">
        <f t="shared" si="4"/>
        <v>0</v>
      </c>
      <c r="Q19" s="138">
        <f t="shared" si="5"/>
        <v>0</v>
      </c>
      <c r="R19" s="138">
        <f t="shared" si="6"/>
        <v>0</v>
      </c>
      <c r="S19" s="80"/>
    </row>
    <row r="20" spans="1:19" ht="17.100000000000001" customHeight="1" x14ac:dyDescent="0.25">
      <c r="A20" s="557"/>
      <c r="B20" s="128"/>
      <c r="C20" s="128" t="str">
        <f>'9'!C18</f>
        <v>Sumpiuh II</v>
      </c>
      <c r="D20" s="138"/>
      <c r="E20" s="138"/>
      <c r="F20" s="138">
        <f t="shared" si="0"/>
        <v>0</v>
      </c>
      <c r="G20" s="138"/>
      <c r="H20" s="138"/>
      <c r="I20" s="138">
        <f t="shared" si="1"/>
        <v>0</v>
      </c>
      <c r="J20" s="138"/>
      <c r="K20" s="138"/>
      <c r="L20" s="138">
        <f t="shared" si="2"/>
        <v>0</v>
      </c>
      <c r="M20" s="138"/>
      <c r="N20" s="138"/>
      <c r="O20" s="138">
        <f t="shared" si="3"/>
        <v>0</v>
      </c>
      <c r="P20" s="138">
        <f t="shared" si="4"/>
        <v>0</v>
      </c>
      <c r="Q20" s="138">
        <f t="shared" si="5"/>
        <v>0</v>
      </c>
      <c r="R20" s="138">
        <f t="shared" si="6"/>
        <v>0</v>
      </c>
      <c r="S20" s="80"/>
    </row>
    <row r="21" spans="1:19" ht="17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138"/>
      <c r="E21" s="138"/>
      <c r="F21" s="138">
        <f t="shared" si="0"/>
        <v>0</v>
      </c>
      <c r="G21" s="138"/>
      <c r="H21" s="138"/>
      <c r="I21" s="138">
        <f t="shared" si="1"/>
        <v>0</v>
      </c>
      <c r="J21" s="138"/>
      <c r="K21" s="138"/>
      <c r="L21" s="138">
        <f t="shared" si="2"/>
        <v>0</v>
      </c>
      <c r="M21" s="138"/>
      <c r="N21" s="138"/>
      <c r="O21" s="138">
        <f>M21+N21</f>
        <v>0</v>
      </c>
      <c r="P21" s="138">
        <f t="shared" si="4"/>
        <v>0</v>
      </c>
      <c r="Q21" s="138">
        <f t="shared" si="5"/>
        <v>0</v>
      </c>
      <c r="R21" s="138">
        <f t="shared" si="6"/>
        <v>0</v>
      </c>
      <c r="S21" s="80"/>
    </row>
    <row r="22" spans="1:19" ht="17.100000000000001" customHeight="1" x14ac:dyDescent="0.25">
      <c r="A22" s="557"/>
      <c r="B22" s="128"/>
      <c r="C22" s="128" t="str">
        <f>'9'!C20</f>
        <v>Tambak II</v>
      </c>
      <c r="D22" s="138"/>
      <c r="E22" s="138"/>
      <c r="F22" s="138">
        <f t="shared" si="0"/>
        <v>0</v>
      </c>
      <c r="G22" s="138"/>
      <c r="H22" s="138"/>
      <c r="I22" s="138">
        <f t="shared" si="1"/>
        <v>0</v>
      </c>
      <c r="J22" s="138"/>
      <c r="K22" s="138"/>
      <c r="L22" s="138">
        <f t="shared" si="2"/>
        <v>0</v>
      </c>
      <c r="M22" s="138"/>
      <c r="N22" s="138"/>
      <c r="O22" s="138">
        <f t="shared" si="3"/>
        <v>0</v>
      </c>
      <c r="P22" s="138">
        <f t="shared" si="4"/>
        <v>0</v>
      </c>
      <c r="Q22" s="138">
        <f t="shared" si="5"/>
        <v>0</v>
      </c>
      <c r="R22" s="138">
        <f t="shared" si="6"/>
        <v>0</v>
      </c>
      <c r="S22" s="80"/>
    </row>
    <row r="23" spans="1:19" ht="17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138"/>
      <c r="E23" s="138"/>
      <c r="F23" s="138">
        <f t="shared" si="0"/>
        <v>0</v>
      </c>
      <c r="G23" s="138"/>
      <c r="H23" s="138"/>
      <c r="I23" s="138">
        <f t="shared" si="1"/>
        <v>0</v>
      </c>
      <c r="J23" s="138"/>
      <c r="K23" s="138"/>
      <c r="L23" s="138">
        <f t="shared" si="2"/>
        <v>0</v>
      </c>
      <c r="M23" s="138"/>
      <c r="N23" s="138"/>
      <c r="O23" s="138">
        <f t="shared" si="3"/>
        <v>0</v>
      </c>
      <c r="P23" s="138">
        <f t="shared" si="4"/>
        <v>0</v>
      </c>
      <c r="Q23" s="138">
        <f t="shared" si="5"/>
        <v>0</v>
      </c>
      <c r="R23" s="138">
        <f t="shared" si="6"/>
        <v>0</v>
      </c>
      <c r="S23" s="80"/>
    </row>
    <row r="24" spans="1:19" ht="17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138"/>
      <c r="E24" s="138"/>
      <c r="F24" s="138">
        <f t="shared" si="0"/>
        <v>0</v>
      </c>
      <c r="G24" s="138"/>
      <c r="H24" s="138"/>
      <c r="I24" s="138">
        <f>G24+H24</f>
        <v>0</v>
      </c>
      <c r="J24" s="138"/>
      <c r="K24" s="138"/>
      <c r="L24" s="138">
        <f t="shared" si="2"/>
        <v>0</v>
      </c>
      <c r="M24" s="138"/>
      <c r="N24" s="138"/>
      <c r="O24" s="138">
        <f t="shared" si="3"/>
        <v>0</v>
      </c>
      <c r="P24" s="138">
        <f t="shared" si="4"/>
        <v>0</v>
      </c>
      <c r="Q24" s="138">
        <f t="shared" si="5"/>
        <v>0</v>
      </c>
      <c r="R24" s="138">
        <f t="shared" si="6"/>
        <v>0</v>
      </c>
      <c r="S24" s="80"/>
    </row>
    <row r="25" spans="1:19" ht="17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138"/>
      <c r="E25" s="138"/>
      <c r="F25" s="138">
        <f t="shared" si="0"/>
        <v>0</v>
      </c>
      <c r="G25" s="138"/>
      <c r="H25" s="138"/>
      <c r="I25" s="138">
        <f t="shared" si="1"/>
        <v>0</v>
      </c>
      <c r="J25" s="138"/>
      <c r="K25" s="138"/>
      <c r="L25" s="138">
        <f>J25+K25</f>
        <v>0</v>
      </c>
      <c r="M25" s="138"/>
      <c r="N25" s="138"/>
      <c r="O25" s="138">
        <f t="shared" si="3"/>
        <v>0</v>
      </c>
      <c r="P25" s="138">
        <f t="shared" si="4"/>
        <v>0</v>
      </c>
      <c r="Q25" s="138">
        <f t="shared" si="5"/>
        <v>0</v>
      </c>
      <c r="R25" s="138">
        <f t="shared" si="6"/>
        <v>0</v>
      </c>
      <c r="S25" s="80"/>
    </row>
    <row r="26" spans="1:19" ht="17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138"/>
      <c r="E26" s="138"/>
      <c r="F26" s="138">
        <f t="shared" si="0"/>
        <v>0</v>
      </c>
      <c r="G26" s="138"/>
      <c r="H26" s="138"/>
      <c r="I26" s="138">
        <f t="shared" si="1"/>
        <v>0</v>
      </c>
      <c r="J26" s="138"/>
      <c r="K26" s="138"/>
      <c r="L26" s="138">
        <f t="shared" si="2"/>
        <v>0</v>
      </c>
      <c r="M26" s="138"/>
      <c r="N26" s="138"/>
      <c r="O26" s="138">
        <f t="shared" si="3"/>
        <v>0</v>
      </c>
      <c r="P26" s="138">
        <f t="shared" si="4"/>
        <v>0</v>
      </c>
      <c r="Q26" s="138">
        <f t="shared" si="5"/>
        <v>0</v>
      </c>
      <c r="R26" s="138">
        <f t="shared" si="6"/>
        <v>0</v>
      </c>
      <c r="S26" s="80"/>
    </row>
    <row r="27" spans="1:19" ht="17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138"/>
      <c r="E27" s="138"/>
      <c r="F27" s="138">
        <f t="shared" si="0"/>
        <v>0</v>
      </c>
      <c r="G27" s="138"/>
      <c r="H27" s="138"/>
      <c r="I27" s="138">
        <f t="shared" si="1"/>
        <v>0</v>
      </c>
      <c r="J27" s="138"/>
      <c r="K27" s="138"/>
      <c r="L27" s="138">
        <f t="shared" si="2"/>
        <v>0</v>
      </c>
      <c r="M27" s="138"/>
      <c r="N27" s="138"/>
      <c r="O27" s="138">
        <f t="shared" si="3"/>
        <v>0</v>
      </c>
      <c r="P27" s="138">
        <f t="shared" si="4"/>
        <v>0</v>
      </c>
      <c r="Q27" s="138">
        <f t="shared" si="5"/>
        <v>0</v>
      </c>
      <c r="R27" s="138">
        <f t="shared" si="6"/>
        <v>0</v>
      </c>
      <c r="S27" s="80"/>
    </row>
    <row r="28" spans="1:19" ht="17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138"/>
      <c r="E28" s="138"/>
      <c r="F28" s="138">
        <f t="shared" si="0"/>
        <v>0</v>
      </c>
      <c r="G28" s="138"/>
      <c r="H28" s="138"/>
      <c r="I28" s="138">
        <f t="shared" si="1"/>
        <v>0</v>
      </c>
      <c r="J28" s="138"/>
      <c r="K28" s="138"/>
      <c r="L28" s="138">
        <f t="shared" si="2"/>
        <v>0</v>
      </c>
      <c r="M28" s="138"/>
      <c r="N28" s="138"/>
      <c r="O28" s="138">
        <f t="shared" si="3"/>
        <v>0</v>
      </c>
      <c r="P28" s="138">
        <f t="shared" si="4"/>
        <v>0</v>
      </c>
      <c r="Q28" s="138">
        <f t="shared" si="5"/>
        <v>0</v>
      </c>
      <c r="R28" s="138">
        <f t="shared" si="6"/>
        <v>0</v>
      </c>
      <c r="S28" s="80"/>
    </row>
    <row r="29" spans="1:19" ht="17.100000000000001" customHeight="1" x14ac:dyDescent="0.25">
      <c r="A29" s="557"/>
      <c r="B29" s="128"/>
      <c r="C29" s="128" t="str">
        <f>'9'!C27</f>
        <v>Ajibarang II</v>
      </c>
      <c r="D29" s="138"/>
      <c r="E29" s="138"/>
      <c r="F29" s="138">
        <f t="shared" si="0"/>
        <v>0</v>
      </c>
      <c r="G29" s="138"/>
      <c r="H29" s="138"/>
      <c r="I29" s="138">
        <f t="shared" si="1"/>
        <v>0</v>
      </c>
      <c r="J29" s="138"/>
      <c r="K29" s="138"/>
      <c r="L29" s="138">
        <f t="shared" si="2"/>
        <v>0</v>
      </c>
      <c r="M29" s="138"/>
      <c r="N29" s="138"/>
      <c r="O29" s="138">
        <f t="shared" si="3"/>
        <v>0</v>
      </c>
      <c r="P29" s="138">
        <f t="shared" si="4"/>
        <v>0</v>
      </c>
      <c r="Q29" s="138">
        <f t="shared" si="5"/>
        <v>0</v>
      </c>
      <c r="R29" s="138">
        <f t="shared" si="6"/>
        <v>0</v>
      </c>
      <c r="S29" s="80"/>
    </row>
    <row r="30" spans="1:19" ht="17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138"/>
      <c r="E30" s="138"/>
      <c r="F30" s="138">
        <f t="shared" si="0"/>
        <v>0</v>
      </c>
      <c r="G30" s="138"/>
      <c r="H30" s="138"/>
      <c r="I30" s="138">
        <v>0</v>
      </c>
      <c r="J30" s="138"/>
      <c r="K30" s="138"/>
      <c r="L30" s="138">
        <v>0</v>
      </c>
      <c r="M30" s="138"/>
      <c r="N30" s="138"/>
      <c r="O30" s="138">
        <v>0</v>
      </c>
      <c r="P30" s="138">
        <f t="shared" si="4"/>
        <v>0</v>
      </c>
      <c r="Q30" s="138">
        <f t="shared" si="5"/>
        <v>0</v>
      </c>
      <c r="R30" s="138">
        <f t="shared" si="6"/>
        <v>0</v>
      </c>
      <c r="S30" s="80"/>
    </row>
    <row r="31" spans="1:19" ht="17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138"/>
      <c r="E31" s="138"/>
      <c r="F31" s="138">
        <f t="shared" ref="F31:F50" si="7">D31+E31</f>
        <v>0</v>
      </c>
      <c r="G31" s="138"/>
      <c r="H31" s="138"/>
      <c r="I31" s="138">
        <v>0</v>
      </c>
      <c r="J31" s="138"/>
      <c r="K31" s="138"/>
      <c r="L31" s="138">
        <v>0</v>
      </c>
      <c r="M31" s="138"/>
      <c r="N31" s="138"/>
      <c r="O31" s="138">
        <v>0</v>
      </c>
      <c r="P31" s="138">
        <f t="shared" ref="P31:P50" si="8">D31+G31-J31-M31</f>
        <v>0</v>
      </c>
      <c r="Q31" s="138">
        <f t="shared" ref="Q31:Q50" si="9">E31+H31-K31-N31</f>
        <v>0</v>
      </c>
      <c r="R31" s="138">
        <f t="shared" ref="R31:R50" si="10">P31+Q31</f>
        <v>0</v>
      </c>
      <c r="S31" s="80"/>
    </row>
    <row r="32" spans="1:19" ht="17.100000000000001" customHeight="1" x14ac:dyDescent="0.25">
      <c r="A32" s="557"/>
      <c r="B32" s="128"/>
      <c r="C32" s="128" t="str">
        <f>'9'!C30</f>
        <v>Pekuncen II</v>
      </c>
      <c r="D32" s="138"/>
      <c r="E32" s="138"/>
      <c r="F32" s="138">
        <f t="shared" si="7"/>
        <v>0</v>
      </c>
      <c r="G32" s="138"/>
      <c r="H32" s="138"/>
      <c r="I32" s="138">
        <v>0</v>
      </c>
      <c r="J32" s="138"/>
      <c r="K32" s="138"/>
      <c r="L32" s="138">
        <v>0</v>
      </c>
      <c r="M32" s="138"/>
      <c r="N32" s="138"/>
      <c r="O32" s="138">
        <v>0</v>
      </c>
      <c r="P32" s="138">
        <f t="shared" si="8"/>
        <v>0</v>
      </c>
      <c r="Q32" s="138">
        <f t="shared" si="9"/>
        <v>0</v>
      </c>
      <c r="R32" s="138">
        <f t="shared" si="10"/>
        <v>0</v>
      </c>
      <c r="S32" s="80"/>
    </row>
    <row r="33" spans="1:19" ht="17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138"/>
      <c r="E33" s="138"/>
      <c r="F33" s="138">
        <f t="shared" si="7"/>
        <v>0</v>
      </c>
      <c r="G33" s="138"/>
      <c r="H33" s="138"/>
      <c r="I33" s="138">
        <v>0</v>
      </c>
      <c r="J33" s="138"/>
      <c r="K33" s="138"/>
      <c r="L33" s="138">
        <v>0</v>
      </c>
      <c r="M33" s="138"/>
      <c r="N33" s="138"/>
      <c r="O33" s="138">
        <v>0</v>
      </c>
      <c r="P33" s="138">
        <f t="shared" si="8"/>
        <v>0</v>
      </c>
      <c r="Q33" s="138">
        <f t="shared" si="9"/>
        <v>0</v>
      </c>
      <c r="R33" s="138">
        <f t="shared" si="10"/>
        <v>0</v>
      </c>
      <c r="S33" s="80"/>
    </row>
    <row r="34" spans="1:19" ht="17.100000000000001" customHeight="1" x14ac:dyDescent="0.25">
      <c r="A34" s="557"/>
      <c r="B34" s="128"/>
      <c r="C34" s="128" t="str">
        <f>'9'!C32</f>
        <v>Cilongok II</v>
      </c>
      <c r="D34" s="138"/>
      <c r="E34" s="138"/>
      <c r="F34" s="138">
        <f t="shared" si="7"/>
        <v>0</v>
      </c>
      <c r="G34" s="138"/>
      <c r="H34" s="138"/>
      <c r="I34" s="138">
        <v>0</v>
      </c>
      <c r="J34" s="138"/>
      <c r="K34" s="138"/>
      <c r="L34" s="138">
        <v>0</v>
      </c>
      <c r="M34" s="138"/>
      <c r="N34" s="138"/>
      <c r="O34" s="138">
        <v>0</v>
      </c>
      <c r="P34" s="138">
        <f t="shared" si="8"/>
        <v>0</v>
      </c>
      <c r="Q34" s="138">
        <f t="shared" si="9"/>
        <v>0</v>
      </c>
      <c r="R34" s="138">
        <f t="shared" si="10"/>
        <v>0</v>
      </c>
      <c r="S34" s="80"/>
    </row>
    <row r="35" spans="1:19" ht="17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138"/>
      <c r="E35" s="138"/>
      <c r="F35" s="138">
        <f t="shared" si="7"/>
        <v>0</v>
      </c>
      <c r="G35" s="138"/>
      <c r="H35" s="138"/>
      <c r="I35" s="138">
        <v>0</v>
      </c>
      <c r="J35" s="138"/>
      <c r="K35" s="138"/>
      <c r="L35" s="138">
        <v>0</v>
      </c>
      <c r="M35" s="138"/>
      <c r="N35" s="138"/>
      <c r="O35" s="138">
        <v>0</v>
      </c>
      <c r="P35" s="138">
        <f t="shared" si="8"/>
        <v>0</v>
      </c>
      <c r="Q35" s="138">
        <f t="shared" si="9"/>
        <v>0</v>
      </c>
      <c r="R35" s="138">
        <f t="shared" si="10"/>
        <v>0</v>
      </c>
      <c r="S35" s="80"/>
    </row>
    <row r="36" spans="1:19" ht="17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138"/>
      <c r="E36" s="138"/>
      <c r="F36" s="138">
        <f t="shared" si="7"/>
        <v>0</v>
      </c>
      <c r="G36" s="138"/>
      <c r="H36" s="138"/>
      <c r="I36" s="138">
        <v>0</v>
      </c>
      <c r="J36" s="138"/>
      <c r="K36" s="138"/>
      <c r="L36" s="138">
        <v>0</v>
      </c>
      <c r="M36" s="138"/>
      <c r="N36" s="138"/>
      <c r="O36" s="138">
        <v>0</v>
      </c>
      <c r="P36" s="138">
        <f t="shared" si="8"/>
        <v>0</v>
      </c>
      <c r="Q36" s="138">
        <f t="shared" si="9"/>
        <v>0</v>
      </c>
      <c r="R36" s="138">
        <f t="shared" si="10"/>
        <v>0</v>
      </c>
      <c r="S36" s="80"/>
    </row>
    <row r="37" spans="1:19" ht="17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138"/>
      <c r="E37" s="138"/>
      <c r="F37" s="138">
        <f t="shared" si="7"/>
        <v>0</v>
      </c>
      <c r="G37" s="138"/>
      <c r="H37" s="138"/>
      <c r="I37" s="138">
        <v>0</v>
      </c>
      <c r="J37" s="138"/>
      <c r="K37" s="138"/>
      <c r="L37" s="138">
        <v>0</v>
      </c>
      <c r="M37" s="138"/>
      <c r="N37" s="138"/>
      <c r="O37" s="138">
        <v>0</v>
      </c>
      <c r="P37" s="138">
        <f t="shared" si="8"/>
        <v>0</v>
      </c>
      <c r="Q37" s="138">
        <f t="shared" si="9"/>
        <v>0</v>
      </c>
      <c r="R37" s="138">
        <f t="shared" si="10"/>
        <v>0</v>
      </c>
      <c r="S37" s="80"/>
    </row>
    <row r="38" spans="1:19" ht="17.100000000000001" customHeight="1" x14ac:dyDescent="0.25">
      <c r="A38" s="557"/>
      <c r="B38" s="128"/>
      <c r="C38" s="128" t="str">
        <f>'9'!C36</f>
        <v>Purwokerto Timur II</v>
      </c>
      <c r="D38" s="138"/>
      <c r="E38" s="138"/>
      <c r="F38" s="138">
        <f t="shared" si="7"/>
        <v>0</v>
      </c>
      <c r="G38" s="138"/>
      <c r="H38" s="138"/>
      <c r="I38" s="138">
        <v>0</v>
      </c>
      <c r="J38" s="138"/>
      <c r="K38" s="138"/>
      <c r="L38" s="138">
        <v>0</v>
      </c>
      <c r="M38" s="138"/>
      <c r="N38" s="138"/>
      <c r="O38" s="138">
        <v>0</v>
      </c>
      <c r="P38" s="138">
        <f t="shared" si="8"/>
        <v>0</v>
      </c>
      <c r="Q38" s="138">
        <f t="shared" si="9"/>
        <v>0</v>
      </c>
      <c r="R38" s="138">
        <f t="shared" si="10"/>
        <v>0</v>
      </c>
      <c r="S38" s="80"/>
    </row>
    <row r="39" spans="1:19" ht="17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138"/>
      <c r="E39" s="138"/>
      <c r="F39" s="138">
        <f t="shared" si="7"/>
        <v>0</v>
      </c>
      <c r="G39" s="138"/>
      <c r="H39" s="138"/>
      <c r="I39" s="138">
        <v>0</v>
      </c>
      <c r="J39" s="138"/>
      <c r="K39" s="138"/>
      <c r="L39" s="138">
        <v>0</v>
      </c>
      <c r="M39" s="138"/>
      <c r="N39" s="138"/>
      <c r="O39" s="138">
        <v>0</v>
      </c>
      <c r="P39" s="138">
        <f t="shared" si="8"/>
        <v>0</v>
      </c>
      <c r="Q39" s="138">
        <f t="shared" si="9"/>
        <v>0</v>
      </c>
      <c r="R39" s="138">
        <f t="shared" si="10"/>
        <v>0</v>
      </c>
      <c r="S39" s="80"/>
    </row>
    <row r="40" spans="1:19" ht="17.100000000000001" customHeight="1" x14ac:dyDescent="0.25">
      <c r="A40" s="557"/>
      <c r="B40" s="128"/>
      <c r="C40" s="128" t="str">
        <f>'9'!C38</f>
        <v>Purwokerto Utara II</v>
      </c>
      <c r="D40" s="138"/>
      <c r="E40" s="138"/>
      <c r="F40" s="138">
        <f t="shared" si="7"/>
        <v>0</v>
      </c>
      <c r="G40" s="138"/>
      <c r="H40" s="138"/>
      <c r="I40" s="138">
        <v>0</v>
      </c>
      <c r="J40" s="138"/>
      <c r="K40" s="138"/>
      <c r="L40" s="138">
        <v>0</v>
      </c>
      <c r="M40" s="138"/>
      <c r="N40" s="138"/>
      <c r="O40" s="138">
        <v>0</v>
      </c>
      <c r="P40" s="138">
        <f t="shared" si="8"/>
        <v>0</v>
      </c>
      <c r="Q40" s="138">
        <f t="shared" si="9"/>
        <v>0</v>
      </c>
      <c r="R40" s="138">
        <f t="shared" si="10"/>
        <v>0</v>
      </c>
      <c r="S40" s="80"/>
    </row>
    <row r="41" spans="1:19" ht="17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138"/>
      <c r="E41" s="138"/>
      <c r="F41" s="138">
        <f t="shared" si="7"/>
        <v>0</v>
      </c>
      <c r="G41" s="138"/>
      <c r="H41" s="138"/>
      <c r="I41" s="138">
        <v>0</v>
      </c>
      <c r="J41" s="138"/>
      <c r="K41" s="138"/>
      <c r="L41" s="138">
        <v>0</v>
      </c>
      <c r="M41" s="138"/>
      <c r="N41" s="138"/>
      <c r="O41" s="138">
        <v>0</v>
      </c>
      <c r="P41" s="138">
        <f t="shared" si="8"/>
        <v>0</v>
      </c>
      <c r="Q41" s="138">
        <f t="shared" si="9"/>
        <v>0</v>
      </c>
      <c r="R41" s="138">
        <f t="shared" si="10"/>
        <v>0</v>
      </c>
      <c r="S41" s="80"/>
    </row>
    <row r="42" spans="1:19" ht="17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138"/>
      <c r="E42" s="138"/>
      <c r="F42" s="138">
        <f t="shared" si="7"/>
        <v>0</v>
      </c>
      <c r="G42" s="138"/>
      <c r="H42" s="138"/>
      <c r="I42" s="138">
        <v>0</v>
      </c>
      <c r="J42" s="138"/>
      <c r="K42" s="138"/>
      <c r="L42" s="138">
        <v>0</v>
      </c>
      <c r="M42" s="138"/>
      <c r="N42" s="138"/>
      <c r="O42" s="138">
        <v>0</v>
      </c>
      <c r="P42" s="138">
        <f t="shared" si="8"/>
        <v>0</v>
      </c>
      <c r="Q42" s="138">
        <f t="shared" si="9"/>
        <v>0</v>
      </c>
      <c r="R42" s="138">
        <f t="shared" si="10"/>
        <v>0</v>
      </c>
      <c r="S42" s="80"/>
    </row>
    <row r="43" spans="1:19" ht="17.100000000000001" customHeight="1" x14ac:dyDescent="0.25">
      <c r="A43" s="557"/>
      <c r="B43" s="128"/>
      <c r="C43" s="128" t="str">
        <f>'9'!C41</f>
        <v>Sokaraja II</v>
      </c>
      <c r="D43" s="138"/>
      <c r="E43" s="138"/>
      <c r="F43" s="138">
        <f t="shared" si="7"/>
        <v>0</v>
      </c>
      <c r="G43" s="138"/>
      <c r="H43" s="138"/>
      <c r="I43" s="138">
        <v>0</v>
      </c>
      <c r="J43" s="138"/>
      <c r="K43" s="138"/>
      <c r="L43" s="138">
        <v>0</v>
      </c>
      <c r="M43" s="138"/>
      <c r="N43" s="138"/>
      <c r="O43" s="138">
        <v>0</v>
      </c>
      <c r="P43" s="138">
        <f t="shared" si="8"/>
        <v>0</v>
      </c>
      <c r="Q43" s="138">
        <f t="shared" si="9"/>
        <v>0</v>
      </c>
      <c r="R43" s="138">
        <f t="shared" si="10"/>
        <v>0</v>
      </c>
      <c r="S43" s="80"/>
    </row>
    <row r="44" spans="1:19" ht="17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138"/>
      <c r="E44" s="138"/>
      <c r="F44" s="138">
        <f t="shared" si="7"/>
        <v>0</v>
      </c>
      <c r="G44" s="138"/>
      <c r="H44" s="138"/>
      <c r="I44" s="138">
        <v>0</v>
      </c>
      <c r="J44" s="138"/>
      <c r="K44" s="138"/>
      <c r="L44" s="138">
        <v>0</v>
      </c>
      <c r="M44" s="138"/>
      <c r="N44" s="138"/>
      <c r="O44" s="138">
        <v>0</v>
      </c>
      <c r="P44" s="138">
        <f t="shared" si="8"/>
        <v>0</v>
      </c>
      <c r="Q44" s="138">
        <f t="shared" si="9"/>
        <v>0</v>
      </c>
      <c r="R44" s="138">
        <f t="shared" si="10"/>
        <v>0</v>
      </c>
      <c r="S44" s="80"/>
    </row>
    <row r="45" spans="1:19" ht="17.100000000000001" customHeight="1" x14ac:dyDescent="0.25">
      <c r="A45" s="557"/>
      <c r="B45" s="128"/>
      <c r="C45" s="128" t="str">
        <f>'9'!C43</f>
        <v>Kembaran II</v>
      </c>
      <c r="D45" s="138"/>
      <c r="E45" s="138"/>
      <c r="F45" s="138">
        <f t="shared" si="7"/>
        <v>0</v>
      </c>
      <c r="G45" s="138"/>
      <c r="H45" s="138"/>
      <c r="I45" s="138">
        <v>0</v>
      </c>
      <c r="J45" s="138"/>
      <c r="K45" s="138"/>
      <c r="L45" s="138">
        <v>0</v>
      </c>
      <c r="M45" s="138"/>
      <c r="N45" s="138"/>
      <c r="O45" s="138">
        <v>0</v>
      </c>
      <c r="P45" s="138">
        <f t="shared" si="8"/>
        <v>0</v>
      </c>
      <c r="Q45" s="138">
        <f t="shared" si="9"/>
        <v>0</v>
      </c>
      <c r="R45" s="138">
        <f t="shared" si="10"/>
        <v>0</v>
      </c>
      <c r="S45" s="80"/>
    </row>
    <row r="46" spans="1:19" ht="17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138"/>
      <c r="E46" s="138"/>
      <c r="F46" s="138">
        <f t="shared" si="7"/>
        <v>0</v>
      </c>
      <c r="G46" s="138"/>
      <c r="H46" s="138"/>
      <c r="I46" s="138">
        <v>0</v>
      </c>
      <c r="J46" s="138"/>
      <c r="K46" s="138"/>
      <c r="L46" s="138">
        <v>0</v>
      </c>
      <c r="M46" s="138"/>
      <c r="N46" s="138"/>
      <c r="O46" s="138">
        <v>0</v>
      </c>
      <c r="P46" s="138">
        <f t="shared" si="8"/>
        <v>0</v>
      </c>
      <c r="Q46" s="138">
        <f t="shared" si="9"/>
        <v>0</v>
      </c>
      <c r="R46" s="138">
        <f t="shared" si="10"/>
        <v>0</v>
      </c>
      <c r="S46" s="80"/>
    </row>
    <row r="47" spans="1:19" ht="17.100000000000001" customHeight="1" x14ac:dyDescent="0.25">
      <c r="A47" s="557"/>
      <c r="B47" s="128"/>
      <c r="C47" s="128" t="str">
        <f>'9'!C45</f>
        <v>Sumbang II</v>
      </c>
      <c r="D47" s="138"/>
      <c r="E47" s="138"/>
      <c r="F47" s="138">
        <f t="shared" si="7"/>
        <v>0</v>
      </c>
      <c r="G47" s="138"/>
      <c r="H47" s="138"/>
      <c r="I47" s="138">
        <v>0</v>
      </c>
      <c r="J47" s="138"/>
      <c r="K47" s="138"/>
      <c r="L47" s="138">
        <v>0</v>
      </c>
      <c r="M47" s="138"/>
      <c r="N47" s="138"/>
      <c r="O47" s="138">
        <v>0</v>
      </c>
      <c r="P47" s="138">
        <f t="shared" si="8"/>
        <v>0</v>
      </c>
      <c r="Q47" s="138">
        <f t="shared" si="9"/>
        <v>0</v>
      </c>
      <c r="R47" s="138">
        <f t="shared" si="10"/>
        <v>0</v>
      </c>
      <c r="S47" s="80"/>
    </row>
    <row r="48" spans="1:19" ht="17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138"/>
      <c r="E48" s="138"/>
      <c r="F48" s="138">
        <f t="shared" si="7"/>
        <v>0</v>
      </c>
      <c r="G48" s="138"/>
      <c r="H48" s="138"/>
      <c r="I48" s="138">
        <v>0</v>
      </c>
      <c r="J48" s="138"/>
      <c r="K48" s="138"/>
      <c r="L48" s="138">
        <v>0</v>
      </c>
      <c r="M48" s="138"/>
      <c r="N48" s="138"/>
      <c r="O48" s="138">
        <v>0</v>
      </c>
      <c r="P48" s="138">
        <f t="shared" si="8"/>
        <v>0</v>
      </c>
      <c r="Q48" s="138">
        <f t="shared" si="9"/>
        <v>0</v>
      </c>
      <c r="R48" s="138">
        <f t="shared" si="10"/>
        <v>0</v>
      </c>
      <c r="S48" s="80"/>
    </row>
    <row r="49" spans="1:19" ht="17.100000000000001" customHeight="1" x14ac:dyDescent="0.25">
      <c r="A49" s="557"/>
      <c r="B49" s="128"/>
      <c r="C49" s="128" t="str">
        <f>'9'!C47</f>
        <v>Baturraden II</v>
      </c>
      <c r="D49" s="138"/>
      <c r="E49" s="138"/>
      <c r="F49" s="138">
        <f t="shared" si="7"/>
        <v>0</v>
      </c>
      <c r="G49" s="138"/>
      <c r="H49" s="138"/>
      <c r="I49" s="138">
        <v>0</v>
      </c>
      <c r="J49" s="138"/>
      <c r="K49" s="138"/>
      <c r="L49" s="138">
        <v>0</v>
      </c>
      <c r="M49" s="138"/>
      <c r="N49" s="138"/>
      <c r="O49" s="138">
        <v>0</v>
      </c>
      <c r="P49" s="138">
        <f t="shared" si="8"/>
        <v>0</v>
      </c>
      <c r="Q49" s="138">
        <f t="shared" si="9"/>
        <v>0</v>
      </c>
      <c r="R49" s="138">
        <f t="shared" si="10"/>
        <v>0</v>
      </c>
      <c r="S49" s="80"/>
    </row>
    <row r="50" spans="1:19" ht="17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138"/>
      <c r="E50" s="138"/>
      <c r="F50" s="138">
        <f t="shared" si="7"/>
        <v>0</v>
      </c>
      <c r="G50" s="138"/>
      <c r="H50" s="138"/>
      <c r="I50" s="138">
        <v>0</v>
      </c>
      <c r="J50" s="138"/>
      <c r="K50" s="138"/>
      <c r="L50" s="138">
        <v>0</v>
      </c>
      <c r="M50" s="138"/>
      <c r="N50" s="138"/>
      <c r="O50" s="138">
        <v>0</v>
      </c>
      <c r="P50" s="138">
        <f t="shared" si="8"/>
        <v>0</v>
      </c>
      <c r="Q50" s="138">
        <f t="shared" si="9"/>
        <v>0</v>
      </c>
      <c r="R50" s="138">
        <f t="shared" si="10"/>
        <v>0</v>
      </c>
      <c r="S50" s="80"/>
    </row>
    <row r="51" spans="1:19" ht="17.100000000000001" customHeight="1" x14ac:dyDescent="0.25">
      <c r="A51" s="557"/>
      <c r="B51" s="128"/>
      <c r="C51" s="12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80"/>
    </row>
    <row r="52" spans="1:19" ht="17.100000000000001" customHeight="1" x14ac:dyDescent="0.25">
      <c r="A52" s="557"/>
      <c r="B52" s="128"/>
      <c r="C52" s="12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80"/>
    </row>
    <row r="53" spans="1:19" ht="17.100000000000001" customHeight="1" x14ac:dyDescent="0.25">
      <c r="A53" s="557"/>
      <c r="B53" s="128"/>
      <c r="C53" s="12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80"/>
    </row>
    <row r="54" spans="1:19" ht="17.100000000000001" customHeight="1" x14ac:dyDescent="0.25">
      <c r="A54" s="557"/>
      <c r="B54" s="128"/>
      <c r="C54" s="12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80"/>
    </row>
    <row r="55" spans="1:19" ht="17.100000000000001" customHeight="1" x14ac:dyDescent="0.25">
      <c r="A55" s="557"/>
      <c r="B55" s="128"/>
      <c r="C55" s="12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80"/>
    </row>
    <row r="56" spans="1:19" ht="17.100000000000001" customHeight="1" x14ac:dyDescent="0.25">
      <c r="A56" s="557"/>
      <c r="B56" s="128"/>
      <c r="C56" s="12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80"/>
    </row>
    <row r="57" spans="1:19" ht="17.100000000000001" customHeight="1" x14ac:dyDescent="0.25">
      <c r="A57" s="557"/>
      <c r="B57" s="128"/>
      <c r="C57" s="12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80"/>
    </row>
    <row r="58" spans="1:19" ht="17.100000000000001" customHeight="1" x14ac:dyDescent="0.25">
      <c r="A58" s="557"/>
      <c r="B58" s="128"/>
      <c r="C58" s="12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80"/>
    </row>
    <row r="59" spans="1:19" ht="17.100000000000001" customHeight="1" x14ac:dyDescent="0.25">
      <c r="A59" s="557"/>
      <c r="B59" s="72"/>
      <c r="C59" s="72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80"/>
    </row>
    <row r="60" spans="1:19" ht="17.100000000000001" customHeight="1" x14ac:dyDescent="0.25">
      <c r="A60" s="557"/>
      <c r="B60" s="72"/>
      <c r="C60" s="72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80"/>
    </row>
    <row r="61" spans="1:19" ht="17.100000000000001" customHeight="1" x14ac:dyDescent="0.25">
      <c r="A61" s="557"/>
      <c r="B61" s="72"/>
      <c r="C61" s="72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80"/>
    </row>
    <row r="62" spans="1:19" ht="17.100000000000001" customHeight="1" x14ac:dyDescent="0.25">
      <c r="A62" s="557"/>
      <c r="B62" s="72"/>
      <c r="C62" s="72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80"/>
    </row>
    <row r="63" spans="1:19" ht="17.100000000000001" customHeight="1" x14ac:dyDescent="0.25">
      <c r="A63" s="557"/>
      <c r="B63" s="72"/>
      <c r="C63" s="72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80"/>
    </row>
    <row r="64" spans="1:19" ht="20.100000000000001" customHeight="1" x14ac:dyDescent="0.25">
      <c r="A64" s="132" t="s">
        <v>488</v>
      </c>
      <c r="B64" s="132"/>
      <c r="C64" s="530"/>
      <c r="D64" s="133">
        <f>SUM(D11:D63)</f>
        <v>0</v>
      </c>
      <c r="E64" s="133">
        <f t="shared" ref="E64:L64" si="11">SUM(E11:E63)</f>
        <v>0</v>
      </c>
      <c r="F64" s="133">
        <f t="shared" si="11"/>
        <v>0</v>
      </c>
      <c r="G64" s="133">
        <f t="shared" si="11"/>
        <v>0</v>
      </c>
      <c r="H64" s="133">
        <f t="shared" si="11"/>
        <v>0</v>
      </c>
      <c r="I64" s="133">
        <f t="shared" si="11"/>
        <v>0</v>
      </c>
      <c r="J64" s="133">
        <f t="shared" si="11"/>
        <v>0</v>
      </c>
      <c r="K64" s="133">
        <f t="shared" si="11"/>
        <v>0</v>
      </c>
      <c r="L64" s="133">
        <f t="shared" si="11"/>
        <v>0</v>
      </c>
      <c r="M64" s="133">
        <f>SUM(M11:M63)</f>
        <v>0</v>
      </c>
      <c r="N64" s="133">
        <f t="shared" ref="N64" si="12">SUM(N11:N63)</f>
        <v>0</v>
      </c>
      <c r="O64" s="133">
        <f t="shared" ref="O64" si="13">SUM(O11:O63)</f>
        <v>0</v>
      </c>
      <c r="P64" s="133">
        <f t="shared" ref="P64" si="14">SUM(P11:P63)</f>
        <v>0</v>
      </c>
      <c r="Q64" s="133">
        <f t="shared" ref="Q64" si="15">SUM(Q11:Q63)</f>
        <v>0</v>
      </c>
      <c r="R64" s="133">
        <f t="shared" ref="R64" si="16">SUM(R11:R63)</f>
        <v>0</v>
      </c>
    </row>
    <row r="65" spans="1:18" x14ac:dyDescent="0.25">
      <c r="C65" s="69"/>
      <c r="D65" s="69"/>
      <c r="E65" s="69"/>
      <c r="F65" s="6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</row>
    <row r="66" spans="1:18" s="724" customFormat="1" ht="12.75" x14ac:dyDescent="0.25">
      <c r="A66" s="724" t="s">
        <v>413</v>
      </c>
    </row>
    <row r="67" spans="1:18" s="724" customFormat="1" ht="12.75" x14ac:dyDescent="0.25">
      <c r="A67" s="724" t="s">
        <v>1144</v>
      </c>
    </row>
    <row r="68" spans="1:18" s="724" customFormat="1" ht="12.75" x14ac:dyDescent="0.25">
      <c r="A68" s="1010"/>
    </row>
  </sheetData>
  <mergeCells count="9">
    <mergeCell ref="A7:A9"/>
    <mergeCell ref="B7:B9"/>
    <mergeCell ref="C7:C9"/>
    <mergeCell ref="D7:R7"/>
    <mergeCell ref="D8:F8"/>
    <mergeCell ref="G8:I8"/>
    <mergeCell ref="J8:L8"/>
    <mergeCell ref="M8:O8"/>
    <mergeCell ref="P8:R8"/>
  </mergeCells>
  <pageMargins left="0.7" right="0.7" top="0.75" bottom="0.75" header="0.3" footer="0.3"/>
  <pageSetup paperSize="9" scale="6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A794-BDAA-4099-8923-9F51754E79DC}">
  <sheetPr codeName="Sheet67">
    <tabColor rgb="FF7030A0"/>
    <pageSetUpPr fitToPage="1"/>
  </sheetPr>
  <dimension ref="A1:M56"/>
  <sheetViews>
    <sheetView zoomScale="55" zoomScaleNormal="55" workbookViewId="0">
      <selection activeCell="V4" sqref="V4"/>
    </sheetView>
  </sheetViews>
  <sheetFormatPr defaultColWidth="14.28515625" defaultRowHeight="15" x14ac:dyDescent="0.25"/>
  <cols>
    <col min="1" max="1" width="5.7109375" style="70" customWidth="1"/>
    <col min="2" max="3" width="25.7109375" style="70" customWidth="1"/>
    <col min="4" max="12" width="15.7109375" style="70" customWidth="1"/>
    <col min="13" max="250" width="9.140625" style="70" customWidth="1"/>
    <col min="251" max="251" width="5.7109375" style="70" customWidth="1"/>
    <col min="252" max="253" width="21.7109375" style="70" customWidth="1"/>
    <col min="254" max="256" width="14.28515625" style="70"/>
    <col min="257" max="257" width="5.7109375" style="70" customWidth="1"/>
    <col min="258" max="259" width="25.7109375" style="70" customWidth="1"/>
    <col min="260" max="268" width="15.7109375" style="70" customWidth="1"/>
    <col min="269" max="506" width="9.140625" style="70" customWidth="1"/>
    <col min="507" max="507" width="5.7109375" style="70" customWidth="1"/>
    <col min="508" max="509" width="21.7109375" style="70" customWidth="1"/>
    <col min="510" max="512" width="14.28515625" style="70"/>
    <col min="513" max="513" width="5.7109375" style="70" customWidth="1"/>
    <col min="514" max="515" width="25.7109375" style="70" customWidth="1"/>
    <col min="516" max="524" width="15.7109375" style="70" customWidth="1"/>
    <col min="525" max="762" width="9.140625" style="70" customWidth="1"/>
    <col min="763" max="763" width="5.7109375" style="70" customWidth="1"/>
    <col min="764" max="765" width="21.7109375" style="70" customWidth="1"/>
    <col min="766" max="768" width="14.28515625" style="70"/>
    <col min="769" max="769" width="5.7109375" style="70" customWidth="1"/>
    <col min="770" max="771" width="25.7109375" style="70" customWidth="1"/>
    <col min="772" max="780" width="15.7109375" style="70" customWidth="1"/>
    <col min="781" max="1018" width="9.140625" style="70" customWidth="1"/>
    <col min="1019" max="1019" width="5.7109375" style="70" customWidth="1"/>
    <col min="1020" max="1021" width="21.7109375" style="70" customWidth="1"/>
    <col min="1022" max="1024" width="14.28515625" style="70"/>
    <col min="1025" max="1025" width="5.7109375" style="70" customWidth="1"/>
    <col min="1026" max="1027" width="25.7109375" style="70" customWidth="1"/>
    <col min="1028" max="1036" width="15.7109375" style="70" customWidth="1"/>
    <col min="1037" max="1274" width="9.140625" style="70" customWidth="1"/>
    <col min="1275" max="1275" width="5.7109375" style="70" customWidth="1"/>
    <col min="1276" max="1277" width="21.7109375" style="70" customWidth="1"/>
    <col min="1278" max="1280" width="14.28515625" style="70"/>
    <col min="1281" max="1281" width="5.7109375" style="70" customWidth="1"/>
    <col min="1282" max="1283" width="25.7109375" style="70" customWidth="1"/>
    <col min="1284" max="1292" width="15.7109375" style="70" customWidth="1"/>
    <col min="1293" max="1530" width="9.140625" style="70" customWidth="1"/>
    <col min="1531" max="1531" width="5.7109375" style="70" customWidth="1"/>
    <col min="1532" max="1533" width="21.7109375" style="70" customWidth="1"/>
    <col min="1534" max="1536" width="14.28515625" style="70"/>
    <col min="1537" max="1537" width="5.7109375" style="70" customWidth="1"/>
    <col min="1538" max="1539" width="25.7109375" style="70" customWidth="1"/>
    <col min="1540" max="1548" width="15.7109375" style="70" customWidth="1"/>
    <col min="1549" max="1786" width="9.140625" style="70" customWidth="1"/>
    <col min="1787" max="1787" width="5.7109375" style="70" customWidth="1"/>
    <col min="1788" max="1789" width="21.7109375" style="70" customWidth="1"/>
    <col min="1790" max="1792" width="14.28515625" style="70"/>
    <col min="1793" max="1793" width="5.7109375" style="70" customWidth="1"/>
    <col min="1794" max="1795" width="25.7109375" style="70" customWidth="1"/>
    <col min="1796" max="1804" width="15.7109375" style="70" customWidth="1"/>
    <col min="1805" max="2042" width="9.140625" style="70" customWidth="1"/>
    <col min="2043" max="2043" width="5.7109375" style="70" customWidth="1"/>
    <col min="2044" max="2045" width="21.7109375" style="70" customWidth="1"/>
    <col min="2046" max="2048" width="14.28515625" style="70"/>
    <col min="2049" max="2049" width="5.7109375" style="70" customWidth="1"/>
    <col min="2050" max="2051" width="25.7109375" style="70" customWidth="1"/>
    <col min="2052" max="2060" width="15.7109375" style="70" customWidth="1"/>
    <col min="2061" max="2298" width="9.140625" style="70" customWidth="1"/>
    <col min="2299" max="2299" width="5.7109375" style="70" customWidth="1"/>
    <col min="2300" max="2301" width="21.7109375" style="70" customWidth="1"/>
    <col min="2302" max="2304" width="14.28515625" style="70"/>
    <col min="2305" max="2305" width="5.7109375" style="70" customWidth="1"/>
    <col min="2306" max="2307" width="25.7109375" style="70" customWidth="1"/>
    <col min="2308" max="2316" width="15.7109375" style="70" customWidth="1"/>
    <col min="2317" max="2554" width="9.140625" style="70" customWidth="1"/>
    <col min="2555" max="2555" width="5.7109375" style="70" customWidth="1"/>
    <col min="2556" max="2557" width="21.7109375" style="70" customWidth="1"/>
    <col min="2558" max="2560" width="14.28515625" style="70"/>
    <col min="2561" max="2561" width="5.7109375" style="70" customWidth="1"/>
    <col min="2562" max="2563" width="25.7109375" style="70" customWidth="1"/>
    <col min="2564" max="2572" width="15.7109375" style="70" customWidth="1"/>
    <col min="2573" max="2810" width="9.140625" style="70" customWidth="1"/>
    <col min="2811" max="2811" width="5.7109375" style="70" customWidth="1"/>
    <col min="2812" max="2813" width="21.7109375" style="70" customWidth="1"/>
    <col min="2814" max="2816" width="14.28515625" style="70"/>
    <col min="2817" max="2817" width="5.7109375" style="70" customWidth="1"/>
    <col min="2818" max="2819" width="25.7109375" style="70" customWidth="1"/>
    <col min="2820" max="2828" width="15.7109375" style="70" customWidth="1"/>
    <col min="2829" max="3066" width="9.140625" style="70" customWidth="1"/>
    <col min="3067" max="3067" width="5.7109375" style="70" customWidth="1"/>
    <col min="3068" max="3069" width="21.7109375" style="70" customWidth="1"/>
    <col min="3070" max="3072" width="14.28515625" style="70"/>
    <col min="3073" max="3073" width="5.7109375" style="70" customWidth="1"/>
    <col min="3074" max="3075" width="25.7109375" style="70" customWidth="1"/>
    <col min="3076" max="3084" width="15.7109375" style="70" customWidth="1"/>
    <col min="3085" max="3322" width="9.140625" style="70" customWidth="1"/>
    <col min="3323" max="3323" width="5.7109375" style="70" customWidth="1"/>
    <col min="3324" max="3325" width="21.7109375" style="70" customWidth="1"/>
    <col min="3326" max="3328" width="14.28515625" style="70"/>
    <col min="3329" max="3329" width="5.7109375" style="70" customWidth="1"/>
    <col min="3330" max="3331" width="25.7109375" style="70" customWidth="1"/>
    <col min="3332" max="3340" width="15.7109375" style="70" customWidth="1"/>
    <col min="3341" max="3578" width="9.140625" style="70" customWidth="1"/>
    <col min="3579" max="3579" width="5.7109375" style="70" customWidth="1"/>
    <col min="3580" max="3581" width="21.7109375" style="70" customWidth="1"/>
    <col min="3582" max="3584" width="14.28515625" style="70"/>
    <col min="3585" max="3585" width="5.7109375" style="70" customWidth="1"/>
    <col min="3586" max="3587" width="25.7109375" style="70" customWidth="1"/>
    <col min="3588" max="3596" width="15.7109375" style="70" customWidth="1"/>
    <col min="3597" max="3834" width="9.140625" style="70" customWidth="1"/>
    <col min="3835" max="3835" width="5.7109375" style="70" customWidth="1"/>
    <col min="3836" max="3837" width="21.7109375" style="70" customWidth="1"/>
    <col min="3838" max="3840" width="14.28515625" style="70"/>
    <col min="3841" max="3841" width="5.7109375" style="70" customWidth="1"/>
    <col min="3842" max="3843" width="25.7109375" style="70" customWidth="1"/>
    <col min="3844" max="3852" width="15.7109375" style="70" customWidth="1"/>
    <col min="3853" max="4090" width="9.140625" style="70" customWidth="1"/>
    <col min="4091" max="4091" width="5.7109375" style="70" customWidth="1"/>
    <col min="4092" max="4093" width="21.7109375" style="70" customWidth="1"/>
    <col min="4094" max="4096" width="14.28515625" style="70"/>
    <col min="4097" max="4097" width="5.7109375" style="70" customWidth="1"/>
    <col min="4098" max="4099" width="25.7109375" style="70" customWidth="1"/>
    <col min="4100" max="4108" width="15.7109375" style="70" customWidth="1"/>
    <col min="4109" max="4346" width="9.140625" style="70" customWidth="1"/>
    <col min="4347" max="4347" width="5.7109375" style="70" customWidth="1"/>
    <col min="4348" max="4349" width="21.7109375" style="70" customWidth="1"/>
    <col min="4350" max="4352" width="14.28515625" style="70"/>
    <col min="4353" max="4353" width="5.7109375" style="70" customWidth="1"/>
    <col min="4354" max="4355" width="25.7109375" style="70" customWidth="1"/>
    <col min="4356" max="4364" width="15.7109375" style="70" customWidth="1"/>
    <col min="4365" max="4602" width="9.140625" style="70" customWidth="1"/>
    <col min="4603" max="4603" width="5.7109375" style="70" customWidth="1"/>
    <col min="4604" max="4605" width="21.7109375" style="70" customWidth="1"/>
    <col min="4606" max="4608" width="14.28515625" style="70"/>
    <col min="4609" max="4609" width="5.7109375" style="70" customWidth="1"/>
    <col min="4610" max="4611" width="25.7109375" style="70" customWidth="1"/>
    <col min="4612" max="4620" width="15.7109375" style="70" customWidth="1"/>
    <col min="4621" max="4858" width="9.140625" style="70" customWidth="1"/>
    <col min="4859" max="4859" width="5.7109375" style="70" customWidth="1"/>
    <col min="4860" max="4861" width="21.7109375" style="70" customWidth="1"/>
    <col min="4862" max="4864" width="14.28515625" style="70"/>
    <col min="4865" max="4865" width="5.7109375" style="70" customWidth="1"/>
    <col min="4866" max="4867" width="25.7109375" style="70" customWidth="1"/>
    <col min="4868" max="4876" width="15.7109375" style="70" customWidth="1"/>
    <col min="4877" max="5114" width="9.140625" style="70" customWidth="1"/>
    <col min="5115" max="5115" width="5.7109375" style="70" customWidth="1"/>
    <col min="5116" max="5117" width="21.7109375" style="70" customWidth="1"/>
    <col min="5118" max="5120" width="14.28515625" style="70"/>
    <col min="5121" max="5121" width="5.7109375" style="70" customWidth="1"/>
    <col min="5122" max="5123" width="25.7109375" style="70" customWidth="1"/>
    <col min="5124" max="5132" width="15.7109375" style="70" customWidth="1"/>
    <col min="5133" max="5370" width="9.140625" style="70" customWidth="1"/>
    <col min="5371" max="5371" width="5.7109375" style="70" customWidth="1"/>
    <col min="5372" max="5373" width="21.7109375" style="70" customWidth="1"/>
    <col min="5374" max="5376" width="14.28515625" style="70"/>
    <col min="5377" max="5377" width="5.7109375" style="70" customWidth="1"/>
    <col min="5378" max="5379" width="25.7109375" style="70" customWidth="1"/>
    <col min="5380" max="5388" width="15.7109375" style="70" customWidth="1"/>
    <col min="5389" max="5626" width="9.140625" style="70" customWidth="1"/>
    <col min="5627" max="5627" width="5.7109375" style="70" customWidth="1"/>
    <col min="5628" max="5629" width="21.7109375" style="70" customWidth="1"/>
    <col min="5630" max="5632" width="14.28515625" style="70"/>
    <col min="5633" max="5633" width="5.7109375" style="70" customWidth="1"/>
    <col min="5634" max="5635" width="25.7109375" style="70" customWidth="1"/>
    <col min="5636" max="5644" width="15.7109375" style="70" customWidth="1"/>
    <col min="5645" max="5882" width="9.140625" style="70" customWidth="1"/>
    <col min="5883" max="5883" width="5.7109375" style="70" customWidth="1"/>
    <col min="5884" max="5885" width="21.7109375" style="70" customWidth="1"/>
    <col min="5886" max="5888" width="14.28515625" style="70"/>
    <col min="5889" max="5889" width="5.7109375" style="70" customWidth="1"/>
    <col min="5890" max="5891" width="25.7109375" style="70" customWidth="1"/>
    <col min="5892" max="5900" width="15.7109375" style="70" customWidth="1"/>
    <col min="5901" max="6138" width="9.140625" style="70" customWidth="1"/>
    <col min="6139" max="6139" width="5.7109375" style="70" customWidth="1"/>
    <col min="6140" max="6141" width="21.7109375" style="70" customWidth="1"/>
    <col min="6142" max="6144" width="14.28515625" style="70"/>
    <col min="6145" max="6145" width="5.7109375" style="70" customWidth="1"/>
    <col min="6146" max="6147" width="25.7109375" style="70" customWidth="1"/>
    <col min="6148" max="6156" width="15.7109375" style="70" customWidth="1"/>
    <col min="6157" max="6394" width="9.140625" style="70" customWidth="1"/>
    <col min="6395" max="6395" width="5.7109375" style="70" customWidth="1"/>
    <col min="6396" max="6397" width="21.7109375" style="70" customWidth="1"/>
    <col min="6398" max="6400" width="14.28515625" style="70"/>
    <col min="6401" max="6401" width="5.7109375" style="70" customWidth="1"/>
    <col min="6402" max="6403" width="25.7109375" style="70" customWidth="1"/>
    <col min="6404" max="6412" width="15.7109375" style="70" customWidth="1"/>
    <col min="6413" max="6650" width="9.140625" style="70" customWidth="1"/>
    <col min="6651" max="6651" width="5.7109375" style="70" customWidth="1"/>
    <col min="6652" max="6653" width="21.7109375" style="70" customWidth="1"/>
    <col min="6654" max="6656" width="14.28515625" style="70"/>
    <col min="6657" max="6657" width="5.7109375" style="70" customWidth="1"/>
    <col min="6658" max="6659" width="25.7109375" style="70" customWidth="1"/>
    <col min="6660" max="6668" width="15.7109375" style="70" customWidth="1"/>
    <col min="6669" max="6906" width="9.140625" style="70" customWidth="1"/>
    <col min="6907" max="6907" width="5.7109375" style="70" customWidth="1"/>
    <col min="6908" max="6909" width="21.7109375" style="70" customWidth="1"/>
    <col min="6910" max="6912" width="14.28515625" style="70"/>
    <col min="6913" max="6913" width="5.7109375" style="70" customWidth="1"/>
    <col min="6914" max="6915" width="25.7109375" style="70" customWidth="1"/>
    <col min="6916" max="6924" width="15.7109375" style="70" customWidth="1"/>
    <col min="6925" max="7162" width="9.140625" style="70" customWidth="1"/>
    <col min="7163" max="7163" width="5.7109375" style="70" customWidth="1"/>
    <col min="7164" max="7165" width="21.7109375" style="70" customWidth="1"/>
    <col min="7166" max="7168" width="14.28515625" style="70"/>
    <col min="7169" max="7169" width="5.7109375" style="70" customWidth="1"/>
    <col min="7170" max="7171" width="25.7109375" style="70" customWidth="1"/>
    <col min="7172" max="7180" width="15.7109375" style="70" customWidth="1"/>
    <col min="7181" max="7418" width="9.140625" style="70" customWidth="1"/>
    <col min="7419" max="7419" width="5.7109375" style="70" customWidth="1"/>
    <col min="7420" max="7421" width="21.7109375" style="70" customWidth="1"/>
    <col min="7422" max="7424" width="14.28515625" style="70"/>
    <col min="7425" max="7425" width="5.7109375" style="70" customWidth="1"/>
    <col min="7426" max="7427" width="25.7109375" style="70" customWidth="1"/>
    <col min="7428" max="7436" width="15.7109375" style="70" customWidth="1"/>
    <col min="7437" max="7674" width="9.140625" style="70" customWidth="1"/>
    <col min="7675" max="7675" width="5.7109375" style="70" customWidth="1"/>
    <col min="7676" max="7677" width="21.7109375" style="70" customWidth="1"/>
    <col min="7678" max="7680" width="14.28515625" style="70"/>
    <col min="7681" max="7681" width="5.7109375" style="70" customWidth="1"/>
    <col min="7682" max="7683" width="25.7109375" style="70" customWidth="1"/>
    <col min="7684" max="7692" width="15.7109375" style="70" customWidth="1"/>
    <col min="7693" max="7930" width="9.140625" style="70" customWidth="1"/>
    <col min="7931" max="7931" width="5.7109375" style="70" customWidth="1"/>
    <col min="7932" max="7933" width="21.7109375" style="70" customWidth="1"/>
    <col min="7934" max="7936" width="14.28515625" style="70"/>
    <col min="7937" max="7937" width="5.7109375" style="70" customWidth="1"/>
    <col min="7938" max="7939" width="25.7109375" style="70" customWidth="1"/>
    <col min="7940" max="7948" width="15.7109375" style="70" customWidth="1"/>
    <col min="7949" max="8186" width="9.140625" style="70" customWidth="1"/>
    <col min="8187" max="8187" width="5.7109375" style="70" customWidth="1"/>
    <col min="8188" max="8189" width="21.7109375" style="70" customWidth="1"/>
    <col min="8190" max="8192" width="14.28515625" style="70"/>
    <col min="8193" max="8193" width="5.7109375" style="70" customWidth="1"/>
    <col min="8194" max="8195" width="25.7109375" style="70" customWidth="1"/>
    <col min="8196" max="8204" width="15.7109375" style="70" customWidth="1"/>
    <col min="8205" max="8442" width="9.140625" style="70" customWidth="1"/>
    <col min="8443" max="8443" width="5.7109375" style="70" customWidth="1"/>
    <col min="8444" max="8445" width="21.7109375" style="70" customWidth="1"/>
    <col min="8446" max="8448" width="14.28515625" style="70"/>
    <col min="8449" max="8449" width="5.7109375" style="70" customWidth="1"/>
    <col min="8450" max="8451" width="25.7109375" style="70" customWidth="1"/>
    <col min="8452" max="8460" width="15.7109375" style="70" customWidth="1"/>
    <col min="8461" max="8698" width="9.140625" style="70" customWidth="1"/>
    <col min="8699" max="8699" width="5.7109375" style="70" customWidth="1"/>
    <col min="8700" max="8701" width="21.7109375" style="70" customWidth="1"/>
    <col min="8702" max="8704" width="14.28515625" style="70"/>
    <col min="8705" max="8705" width="5.7109375" style="70" customWidth="1"/>
    <col min="8706" max="8707" width="25.7109375" style="70" customWidth="1"/>
    <col min="8708" max="8716" width="15.7109375" style="70" customWidth="1"/>
    <col min="8717" max="8954" width="9.140625" style="70" customWidth="1"/>
    <col min="8955" max="8955" width="5.7109375" style="70" customWidth="1"/>
    <col min="8956" max="8957" width="21.7109375" style="70" customWidth="1"/>
    <col min="8958" max="8960" width="14.28515625" style="70"/>
    <col min="8961" max="8961" width="5.7109375" style="70" customWidth="1"/>
    <col min="8962" max="8963" width="25.7109375" style="70" customWidth="1"/>
    <col min="8964" max="8972" width="15.7109375" style="70" customWidth="1"/>
    <col min="8973" max="9210" width="9.140625" style="70" customWidth="1"/>
    <col min="9211" max="9211" width="5.7109375" style="70" customWidth="1"/>
    <col min="9212" max="9213" width="21.7109375" style="70" customWidth="1"/>
    <col min="9214" max="9216" width="14.28515625" style="70"/>
    <col min="9217" max="9217" width="5.7109375" style="70" customWidth="1"/>
    <col min="9218" max="9219" width="25.7109375" style="70" customWidth="1"/>
    <col min="9220" max="9228" width="15.7109375" style="70" customWidth="1"/>
    <col min="9229" max="9466" width="9.140625" style="70" customWidth="1"/>
    <col min="9467" max="9467" width="5.7109375" style="70" customWidth="1"/>
    <col min="9468" max="9469" width="21.7109375" style="70" customWidth="1"/>
    <col min="9470" max="9472" width="14.28515625" style="70"/>
    <col min="9473" max="9473" width="5.7109375" style="70" customWidth="1"/>
    <col min="9474" max="9475" width="25.7109375" style="70" customWidth="1"/>
    <col min="9476" max="9484" width="15.7109375" style="70" customWidth="1"/>
    <col min="9485" max="9722" width="9.140625" style="70" customWidth="1"/>
    <col min="9723" max="9723" width="5.7109375" style="70" customWidth="1"/>
    <col min="9724" max="9725" width="21.7109375" style="70" customWidth="1"/>
    <col min="9726" max="9728" width="14.28515625" style="70"/>
    <col min="9729" max="9729" width="5.7109375" style="70" customWidth="1"/>
    <col min="9730" max="9731" width="25.7109375" style="70" customWidth="1"/>
    <col min="9732" max="9740" width="15.7109375" style="70" customWidth="1"/>
    <col min="9741" max="9978" width="9.140625" style="70" customWidth="1"/>
    <col min="9979" max="9979" width="5.7109375" style="70" customWidth="1"/>
    <col min="9980" max="9981" width="21.7109375" style="70" customWidth="1"/>
    <col min="9982" max="9984" width="14.28515625" style="70"/>
    <col min="9985" max="9985" width="5.7109375" style="70" customWidth="1"/>
    <col min="9986" max="9987" width="25.7109375" style="70" customWidth="1"/>
    <col min="9988" max="9996" width="15.7109375" style="70" customWidth="1"/>
    <col min="9997" max="10234" width="9.140625" style="70" customWidth="1"/>
    <col min="10235" max="10235" width="5.7109375" style="70" customWidth="1"/>
    <col min="10236" max="10237" width="21.7109375" style="70" customWidth="1"/>
    <col min="10238" max="10240" width="14.28515625" style="70"/>
    <col min="10241" max="10241" width="5.7109375" style="70" customWidth="1"/>
    <col min="10242" max="10243" width="25.7109375" style="70" customWidth="1"/>
    <col min="10244" max="10252" width="15.7109375" style="70" customWidth="1"/>
    <col min="10253" max="10490" width="9.140625" style="70" customWidth="1"/>
    <col min="10491" max="10491" width="5.7109375" style="70" customWidth="1"/>
    <col min="10492" max="10493" width="21.7109375" style="70" customWidth="1"/>
    <col min="10494" max="10496" width="14.28515625" style="70"/>
    <col min="10497" max="10497" width="5.7109375" style="70" customWidth="1"/>
    <col min="10498" max="10499" width="25.7109375" style="70" customWidth="1"/>
    <col min="10500" max="10508" width="15.7109375" style="70" customWidth="1"/>
    <col min="10509" max="10746" width="9.140625" style="70" customWidth="1"/>
    <col min="10747" max="10747" width="5.7109375" style="70" customWidth="1"/>
    <col min="10748" max="10749" width="21.7109375" style="70" customWidth="1"/>
    <col min="10750" max="10752" width="14.28515625" style="70"/>
    <col min="10753" max="10753" width="5.7109375" style="70" customWidth="1"/>
    <col min="10754" max="10755" width="25.7109375" style="70" customWidth="1"/>
    <col min="10756" max="10764" width="15.7109375" style="70" customWidth="1"/>
    <col min="10765" max="11002" width="9.140625" style="70" customWidth="1"/>
    <col min="11003" max="11003" width="5.7109375" style="70" customWidth="1"/>
    <col min="11004" max="11005" width="21.7109375" style="70" customWidth="1"/>
    <col min="11006" max="11008" width="14.28515625" style="70"/>
    <col min="11009" max="11009" width="5.7109375" style="70" customWidth="1"/>
    <col min="11010" max="11011" width="25.7109375" style="70" customWidth="1"/>
    <col min="11012" max="11020" width="15.7109375" style="70" customWidth="1"/>
    <col min="11021" max="11258" width="9.140625" style="70" customWidth="1"/>
    <col min="11259" max="11259" width="5.7109375" style="70" customWidth="1"/>
    <col min="11260" max="11261" width="21.7109375" style="70" customWidth="1"/>
    <col min="11262" max="11264" width="14.28515625" style="70"/>
    <col min="11265" max="11265" width="5.7109375" style="70" customWidth="1"/>
    <col min="11266" max="11267" width="25.7109375" style="70" customWidth="1"/>
    <col min="11268" max="11276" width="15.7109375" style="70" customWidth="1"/>
    <col min="11277" max="11514" width="9.140625" style="70" customWidth="1"/>
    <col min="11515" max="11515" width="5.7109375" style="70" customWidth="1"/>
    <col min="11516" max="11517" width="21.7109375" style="70" customWidth="1"/>
    <col min="11518" max="11520" width="14.28515625" style="70"/>
    <col min="11521" max="11521" width="5.7109375" style="70" customWidth="1"/>
    <col min="11522" max="11523" width="25.7109375" style="70" customWidth="1"/>
    <col min="11524" max="11532" width="15.7109375" style="70" customWidth="1"/>
    <col min="11533" max="11770" width="9.140625" style="70" customWidth="1"/>
    <col min="11771" max="11771" width="5.7109375" style="70" customWidth="1"/>
    <col min="11772" max="11773" width="21.7109375" style="70" customWidth="1"/>
    <col min="11774" max="11776" width="14.28515625" style="70"/>
    <col min="11777" max="11777" width="5.7109375" style="70" customWidth="1"/>
    <col min="11778" max="11779" width="25.7109375" style="70" customWidth="1"/>
    <col min="11780" max="11788" width="15.7109375" style="70" customWidth="1"/>
    <col min="11789" max="12026" width="9.140625" style="70" customWidth="1"/>
    <col min="12027" max="12027" width="5.7109375" style="70" customWidth="1"/>
    <col min="12028" max="12029" width="21.7109375" style="70" customWidth="1"/>
    <col min="12030" max="12032" width="14.28515625" style="70"/>
    <col min="12033" max="12033" width="5.7109375" style="70" customWidth="1"/>
    <col min="12034" max="12035" width="25.7109375" style="70" customWidth="1"/>
    <col min="12036" max="12044" width="15.7109375" style="70" customWidth="1"/>
    <col min="12045" max="12282" width="9.140625" style="70" customWidth="1"/>
    <col min="12283" max="12283" width="5.7109375" style="70" customWidth="1"/>
    <col min="12284" max="12285" width="21.7109375" style="70" customWidth="1"/>
    <col min="12286" max="12288" width="14.28515625" style="70"/>
    <col min="12289" max="12289" width="5.7109375" style="70" customWidth="1"/>
    <col min="12290" max="12291" width="25.7109375" style="70" customWidth="1"/>
    <col min="12292" max="12300" width="15.7109375" style="70" customWidth="1"/>
    <col min="12301" max="12538" width="9.140625" style="70" customWidth="1"/>
    <col min="12539" max="12539" width="5.7109375" style="70" customWidth="1"/>
    <col min="12540" max="12541" width="21.7109375" style="70" customWidth="1"/>
    <col min="12542" max="12544" width="14.28515625" style="70"/>
    <col min="12545" max="12545" width="5.7109375" style="70" customWidth="1"/>
    <col min="12546" max="12547" width="25.7109375" style="70" customWidth="1"/>
    <col min="12548" max="12556" width="15.7109375" style="70" customWidth="1"/>
    <col min="12557" max="12794" width="9.140625" style="70" customWidth="1"/>
    <col min="12795" max="12795" width="5.7109375" style="70" customWidth="1"/>
    <col min="12796" max="12797" width="21.7109375" style="70" customWidth="1"/>
    <col min="12798" max="12800" width="14.28515625" style="70"/>
    <col min="12801" max="12801" width="5.7109375" style="70" customWidth="1"/>
    <col min="12802" max="12803" width="25.7109375" style="70" customWidth="1"/>
    <col min="12804" max="12812" width="15.7109375" style="70" customWidth="1"/>
    <col min="12813" max="13050" width="9.140625" style="70" customWidth="1"/>
    <col min="13051" max="13051" width="5.7109375" style="70" customWidth="1"/>
    <col min="13052" max="13053" width="21.7109375" style="70" customWidth="1"/>
    <col min="13054" max="13056" width="14.28515625" style="70"/>
    <col min="13057" max="13057" width="5.7109375" style="70" customWidth="1"/>
    <col min="13058" max="13059" width="25.7109375" style="70" customWidth="1"/>
    <col min="13060" max="13068" width="15.7109375" style="70" customWidth="1"/>
    <col min="13069" max="13306" width="9.140625" style="70" customWidth="1"/>
    <col min="13307" max="13307" width="5.7109375" style="70" customWidth="1"/>
    <col min="13308" max="13309" width="21.7109375" style="70" customWidth="1"/>
    <col min="13310" max="13312" width="14.28515625" style="70"/>
    <col min="13313" max="13313" width="5.7109375" style="70" customWidth="1"/>
    <col min="13314" max="13315" width="25.7109375" style="70" customWidth="1"/>
    <col min="13316" max="13324" width="15.7109375" style="70" customWidth="1"/>
    <col min="13325" max="13562" width="9.140625" style="70" customWidth="1"/>
    <col min="13563" max="13563" width="5.7109375" style="70" customWidth="1"/>
    <col min="13564" max="13565" width="21.7109375" style="70" customWidth="1"/>
    <col min="13566" max="13568" width="14.28515625" style="70"/>
    <col min="13569" max="13569" width="5.7109375" style="70" customWidth="1"/>
    <col min="13570" max="13571" width="25.7109375" style="70" customWidth="1"/>
    <col min="13572" max="13580" width="15.7109375" style="70" customWidth="1"/>
    <col min="13581" max="13818" width="9.140625" style="70" customWidth="1"/>
    <col min="13819" max="13819" width="5.7109375" style="70" customWidth="1"/>
    <col min="13820" max="13821" width="21.7109375" style="70" customWidth="1"/>
    <col min="13822" max="13824" width="14.28515625" style="70"/>
    <col min="13825" max="13825" width="5.7109375" style="70" customWidth="1"/>
    <col min="13826" max="13827" width="25.7109375" style="70" customWidth="1"/>
    <col min="13828" max="13836" width="15.7109375" style="70" customWidth="1"/>
    <col min="13837" max="14074" width="9.140625" style="70" customWidth="1"/>
    <col min="14075" max="14075" width="5.7109375" style="70" customWidth="1"/>
    <col min="14076" max="14077" width="21.7109375" style="70" customWidth="1"/>
    <col min="14078" max="14080" width="14.28515625" style="70"/>
    <col min="14081" max="14081" width="5.7109375" style="70" customWidth="1"/>
    <col min="14082" max="14083" width="25.7109375" style="70" customWidth="1"/>
    <col min="14084" max="14092" width="15.7109375" style="70" customWidth="1"/>
    <col min="14093" max="14330" width="9.140625" style="70" customWidth="1"/>
    <col min="14331" max="14331" width="5.7109375" style="70" customWidth="1"/>
    <col min="14332" max="14333" width="21.7109375" style="70" customWidth="1"/>
    <col min="14334" max="14336" width="14.28515625" style="70"/>
    <col min="14337" max="14337" width="5.7109375" style="70" customWidth="1"/>
    <col min="14338" max="14339" width="25.7109375" style="70" customWidth="1"/>
    <col min="14340" max="14348" width="15.7109375" style="70" customWidth="1"/>
    <col min="14349" max="14586" width="9.140625" style="70" customWidth="1"/>
    <col min="14587" max="14587" width="5.7109375" style="70" customWidth="1"/>
    <col min="14588" max="14589" width="21.7109375" style="70" customWidth="1"/>
    <col min="14590" max="14592" width="14.28515625" style="70"/>
    <col min="14593" max="14593" width="5.7109375" style="70" customWidth="1"/>
    <col min="14594" max="14595" width="25.7109375" style="70" customWidth="1"/>
    <col min="14596" max="14604" width="15.7109375" style="70" customWidth="1"/>
    <col min="14605" max="14842" width="9.140625" style="70" customWidth="1"/>
    <col min="14843" max="14843" width="5.7109375" style="70" customWidth="1"/>
    <col min="14844" max="14845" width="21.7109375" style="70" customWidth="1"/>
    <col min="14846" max="14848" width="14.28515625" style="70"/>
    <col min="14849" max="14849" width="5.7109375" style="70" customWidth="1"/>
    <col min="14850" max="14851" width="25.7109375" style="70" customWidth="1"/>
    <col min="14852" max="14860" width="15.7109375" style="70" customWidth="1"/>
    <col min="14861" max="15098" width="9.140625" style="70" customWidth="1"/>
    <col min="15099" max="15099" width="5.7109375" style="70" customWidth="1"/>
    <col min="15100" max="15101" width="21.7109375" style="70" customWidth="1"/>
    <col min="15102" max="15104" width="14.28515625" style="70"/>
    <col min="15105" max="15105" width="5.7109375" style="70" customWidth="1"/>
    <col min="15106" max="15107" width="25.7109375" style="70" customWidth="1"/>
    <col min="15108" max="15116" width="15.7109375" style="70" customWidth="1"/>
    <col min="15117" max="15354" width="9.140625" style="70" customWidth="1"/>
    <col min="15355" max="15355" width="5.7109375" style="70" customWidth="1"/>
    <col min="15356" max="15357" width="21.7109375" style="70" customWidth="1"/>
    <col min="15358" max="15360" width="14.28515625" style="70"/>
    <col min="15361" max="15361" width="5.7109375" style="70" customWidth="1"/>
    <col min="15362" max="15363" width="25.7109375" style="70" customWidth="1"/>
    <col min="15364" max="15372" width="15.7109375" style="70" customWidth="1"/>
    <col min="15373" max="15610" width="9.140625" style="70" customWidth="1"/>
    <col min="15611" max="15611" width="5.7109375" style="70" customWidth="1"/>
    <col min="15612" max="15613" width="21.7109375" style="70" customWidth="1"/>
    <col min="15614" max="15616" width="14.28515625" style="70"/>
    <col min="15617" max="15617" width="5.7109375" style="70" customWidth="1"/>
    <col min="15618" max="15619" width="25.7109375" style="70" customWidth="1"/>
    <col min="15620" max="15628" width="15.7109375" style="70" customWidth="1"/>
    <col min="15629" max="15866" width="9.140625" style="70" customWidth="1"/>
    <col min="15867" max="15867" width="5.7109375" style="70" customWidth="1"/>
    <col min="15868" max="15869" width="21.7109375" style="70" customWidth="1"/>
    <col min="15870" max="15872" width="14.28515625" style="70"/>
    <col min="15873" max="15873" width="5.7109375" style="70" customWidth="1"/>
    <col min="15874" max="15875" width="25.7109375" style="70" customWidth="1"/>
    <col min="15876" max="15884" width="15.7109375" style="70" customWidth="1"/>
    <col min="15885" max="16122" width="9.140625" style="70" customWidth="1"/>
    <col min="16123" max="16123" width="5.7109375" style="70" customWidth="1"/>
    <col min="16124" max="16125" width="21.7109375" style="70" customWidth="1"/>
    <col min="16126" max="16128" width="14.28515625" style="70"/>
    <col min="16129" max="16129" width="5.7109375" style="70" customWidth="1"/>
    <col min="16130" max="16131" width="25.7109375" style="70" customWidth="1"/>
    <col min="16132" max="16140" width="15.7109375" style="70" customWidth="1"/>
    <col min="16141" max="16378" width="9.140625" style="70" customWidth="1"/>
    <col min="16379" max="16379" width="5.7109375" style="70" customWidth="1"/>
    <col min="16380" max="16381" width="21.7109375" style="70" customWidth="1"/>
    <col min="16382" max="16384" width="14.28515625" style="70"/>
  </cols>
  <sheetData>
    <row r="1" spans="1:13" ht="15.75" x14ac:dyDescent="0.25">
      <c r="A1" s="290" t="s">
        <v>1002</v>
      </c>
      <c r="B1" s="69"/>
      <c r="C1" s="131"/>
    </row>
    <row r="2" spans="1:13" x14ac:dyDescent="0.25">
      <c r="A2" s="125" t="s">
        <v>316</v>
      </c>
      <c r="B2" s="125"/>
    </row>
    <row r="3" spans="1:13" ht="15.75" x14ac:dyDescent="0.25">
      <c r="A3" s="588" t="s">
        <v>948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3" ht="15.75" x14ac:dyDescent="0.25">
      <c r="A4" s="217"/>
      <c r="B4" s="589"/>
      <c r="C4" s="217"/>
      <c r="D4" s="217"/>
      <c r="E4" s="217"/>
      <c r="F4" s="589" t="str">
        <f>'1'!$E$5</f>
        <v>KABUPATEN/KOTA</v>
      </c>
      <c r="G4" s="590">
        <f>'1'!$F$5</f>
        <v>2022</v>
      </c>
      <c r="H4" s="217"/>
      <c r="I4" s="217"/>
      <c r="J4" s="587"/>
      <c r="K4" s="587"/>
      <c r="L4" s="587"/>
    </row>
    <row r="5" spans="1:13" ht="15.75" x14ac:dyDescent="0.25">
      <c r="A5" s="217"/>
      <c r="B5" s="589"/>
      <c r="C5" s="589"/>
      <c r="D5" s="217"/>
      <c r="E5" s="217"/>
      <c r="F5" s="589" t="str">
        <f>'1'!$E$6</f>
        <v>TAHUN</v>
      </c>
      <c r="G5" s="590" t="str">
        <f>'1'!$F$6</f>
        <v>BANYUMAS</v>
      </c>
      <c r="H5" s="217"/>
      <c r="I5" s="217"/>
      <c r="J5" s="587"/>
      <c r="K5" s="587"/>
      <c r="L5" s="587"/>
    </row>
    <row r="6" spans="1:13" ht="15.75" thickBot="1" x14ac:dyDescent="0.3"/>
    <row r="7" spans="1:13" ht="22.5" customHeight="1" x14ac:dyDescent="0.25">
      <c r="A7" s="1066" t="s">
        <v>2</v>
      </c>
      <c r="B7" s="1066" t="s">
        <v>254</v>
      </c>
      <c r="C7" s="1066" t="s">
        <v>409</v>
      </c>
      <c r="D7" s="1091" t="s">
        <v>1158</v>
      </c>
      <c r="E7" s="1086"/>
      <c r="F7" s="1085"/>
      <c r="G7" s="1117" t="s">
        <v>740</v>
      </c>
      <c r="H7" s="1118"/>
      <c r="I7" s="1118"/>
      <c r="J7" s="1118"/>
      <c r="K7" s="1118"/>
      <c r="L7" s="1119"/>
    </row>
    <row r="8" spans="1:13" ht="40.5" customHeight="1" x14ac:dyDescent="0.25">
      <c r="A8" s="1040"/>
      <c r="B8" s="1040"/>
      <c r="C8" s="1040"/>
      <c r="D8" s="1050"/>
      <c r="E8" s="1236"/>
      <c r="F8" s="1092"/>
      <c r="G8" s="1116" t="s">
        <v>562</v>
      </c>
      <c r="H8" s="1116"/>
      <c r="I8" s="1116" t="s">
        <v>563</v>
      </c>
      <c r="J8" s="1116"/>
      <c r="K8" s="1120" t="s">
        <v>564</v>
      </c>
      <c r="L8" s="1120"/>
    </row>
    <row r="9" spans="1:13" ht="32.25" customHeight="1" x14ac:dyDescent="0.25">
      <c r="A9" s="1040"/>
      <c r="B9" s="1040"/>
      <c r="C9" s="1040"/>
      <c r="D9" s="760" t="s">
        <v>562</v>
      </c>
      <c r="E9" s="760" t="s">
        <v>563</v>
      </c>
      <c r="F9" s="760" t="s">
        <v>564</v>
      </c>
      <c r="G9" s="757" t="s">
        <v>256</v>
      </c>
      <c r="H9" s="757" t="s">
        <v>27</v>
      </c>
      <c r="I9" s="757" t="s">
        <v>256</v>
      </c>
      <c r="J9" s="757" t="s">
        <v>27</v>
      </c>
      <c r="K9" s="757" t="s">
        <v>256</v>
      </c>
      <c r="L9" s="757" t="s">
        <v>27</v>
      </c>
    </row>
    <row r="10" spans="1:13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18"/>
    </row>
    <row r="11" spans="1:13" ht="19.5" customHeight="1" x14ac:dyDescent="0.25">
      <c r="A11" s="561">
        <v>1</v>
      </c>
      <c r="B11" s="128" t="str">
        <f>'9'!B9</f>
        <v>Lumbir</v>
      </c>
      <c r="C11" s="128" t="str">
        <f>'9'!C9</f>
        <v>Lumbir</v>
      </c>
      <c r="D11" s="346"/>
      <c r="E11" s="346"/>
      <c r="F11" s="346">
        <f>SUM(D11:E11)</f>
        <v>0</v>
      </c>
      <c r="G11" s="346"/>
      <c r="H11" s="353" t="e">
        <f>G11/D11*100</f>
        <v>#DIV/0!</v>
      </c>
      <c r="I11" s="346"/>
      <c r="J11" s="353" t="e">
        <f>I11/E11*100</f>
        <v>#DIV/0!</v>
      </c>
      <c r="K11" s="346">
        <f>SUM(G11,I11)</f>
        <v>0</v>
      </c>
      <c r="L11" s="353" t="e">
        <f>K11/F11*100</f>
        <v>#DIV/0!</v>
      </c>
    </row>
    <row r="12" spans="1:13" ht="20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316"/>
      <c r="E12" s="316"/>
      <c r="F12" s="316">
        <f t="shared" ref="F12:F30" si="0">SUM(D12:E12)</f>
        <v>0</v>
      </c>
      <c r="G12" s="316"/>
      <c r="H12" s="354" t="e">
        <f>G12/D12*100</f>
        <v>#DIV/0!</v>
      </c>
      <c r="I12" s="316"/>
      <c r="J12" s="354" t="e">
        <f t="shared" ref="J12:J30" si="1">I12/E12*100</f>
        <v>#DIV/0!</v>
      </c>
      <c r="K12" s="316">
        <f t="shared" ref="K12:K30" si="2">SUM(G12,I12)</f>
        <v>0</v>
      </c>
      <c r="L12" s="354" t="e">
        <f t="shared" ref="L12:L30" si="3">K12/F12*100</f>
        <v>#DIV/0!</v>
      </c>
    </row>
    <row r="13" spans="1:13" ht="19.5" customHeight="1" x14ac:dyDescent="0.25">
      <c r="A13" s="557"/>
      <c r="B13" s="128"/>
      <c r="C13" s="128" t="str">
        <f>'9'!C11</f>
        <v>Wangon II</v>
      </c>
      <c r="D13" s="316"/>
      <c r="E13" s="316"/>
      <c r="F13" s="316">
        <f t="shared" si="0"/>
        <v>0</v>
      </c>
      <c r="G13" s="316"/>
      <c r="H13" s="354" t="e">
        <f t="shared" ref="H13:H30" si="4">G13/D13*100</f>
        <v>#DIV/0!</v>
      </c>
      <c r="I13" s="316"/>
      <c r="J13" s="354" t="e">
        <f t="shared" si="1"/>
        <v>#DIV/0!</v>
      </c>
      <c r="K13" s="316">
        <f t="shared" si="2"/>
        <v>0</v>
      </c>
      <c r="L13" s="354" t="e">
        <f t="shared" si="3"/>
        <v>#DIV/0!</v>
      </c>
    </row>
    <row r="14" spans="1:13" ht="20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316"/>
      <c r="E14" s="316"/>
      <c r="F14" s="316">
        <f t="shared" si="0"/>
        <v>0</v>
      </c>
      <c r="G14" s="316"/>
      <c r="H14" s="354" t="e">
        <f t="shared" si="4"/>
        <v>#DIV/0!</v>
      </c>
      <c r="I14" s="316"/>
      <c r="J14" s="354" t="e">
        <f t="shared" si="1"/>
        <v>#DIV/0!</v>
      </c>
      <c r="K14" s="316">
        <f t="shared" si="2"/>
        <v>0</v>
      </c>
      <c r="L14" s="354" t="e">
        <f t="shared" si="3"/>
        <v>#DIV/0!</v>
      </c>
    </row>
    <row r="15" spans="1:13" ht="20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316"/>
      <c r="E15" s="316"/>
      <c r="F15" s="316">
        <f t="shared" si="0"/>
        <v>0</v>
      </c>
      <c r="G15" s="316"/>
      <c r="H15" s="354" t="e">
        <f t="shared" si="4"/>
        <v>#DIV/0!</v>
      </c>
      <c r="I15" s="316"/>
      <c r="J15" s="354" t="e">
        <f t="shared" si="1"/>
        <v>#DIV/0!</v>
      </c>
      <c r="K15" s="316">
        <f t="shared" si="2"/>
        <v>0</v>
      </c>
      <c r="L15" s="354" t="e">
        <f t="shared" si="3"/>
        <v>#DIV/0!</v>
      </c>
    </row>
    <row r="16" spans="1:13" ht="20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316"/>
      <c r="E16" s="316"/>
      <c r="F16" s="316">
        <f t="shared" si="0"/>
        <v>0</v>
      </c>
      <c r="G16" s="316"/>
      <c r="H16" s="354" t="e">
        <f t="shared" si="4"/>
        <v>#DIV/0!</v>
      </c>
      <c r="I16" s="316"/>
      <c r="J16" s="354" t="e">
        <f t="shared" si="1"/>
        <v>#DIV/0!</v>
      </c>
      <c r="K16" s="316">
        <f t="shared" si="2"/>
        <v>0</v>
      </c>
      <c r="L16" s="354" t="e">
        <f t="shared" si="3"/>
        <v>#DIV/0!</v>
      </c>
    </row>
    <row r="17" spans="1:12" ht="20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316"/>
      <c r="E17" s="316"/>
      <c r="F17" s="316">
        <f t="shared" si="0"/>
        <v>0</v>
      </c>
      <c r="G17" s="316"/>
      <c r="H17" s="354" t="e">
        <f t="shared" si="4"/>
        <v>#DIV/0!</v>
      </c>
      <c r="I17" s="316"/>
      <c r="J17" s="354" t="e">
        <f t="shared" si="1"/>
        <v>#DIV/0!</v>
      </c>
      <c r="K17" s="316">
        <f t="shared" si="2"/>
        <v>0</v>
      </c>
      <c r="L17" s="354" t="e">
        <f t="shared" si="3"/>
        <v>#DIV/0!</v>
      </c>
    </row>
    <row r="18" spans="1:12" ht="20.100000000000001" customHeight="1" x14ac:dyDescent="0.25">
      <c r="A18" s="557"/>
      <c r="B18" s="128"/>
      <c r="C18" s="128" t="str">
        <f>'9'!C16</f>
        <v>Kemranjen II</v>
      </c>
      <c r="D18" s="316"/>
      <c r="E18" s="316"/>
      <c r="F18" s="316">
        <f t="shared" si="0"/>
        <v>0</v>
      </c>
      <c r="G18" s="316"/>
      <c r="H18" s="354" t="e">
        <f t="shared" si="4"/>
        <v>#DIV/0!</v>
      </c>
      <c r="I18" s="316"/>
      <c r="J18" s="354" t="e">
        <f t="shared" si="1"/>
        <v>#DIV/0!</v>
      </c>
      <c r="K18" s="316">
        <f t="shared" si="2"/>
        <v>0</v>
      </c>
      <c r="L18" s="354" t="e">
        <f t="shared" si="3"/>
        <v>#DIV/0!</v>
      </c>
    </row>
    <row r="19" spans="1:12" ht="20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316"/>
      <c r="E19" s="316"/>
      <c r="F19" s="316">
        <f t="shared" si="0"/>
        <v>0</v>
      </c>
      <c r="G19" s="316"/>
      <c r="H19" s="354" t="e">
        <f t="shared" si="4"/>
        <v>#DIV/0!</v>
      </c>
      <c r="I19" s="316"/>
      <c r="J19" s="354" t="e">
        <f t="shared" si="1"/>
        <v>#DIV/0!</v>
      </c>
      <c r="K19" s="316">
        <f t="shared" si="2"/>
        <v>0</v>
      </c>
      <c r="L19" s="354" t="e">
        <f t="shared" si="3"/>
        <v>#DIV/0!</v>
      </c>
    </row>
    <row r="20" spans="1:12" ht="20.100000000000001" customHeight="1" x14ac:dyDescent="0.25">
      <c r="A20" s="557"/>
      <c r="B20" s="128"/>
      <c r="C20" s="128" t="str">
        <f>'9'!C18</f>
        <v>Sumpiuh II</v>
      </c>
      <c r="D20" s="316"/>
      <c r="E20" s="316"/>
      <c r="F20" s="316">
        <f t="shared" si="0"/>
        <v>0</v>
      </c>
      <c r="G20" s="316"/>
      <c r="H20" s="354" t="e">
        <f t="shared" si="4"/>
        <v>#DIV/0!</v>
      </c>
      <c r="I20" s="316"/>
      <c r="J20" s="354" t="e">
        <f t="shared" si="1"/>
        <v>#DIV/0!</v>
      </c>
      <c r="K20" s="316">
        <f t="shared" si="2"/>
        <v>0</v>
      </c>
      <c r="L20" s="354" t="e">
        <f t="shared" si="3"/>
        <v>#DIV/0!</v>
      </c>
    </row>
    <row r="21" spans="1:12" ht="20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316"/>
      <c r="E21" s="316"/>
      <c r="F21" s="316">
        <f t="shared" si="0"/>
        <v>0</v>
      </c>
      <c r="G21" s="316"/>
      <c r="H21" s="354" t="e">
        <f t="shared" si="4"/>
        <v>#DIV/0!</v>
      </c>
      <c r="I21" s="316"/>
      <c r="J21" s="354" t="e">
        <f t="shared" si="1"/>
        <v>#DIV/0!</v>
      </c>
      <c r="K21" s="316">
        <f t="shared" si="2"/>
        <v>0</v>
      </c>
      <c r="L21" s="354" t="e">
        <f t="shared" si="3"/>
        <v>#DIV/0!</v>
      </c>
    </row>
    <row r="22" spans="1:12" ht="20.100000000000001" customHeight="1" x14ac:dyDescent="0.25">
      <c r="A22" s="557"/>
      <c r="B22" s="128"/>
      <c r="C22" s="128" t="str">
        <f>'9'!C20</f>
        <v>Tambak II</v>
      </c>
      <c r="D22" s="316"/>
      <c r="E22" s="316"/>
      <c r="F22" s="316">
        <f t="shared" si="0"/>
        <v>0</v>
      </c>
      <c r="G22" s="316"/>
      <c r="H22" s="354" t="e">
        <f t="shared" si="4"/>
        <v>#DIV/0!</v>
      </c>
      <c r="I22" s="316"/>
      <c r="J22" s="354" t="e">
        <f t="shared" si="1"/>
        <v>#DIV/0!</v>
      </c>
      <c r="K22" s="316">
        <f t="shared" si="2"/>
        <v>0</v>
      </c>
      <c r="L22" s="354" t="e">
        <f t="shared" si="3"/>
        <v>#DIV/0!</v>
      </c>
    </row>
    <row r="23" spans="1:12" ht="20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316"/>
      <c r="E23" s="316"/>
      <c r="F23" s="316">
        <f t="shared" si="0"/>
        <v>0</v>
      </c>
      <c r="G23" s="316"/>
      <c r="H23" s="354" t="e">
        <f t="shared" si="4"/>
        <v>#DIV/0!</v>
      </c>
      <c r="I23" s="316"/>
      <c r="J23" s="354" t="e">
        <f t="shared" si="1"/>
        <v>#DIV/0!</v>
      </c>
      <c r="K23" s="316">
        <f t="shared" si="2"/>
        <v>0</v>
      </c>
      <c r="L23" s="354" t="e">
        <f t="shared" si="3"/>
        <v>#DIV/0!</v>
      </c>
    </row>
    <row r="24" spans="1:12" ht="20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316"/>
      <c r="E24" s="316"/>
      <c r="F24" s="316">
        <f t="shared" si="0"/>
        <v>0</v>
      </c>
      <c r="G24" s="316"/>
      <c r="H24" s="354" t="e">
        <f t="shared" si="4"/>
        <v>#DIV/0!</v>
      </c>
      <c r="I24" s="316"/>
      <c r="J24" s="354" t="e">
        <f t="shared" si="1"/>
        <v>#DIV/0!</v>
      </c>
      <c r="K24" s="316">
        <f t="shared" si="2"/>
        <v>0</v>
      </c>
      <c r="L24" s="354" t="e">
        <f t="shared" si="3"/>
        <v>#DIV/0!</v>
      </c>
    </row>
    <row r="25" spans="1:12" ht="20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316"/>
      <c r="E25" s="316"/>
      <c r="F25" s="316">
        <f t="shared" si="0"/>
        <v>0</v>
      </c>
      <c r="G25" s="316"/>
      <c r="H25" s="354" t="e">
        <f t="shared" si="4"/>
        <v>#DIV/0!</v>
      </c>
      <c r="I25" s="316"/>
      <c r="J25" s="354" t="e">
        <f t="shared" si="1"/>
        <v>#DIV/0!</v>
      </c>
      <c r="K25" s="316">
        <f t="shared" si="2"/>
        <v>0</v>
      </c>
      <c r="L25" s="354" t="e">
        <f t="shared" si="3"/>
        <v>#DIV/0!</v>
      </c>
    </row>
    <row r="26" spans="1:12" ht="20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316"/>
      <c r="E26" s="316"/>
      <c r="F26" s="316">
        <f t="shared" si="0"/>
        <v>0</v>
      </c>
      <c r="G26" s="316"/>
      <c r="H26" s="354" t="e">
        <f t="shared" si="4"/>
        <v>#DIV/0!</v>
      </c>
      <c r="I26" s="316"/>
      <c r="J26" s="354" t="e">
        <f t="shared" si="1"/>
        <v>#DIV/0!</v>
      </c>
      <c r="K26" s="316">
        <f t="shared" si="2"/>
        <v>0</v>
      </c>
      <c r="L26" s="354" t="e">
        <f t="shared" si="3"/>
        <v>#DIV/0!</v>
      </c>
    </row>
    <row r="27" spans="1:12" ht="20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316"/>
      <c r="E27" s="316"/>
      <c r="F27" s="316">
        <f t="shared" si="0"/>
        <v>0</v>
      </c>
      <c r="G27" s="316"/>
      <c r="H27" s="354" t="e">
        <f t="shared" si="4"/>
        <v>#DIV/0!</v>
      </c>
      <c r="I27" s="316"/>
      <c r="J27" s="354" t="e">
        <f t="shared" si="1"/>
        <v>#DIV/0!</v>
      </c>
      <c r="K27" s="316">
        <f t="shared" si="2"/>
        <v>0</v>
      </c>
      <c r="L27" s="354" t="e">
        <f t="shared" si="3"/>
        <v>#DIV/0!</v>
      </c>
    </row>
    <row r="28" spans="1:12" ht="20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316"/>
      <c r="E28" s="316"/>
      <c r="F28" s="316">
        <f t="shared" si="0"/>
        <v>0</v>
      </c>
      <c r="G28" s="316"/>
      <c r="H28" s="354" t="e">
        <f t="shared" si="4"/>
        <v>#DIV/0!</v>
      </c>
      <c r="I28" s="316"/>
      <c r="J28" s="354" t="e">
        <f t="shared" si="1"/>
        <v>#DIV/0!</v>
      </c>
      <c r="K28" s="316">
        <f t="shared" si="2"/>
        <v>0</v>
      </c>
      <c r="L28" s="354" t="e">
        <f t="shared" si="3"/>
        <v>#DIV/0!</v>
      </c>
    </row>
    <row r="29" spans="1:12" ht="20.100000000000001" customHeight="1" x14ac:dyDescent="0.25">
      <c r="A29" s="557"/>
      <c r="B29" s="128"/>
      <c r="C29" s="128" t="str">
        <f>'9'!C27</f>
        <v>Ajibarang II</v>
      </c>
      <c r="D29" s="316"/>
      <c r="E29" s="316"/>
      <c r="F29" s="316">
        <f t="shared" si="0"/>
        <v>0</v>
      </c>
      <c r="G29" s="316"/>
      <c r="H29" s="354" t="e">
        <f t="shared" si="4"/>
        <v>#DIV/0!</v>
      </c>
      <c r="I29" s="316"/>
      <c r="J29" s="354" t="e">
        <f t="shared" si="1"/>
        <v>#DIV/0!</v>
      </c>
      <c r="K29" s="316">
        <f t="shared" si="2"/>
        <v>0</v>
      </c>
      <c r="L29" s="354" t="e">
        <f t="shared" si="3"/>
        <v>#DIV/0!</v>
      </c>
    </row>
    <row r="30" spans="1:12" ht="20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316"/>
      <c r="E30" s="316"/>
      <c r="F30" s="316">
        <f t="shared" si="0"/>
        <v>0</v>
      </c>
      <c r="G30" s="316"/>
      <c r="H30" s="354" t="e">
        <f t="shared" si="4"/>
        <v>#DIV/0!</v>
      </c>
      <c r="I30" s="316"/>
      <c r="J30" s="354" t="e">
        <f t="shared" si="1"/>
        <v>#DIV/0!</v>
      </c>
      <c r="K30" s="316">
        <f t="shared" si="2"/>
        <v>0</v>
      </c>
      <c r="L30" s="354" t="e">
        <f t="shared" si="3"/>
        <v>#DIV/0!</v>
      </c>
    </row>
    <row r="31" spans="1:12" ht="20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316"/>
      <c r="E31" s="316"/>
      <c r="F31" s="316">
        <f t="shared" ref="F31:F49" si="5">SUM(D31:E31)</f>
        <v>0</v>
      </c>
      <c r="G31" s="316"/>
      <c r="H31" s="354" t="e">
        <f t="shared" ref="H31:H49" si="6">G31/D31*100</f>
        <v>#DIV/0!</v>
      </c>
      <c r="I31" s="316"/>
      <c r="J31" s="354" t="e">
        <f t="shared" ref="J31:J49" si="7">I31/E31*100</f>
        <v>#DIV/0!</v>
      </c>
      <c r="K31" s="316">
        <f t="shared" ref="K31:K49" si="8">SUM(G31,I31)</f>
        <v>0</v>
      </c>
      <c r="L31" s="354" t="e">
        <f t="shared" ref="L31:L49" si="9">K31/F31*100</f>
        <v>#DIV/0!</v>
      </c>
    </row>
    <row r="32" spans="1:12" ht="20.100000000000001" customHeight="1" x14ac:dyDescent="0.25">
      <c r="A32" s="557"/>
      <c r="B32" s="128"/>
      <c r="C32" s="128" t="str">
        <f>'9'!C30</f>
        <v>Pekuncen II</v>
      </c>
      <c r="D32" s="316"/>
      <c r="E32" s="316"/>
      <c r="F32" s="316">
        <f t="shared" si="5"/>
        <v>0</v>
      </c>
      <c r="G32" s="316"/>
      <c r="H32" s="354" t="e">
        <f t="shared" si="6"/>
        <v>#DIV/0!</v>
      </c>
      <c r="I32" s="316"/>
      <c r="J32" s="354" t="e">
        <f t="shared" si="7"/>
        <v>#DIV/0!</v>
      </c>
      <c r="K32" s="316">
        <f t="shared" si="8"/>
        <v>0</v>
      </c>
      <c r="L32" s="354" t="e">
        <f t="shared" si="9"/>
        <v>#DIV/0!</v>
      </c>
    </row>
    <row r="33" spans="1:12" ht="20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316"/>
      <c r="E33" s="316"/>
      <c r="F33" s="316">
        <f t="shared" si="5"/>
        <v>0</v>
      </c>
      <c r="G33" s="316"/>
      <c r="H33" s="354" t="e">
        <f t="shared" si="6"/>
        <v>#DIV/0!</v>
      </c>
      <c r="I33" s="316"/>
      <c r="J33" s="354" t="e">
        <f t="shared" si="7"/>
        <v>#DIV/0!</v>
      </c>
      <c r="K33" s="316">
        <f t="shared" si="8"/>
        <v>0</v>
      </c>
      <c r="L33" s="354" t="e">
        <f t="shared" si="9"/>
        <v>#DIV/0!</v>
      </c>
    </row>
    <row r="34" spans="1:12" ht="20.100000000000001" customHeight="1" x14ac:dyDescent="0.25">
      <c r="A34" s="557"/>
      <c r="B34" s="128"/>
      <c r="C34" s="128" t="str">
        <f>'9'!C32</f>
        <v>Cilongok II</v>
      </c>
      <c r="D34" s="316"/>
      <c r="E34" s="316"/>
      <c r="F34" s="316">
        <f t="shared" si="5"/>
        <v>0</v>
      </c>
      <c r="G34" s="316"/>
      <c r="H34" s="354" t="e">
        <f t="shared" si="6"/>
        <v>#DIV/0!</v>
      </c>
      <c r="I34" s="316"/>
      <c r="J34" s="354" t="e">
        <f t="shared" si="7"/>
        <v>#DIV/0!</v>
      </c>
      <c r="K34" s="316">
        <f t="shared" si="8"/>
        <v>0</v>
      </c>
      <c r="L34" s="354" t="e">
        <f t="shared" si="9"/>
        <v>#DIV/0!</v>
      </c>
    </row>
    <row r="35" spans="1:12" ht="20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316"/>
      <c r="E35" s="316"/>
      <c r="F35" s="316">
        <f t="shared" si="5"/>
        <v>0</v>
      </c>
      <c r="G35" s="316"/>
      <c r="H35" s="354" t="e">
        <f t="shared" si="6"/>
        <v>#DIV/0!</v>
      </c>
      <c r="I35" s="316"/>
      <c r="J35" s="354" t="e">
        <f t="shared" si="7"/>
        <v>#DIV/0!</v>
      </c>
      <c r="K35" s="316">
        <f t="shared" si="8"/>
        <v>0</v>
      </c>
      <c r="L35" s="354" t="e">
        <f t="shared" si="9"/>
        <v>#DIV/0!</v>
      </c>
    </row>
    <row r="36" spans="1:12" ht="20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316"/>
      <c r="E36" s="316"/>
      <c r="F36" s="316">
        <f t="shared" si="5"/>
        <v>0</v>
      </c>
      <c r="G36" s="316"/>
      <c r="H36" s="354" t="e">
        <f t="shared" si="6"/>
        <v>#DIV/0!</v>
      </c>
      <c r="I36" s="316"/>
      <c r="J36" s="354" t="e">
        <f t="shared" si="7"/>
        <v>#DIV/0!</v>
      </c>
      <c r="K36" s="316">
        <f t="shared" si="8"/>
        <v>0</v>
      </c>
      <c r="L36" s="354" t="e">
        <f t="shared" si="9"/>
        <v>#DIV/0!</v>
      </c>
    </row>
    <row r="37" spans="1:12" ht="20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316"/>
      <c r="E37" s="316"/>
      <c r="F37" s="316">
        <f t="shared" si="5"/>
        <v>0</v>
      </c>
      <c r="G37" s="316"/>
      <c r="H37" s="354" t="e">
        <f t="shared" si="6"/>
        <v>#DIV/0!</v>
      </c>
      <c r="I37" s="316"/>
      <c r="J37" s="354" t="e">
        <f t="shared" si="7"/>
        <v>#DIV/0!</v>
      </c>
      <c r="K37" s="316">
        <f t="shared" si="8"/>
        <v>0</v>
      </c>
      <c r="L37" s="354" t="e">
        <f t="shared" si="9"/>
        <v>#DIV/0!</v>
      </c>
    </row>
    <row r="38" spans="1:12" ht="20.100000000000001" customHeight="1" x14ac:dyDescent="0.25">
      <c r="A38" s="557"/>
      <c r="B38" s="128"/>
      <c r="C38" s="128" t="str">
        <f>'9'!C36</f>
        <v>Purwokerto Timur II</v>
      </c>
      <c r="D38" s="316"/>
      <c r="E38" s="316"/>
      <c r="F38" s="316">
        <f t="shared" si="5"/>
        <v>0</v>
      </c>
      <c r="G38" s="316"/>
      <c r="H38" s="354" t="e">
        <f t="shared" si="6"/>
        <v>#DIV/0!</v>
      </c>
      <c r="I38" s="316"/>
      <c r="J38" s="354" t="e">
        <f t="shared" si="7"/>
        <v>#DIV/0!</v>
      </c>
      <c r="K38" s="316">
        <f t="shared" si="8"/>
        <v>0</v>
      </c>
      <c r="L38" s="354" t="e">
        <f t="shared" si="9"/>
        <v>#DIV/0!</v>
      </c>
    </row>
    <row r="39" spans="1:12" ht="20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316"/>
      <c r="E39" s="316"/>
      <c r="F39" s="316">
        <f t="shared" si="5"/>
        <v>0</v>
      </c>
      <c r="G39" s="316"/>
      <c r="H39" s="354" t="e">
        <f t="shared" si="6"/>
        <v>#DIV/0!</v>
      </c>
      <c r="I39" s="316"/>
      <c r="J39" s="354" t="e">
        <f t="shared" si="7"/>
        <v>#DIV/0!</v>
      </c>
      <c r="K39" s="316">
        <f t="shared" si="8"/>
        <v>0</v>
      </c>
      <c r="L39" s="354" t="e">
        <f t="shared" si="9"/>
        <v>#DIV/0!</v>
      </c>
    </row>
    <row r="40" spans="1:12" ht="20.100000000000001" customHeight="1" x14ac:dyDescent="0.25">
      <c r="A40" s="557"/>
      <c r="B40" s="128"/>
      <c r="C40" s="128" t="str">
        <f>'9'!C38</f>
        <v>Purwokerto Utara II</v>
      </c>
      <c r="D40" s="316"/>
      <c r="E40" s="316"/>
      <c r="F40" s="316">
        <f t="shared" si="5"/>
        <v>0</v>
      </c>
      <c r="G40" s="316"/>
      <c r="H40" s="354" t="e">
        <f t="shared" si="6"/>
        <v>#DIV/0!</v>
      </c>
      <c r="I40" s="316"/>
      <c r="J40" s="354" t="e">
        <f t="shared" si="7"/>
        <v>#DIV/0!</v>
      </c>
      <c r="K40" s="316">
        <f t="shared" si="8"/>
        <v>0</v>
      </c>
      <c r="L40" s="354" t="e">
        <f t="shared" si="9"/>
        <v>#DIV/0!</v>
      </c>
    </row>
    <row r="41" spans="1:12" ht="20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316"/>
      <c r="E41" s="316"/>
      <c r="F41" s="316">
        <f t="shared" si="5"/>
        <v>0</v>
      </c>
      <c r="G41" s="316"/>
      <c r="H41" s="354" t="e">
        <f t="shared" si="6"/>
        <v>#DIV/0!</v>
      </c>
      <c r="I41" s="316"/>
      <c r="J41" s="354" t="e">
        <f t="shared" si="7"/>
        <v>#DIV/0!</v>
      </c>
      <c r="K41" s="316">
        <f t="shared" si="8"/>
        <v>0</v>
      </c>
      <c r="L41" s="354" t="e">
        <f t="shared" si="9"/>
        <v>#DIV/0!</v>
      </c>
    </row>
    <row r="42" spans="1:12" ht="20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316"/>
      <c r="E42" s="316"/>
      <c r="F42" s="316">
        <f t="shared" si="5"/>
        <v>0</v>
      </c>
      <c r="G42" s="316"/>
      <c r="H42" s="354" t="e">
        <f t="shared" si="6"/>
        <v>#DIV/0!</v>
      </c>
      <c r="I42" s="316"/>
      <c r="J42" s="354" t="e">
        <f t="shared" si="7"/>
        <v>#DIV/0!</v>
      </c>
      <c r="K42" s="316">
        <f t="shared" si="8"/>
        <v>0</v>
      </c>
      <c r="L42" s="354" t="e">
        <f t="shared" si="9"/>
        <v>#DIV/0!</v>
      </c>
    </row>
    <row r="43" spans="1:12" ht="20.100000000000001" customHeight="1" x14ac:dyDescent="0.25">
      <c r="A43" s="557"/>
      <c r="B43" s="128"/>
      <c r="C43" s="128" t="str">
        <f>'9'!C41</f>
        <v>Sokaraja II</v>
      </c>
      <c r="D43" s="316"/>
      <c r="E43" s="316"/>
      <c r="F43" s="316">
        <f t="shared" si="5"/>
        <v>0</v>
      </c>
      <c r="G43" s="316"/>
      <c r="H43" s="354" t="e">
        <f t="shared" si="6"/>
        <v>#DIV/0!</v>
      </c>
      <c r="I43" s="316"/>
      <c r="J43" s="354" t="e">
        <f t="shared" si="7"/>
        <v>#DIV/0!</v>
      </c>
      <c r="K43" s="316">
        <f t="shared" si="8"/>
        <v>0</v>
      </c>
      <c r="L43" s="354" t="e">
        <f t="shared" si="9"/>
        <v>#DIV/0!</v>
      </c>
    </row>
    <row r="44" spans="1:12" ht="20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316"/>
      <c r="E44" s="316"/>
      <c r="F44" s="316">
        <f t="shared" si="5"/>
        <v>0</v>
      </c>
      <c r="G44" s="316"/>
      <c r="H44" s="354" t="e">
        <f t="shared" si="6"/>
        <v>#DIV/0!</v>
      </c>
      <c r="I44" s="316"/>
      <c r="J44" s="354" t="e">
        <f t="shared" si="7"/>
        <v>#DIV/0!</v>
      </c>
      <c r="K44" s="316">
        <f t="shared" si="8"/>
        <v>0</v>
      </c>
      <c r="L44" s="354" t="e">
        <f t="shared" si="9"/>
        <v>#DIV/0!</v>
      </c>
    </row>
    <row r="45" spans="1:12" ht="20.100000000000001" customHeight="1" x14ac:dyDescent="0.25">
      <c r="A45" s="557"/>
      <c r="B45" s="128"/>
      <c r="C45" s="128" t="str">
        <f>'9'!C43</f>
        <v>Kembaran II</v>
      </c>
      <c r="D45" s="316"/>
      <c r="E45" s="316"/>
      <c r="F45" s="316">
        <f t="shared" si="5"/>
        <v>0</v>
      </c>
      <c r="G45" s="316"/>
      <c r="H45" s="354" t="e">
        <f t="shared" si="6"/>
        <v>#DIV/0!</v>
      </c>
      <c r="I45" s="316"/>
      <c r="J45" s="354" t="e">
        <f t="shared" si="7"/>
        <v>#DIV/0!</v>
      </c>
      <c r="K45" s="316">
        <f t="shared" si="8"/>
        <v>0</v>
      </c>
      <c r="L45" s="354" t="e">
        <f t="shared" si="9"/>
        <v>#DIV/0!</v>
      </c>
    </row>
    <row r="46" spans="1:12" ht="20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316"/>
      <c r="E46" s="316"/>
      <c r="F46" s="316">
        <f t="shared" si="5"/>
        <v>0</v>
      </c>
      <c r="G46" s="316"/>
      <c r="H46" s="354" t="e">
        <f t="shared" si="6"/>
        <v>#DIV/0!</v>
      </c>
      <c r="I46" s="316"/>
      <c r="J46" s="354" t="e">
        <f t="shared" si="7"/>
        <v>#DIV/0!</v>
      </c>
      <c r="K46" s="316">
        <f t="shared" si="8"/>
        <v>0</v>
      </c>
      <c r="L46" s="354" t="e">
        <f t="shared" si="9"/>
        <v>#DIV/0!</v>
      </c>
    </row>
    <row r="47" spans="1:12" ht="20.100000000000001" customHeight="1" x14ac:dyDescent="0.25">
      <c r="A47" s="557"/>
      <c r="B47" s="128"/>
      <c r="C47" s="128" t="str">
        <f>'9'!C45</f>
        <v>Sumbang II</v>
      </c>
      <c r="D47" s="316"/>
      <c r="E47" s="316"/>
      <c r="F47" s="316">
        <f t="shared" si="5"/>
        <v>0</v>
      </c>
      <c r="G47" s="316"/>
      <c r="H47" s="354" t="e">
        <f t="shared" si="6"/>
        <v>#DIV/0!</v>
      </c>
      <c r="I47" s="316"/>
      <c r="J47" s="354" t="e">
        <f t="shared" si="7"/>
        <v>#DIV/0!</v>
      </c>
      <c r="K47" s="316">
        <f t="shared" si="8"/>
        <v>0</v>
      </c>
      <c r="L47" s="354" t="e">
        <f t="shared" si="9"/>
        <v>#DIV/0!</v>
      </c>
    </row>
    <row r="48" spans="1:12" ht="20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316"/>
      <c r="E48" s="316"/>
      <c r="F48" s="316">
        <f t="shared" si="5"/>
        <v>0</v>
      </c>
      <c r="G48" s="316"/>
      <c r="H48" s="354" t="e">
        <f t="shared" si="6"/>
        <v>#DIV/0!</v>
      </c>
      <c r="I48" s="316"/>
      <c r="J48" s="354" t="e">
        <f t="shared" si="7"/>
        <v>#DIV/0!</v>
      </c>
      <c r="K48" s="316">
        <f t="shared" si="8"/>
        <v>0</v>
      </c>
      <c r="L48" s="354" t="e">
        <f t="shared" si="9"/>
        <v>#DIV/0!</v>
      </c>
    </row>
    <row r="49" spans="1:12" ht="20.100000000000001" customHeight="1" x14ac:dyDescent="0.25">
      <c r="A49" s="557"/>
      <c r="B49" s="128"/>
      <c r="C49" s="128" t="str">
        <f>'9'!C47</f>
        <v>Baturraden II</v>
      </c>
      <c r="D49" s="316"/>
      <c r="E49" s="316"/>
      <c r="F49" s="316">
        <f t="shared" si="5"/>
        <v>0</v>
      </c>
      <c r="G49" s="316"/>
      <c r="H49" s="354" t="e">
        <f t="shared" si="6"/>
        <v>#DIV/0!</v>
      </c>
      <c r="I49" s="316"/>
      <c r="J49" s="354" t="e">
        <f t="shared" si="7"/>
        <v>#DIV/0!</v>
      </c>
      <c r="K49" s="316">
        <f t="shared" si="8"/>
        <v>0</v>
      </c>
      <c r="L49" s="354" t="e">
        <f t="shared" si="9"/>
        <v>#DIV/0!</v>
      </c>
    </row>
    <row r="50" spans="1:12" ht="20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316"/>
      <c r="E50" s="316"/>
      <c r="F50" s="316">
        <f t="shared" ref="F50" si="10">SUM(D50:E50)</f>
        <v>0</v>
      </c>
      <c r="G50" s="316"/>
      <c r="H50" s="354" t="e">
        <f t="shared" ref="H50" si="11">G50/D50*100</f>
        <v>#DIV/0!</v>
      </c>
      <c r="I50" s="316"/>
      <c r="J50" s="354" t="e">
        <f t="shared" ref="J50" si="12">I50/E50*100</f>
        <v>#DIV/0!</v>
      </c>
      <c r="K50" s="316">
        <f t="shared" ref="K50" si="13">SUM(G50,I50)</f>
        <v>0</v>
      </c>
      <c r="L50" s="354" t="e">
        <f t="shared" ref="L50" si="14">K50/F50*100</f>
        <v>#DIV/0!</v>
      </c>
    </row>
    <row r="51" spans="1:12" ht="20.100000000000001" customHeight="1" x14ac:dyDescent="0.25">
      <c r="A51" s="557"/>
      <c r="B51" s="72"/>
      <c r="C51" s="72"/>
      <c r="D51" s="316"/>
      <c r="E51" s="316"/>
      <c r="F51" s="316"/>
      <c r="G51" s="316"/>
      <c r="H51" s="354"/>
      <c r="I51" s="316"/>
      <c r="J51" s="354"/>
      <c r="K51" s="316"/>
      <c r="L51" s="354"/>
    </row>
    <row r="52" spans="1:12" ht="20.100000000000001" customHeight="1" x14ac:dyDescent="0.25">
      <c r="A52" s="557"/>
      <c r="B52" s="72"/>
      <c r="C52" s="72"/>
      <c r="D52" s="316"/>
      <c r="E52" s="316"/>
      <c r="F52" s="316"/>
      <c r="G52" s="316"/>
      <c r="H52" s="354"/>
      <c r="I52" s="316"/>
      <c r="J52" s="354"/>
      <c r="K52" s="316"/>
      <c r="L52" s="354"/>
    </row>
    <row r="53" spans="1:12" ht="20.100000000000001" customHeight="1" x14ac:dyDescent="0.25">
      <c r="A53" s="557"/>
      <c r="B53" s="72"/>
      <c r="C53" s="72"/>
      <c r="D53" s="316"/>
      <c r="E53" s="316"/>
      <c r="F53" s="316"/>
      <c r="G53" s="316"/>
      <c r="H53" s="354"/>
      <c r="I53" s="316"/>
      <c r="J53" s="354"/>
      <c r="K53" s="316"/>
      <c r="L53" s="354"/>
    </row>
    <row r="54" spans="1:12" ht="20.100000000000001" customHeight="1" thickBot="1" x14ac:dyDescent="0.3">
      <c r="A54" s="81" t="s">
        <v>488</v>
      </c>
      <c r="B54" s="81"/>
      <c r="C54" s="187"/>
      <c r="D54" s="318">
        <f>SUM(D11:D53)</f>
        <v>0</v>
      </c>
      <c r="E54" s="99">
        <f>SUM(E11:E53)</f>
        <v>0</v>
      </c>
      <c r="F54" s="99">
        <f>SUM(D54:E54)</f>
        <v>0</v>
      </c>
      <c r="G54" s="99">
        <f>SUM(G11:G53)</f>
        <v>0</v>
      </c>
      <c r="H54" s="531" t="e">
        <f>G54/D54*100</f>
        <v>#DIV/0!</v>
      </c>
      <c r="I54" s="99">
        <f>SUM(I11:I53)</f>
        <v>0</v>
      </c>
      <c r="J54" s="531" t="e">
        <f>I54/E54*100</f>
        <v>#DIV/0!</v>
      </c>
      <c r="K54" s="99">
        <f>SUM(K11:K53)</f>
        <v>0</v>
      </c>
      <c r="L54" s="531" t="e">
        <f>K54/F54*100</f>
        <v>#DIV/0!</v>
      </c>
    </row>
    <row r="55" spans="1:12" ht="12.75" customHeight="1" x14ac:dyDescent="0.25">
      <c r="C55" s="69"/>
      <c r="D55" s="275"/>
      <c r="E55" s="275"/>
      <c r="F55" s="275"/>
      <c r="G55" s="275"/>
      <c r="H55" s="275"/>
      <c r="I55" s="275"/>
      <c r="J55" s="275"/>
      <c r="K55" s="275"/>
      <c r="L55" s="275"/>
    </row>
    <row r="56" spans="1:12" x14ac:dyDescent="0.25">
      <c r="A56" s="724" t="s">
        <v>413</v>
      </c>
    </row>
  </sheetData>
  <mergeCells count="8">
    <mergeCell ref="A7:A9"/>
    <mergeCell ref="B7:B9"/>
    <mergeCell ref="C7:C9"/>
    <mergeCell ref="D7:F8"/>
    <mergeCell ref="G7:L7"/>
    <mergeCell ref="G8:H8"/>
    <mergeCell ref="I8:J8"/>
    <mergeCell ref="K8:L8"/>
  </mergeCells>
  <printOptions horizontalCentered="1"/>
  <pageMargins left="1.48" right="0.9" top="1.1499999999999999" bottom="0.9" header="0" footer="0"/>
  <pageSetup paperSize="9" scale="59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8E34-222E-45CD-8290-DA4AC8401381}">
  <sheetPr codeName="Sheet70">
    <tabColor rgb="FF7030A0"/>
    <pageSetUpPr fitToPage="1"/>
  </sheetPr>
  <dimension ref="A1:G55"/>
  <sheetViews>
    <sheetView zoomScale="55" zoomScaleNormal="55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6" width="25.7109375" style="70" customWidth="1"/>
    <col min="7" max="256" width="9.140625" style="70"/>
    <col min="257" max="257" width="5.7109375" style="70" customWidth="1"/>
    <col min="258" max="262" width="25.7109375" style="70" customWidth="1"/>
    <col min="263" max="512" width="9.140625" style="70"/>
    <col min="513" max="513" width="5.7109375" style="70" customWidth="1"/>
    <col min="514" max="518" width="25.7109375" style="70" customWidth="1"/>
    <col min="519" max="768" width="9.140625" style="70"/>
    <col min="769" max="769" width="5.7109375" style="70" customWidth="1"/>
    <col min="770" max="774" width="25.7109375" style="70" customWidth="1"/>
    <col min="775" max="1024" width="9.140625" style="70"/>
    <col min="1025" max="1025" width="5.7109375" style="70" customWidth="1"/>
    <col min="1026" max="1030" width="25.7109375" style="70" customWidth="1"/>
    <col min="1031" max="1280" width="9.140625" style="70"/>
    <col min="1281" max="1281" width="5.7109375" style="70" customWidth="1"/>
    <col min="1282" max="1286" width="25.7109375" style="70" customWidth="1"/>
    <col min="1287" max="1536" width="9.140625" style="70"/>
    <col min="1537" max="1537" width="5.7109375" style="70" customWidth="1"/>
    <col min="1538" max="1542" width="25.7109375" style="70" customWidth="1"/>
    <col min="1543" max="1792" width="9.140625" style="70"/>
    <col min="1793" max="1793" width="5.7109375" style="70" customWidth="1"/>
    <col min="1794" max="1798" width="25.7109375" style="70" customWidth="1"/>
    <col min="1799" max="2048" width="9.140625" style="70"/>
    <col min="2049" max="2049" width="5.7109375" style="70" customWidth="1"/>
    <col min="2050" max="2054" width="25.7109375" style="70" customWidth="1"/>
    <col min="2055" max="2304" width="9.140625" style="70"/>
    <col min="2305" max="2305" width="5.7109375" style="70" customWidth="1"/>
    <col min="2306" max="2310" width="25.7109375" style="70" customWidth="1"/>
    <col min="2311" max="2560" width="9.140625" style="70"/>
    <col min="2561" max="2561" width="5.7109375" style="70" customWidth="1"/>
    <col min="2562" max="2566" width="25.7109375" style="70" customWidth="1"/>
    <col min="2567" max="2816" width="9.140625" style="70"/>
    <col min="2817" max="2817" width="5.7109375" style="70" customWidth="1"/>
    <col min="2818" max="2822" width="25.7109375" style="70" customWidth="1"/>
    <col min="2823" max="3072" width="9.140625" style="70"/>
    <col min="3073" max="3073" width="5.7109375" style="70" customWidth="1"/>
    <col min="3074" max="3078" width="25.7109375" style="70" customWidth="1"/>
    <col min="3079" max="3328" width="9.140625" style="70"/>
    <col min="3329" max="3329" width="5.7109375" style="70" customWidth="1"/>
    <col min="3330" max="3334" width="25.7109375" style="70" customWidth="1"/>
    <col min="3335" max="3584" width="9.140625" style="70"/>
    <col min="3585" max="3585" width="5.7109375" style="70" customWidth="1"/>
    <col min="3586" max="3590" width="25.7109375" style="70" customWidth="1"/>
    <col min="3591" max="3840" width="9.140625" style="70"/>
    <col min="3841" max="3841" width="5.7109375" style="70" customWidth="1"/>
    <col min="3842" max="3846" width="25.7109375" style="70" customWidth="1"/>
    <col min="3847" max="4096" width="9.140625" style="70"/>
    <col min="4097" max="4097" width="5.7109375" style="70" customWidth="1"/>
    <col min="4098" max="4102" width="25.7109375" style="70" customWidth="1"/>
    <col min="4103" max="4352" width="9.140625" style="70"/>
    <col min="4353" max="4353" width="5.7109375" style="70" customWidth="1"/>
    <col min="4354" max="4358" width="25.7109375" style="70" customWidth="1"/>
    <col min="4359" max="4608" width="9.140625" style="70"/>
    <col min="4609" max="4609" width="5.7109375" style="70" customWidth="1"/>
    <col min="4610" max="4614" width="25.7109375" style="70" customWidth="1"/>
    <col min="4615" max="4864" width="9.140625" style="70"/>
    <col min="4865" max="4865" width="5.7109375" style="70" customWidth="1"/>
    <col min="4866" max="4870" width="25.7109375" style="70" customWidth="1"/>
    <col min="4871" max="5120" width="9.140625" style="70"/>
    <col min="5121" max="5121" width="5.7109375" style="70" customWidth="1"/>
    <col min="5122" max="5126" width="25.7109375" style="70" customWidth="1"/>
    <col min="5127" max="5376" width="9.140625" style="70"/>
    <col min="5377" max="5377" width="5.7109375" style="70" customWidth="1"/>
    <col min="5378" max="5382" width="25.7109375" style="70" customWidth="1"/>
    <col min="5383" max="5632" width="9.140625" style="70"/>
    <col min="5633" max="5633" width="5.7109375" style="70" customWidth="1"/>
    <col min="5634" max="5638" width="25.7109375" style="70" customWidth="1"/>
    <col min="5639" max="5888" width="9.140625" style="70"/>
    <col min="5889" max="5889" width="5.7109375" style="70" customWidth="1"/>
    <col min="5890" max="5894" width="25.7109375" style="70" customWidth="1"/>
    <col min="5895" max="6144" width="9.140625" style="70"/>
    <col min="6145" max="6145" width="5.7109375" style="70" customWidth="1"/>
    <col min="6146" max="6150" width="25.7109375" style="70" customWidth="1"/>
    <col min="6151" max="6400" width="9.140625" style="70"/>
    <col min="6401" max="6401" width="5.7109375" style="70" customWidth="1"/>
    <col min="6402" max="6406" width="25.7109375" style="70" customWidth="1"/>
    <col min="6407" max="6656" width="9.140625" style="70"/>
    <col min="6657" max="6657" width="5.7109375" style="70" customWidth="1"/>
    <col min="6658" max="6662" width="25.7109375" style="70" customWidth="1"/>
    <col min="6663" max="6912" width="9.140625" style="70"/>
    <col min="6913" max="6913" width="5.7109375" style="70" customWidth="1"/>
    <col min="6914" max="6918" width="25.7109375" style="70" customWidth="1"/>
    <col min="6919" max="7168" width="9.140625" style="70"/>
    <col min="7169" max="7169" width="5.7109375" style="70" customWidth="1"/>
    <col min="7170" max="7174" width="25.7109375" style="70" customWidth="1"/>
    <col min="7175" max="7424" width="9.140625" style="70"/>
    <col min="7425" max="7425" width="5.7109375" style="70" customWidth="1"/>
    <col min="7426" max="7430" width="25.7109375" style="70" customWidth="1"/>
    <col min="7431" max="7680" width="9.140625" style="70"/>
    <col min="7681" max="7681" width="5.7109375" style="70" customWidth="1"/>
    <col min="7682" max="7686" width="25.7109375" style="70" customWidth="1"/>
    <col min="7687" max="7936" width="9.140625" style="70"/>
    <col min="7937" max="7937" width="5.7109375" style="70" customWidth="1"/>
    <col min="7938" max="7942" width="25.7109375" style="70" customWidth="1"/>
    <col min="7943" max="8192" width="9.140625" style="70"/>
    <col min="8193" max="8193" width="5.7109375" style="70" customWidth="1"/>
    <col min="8194" max="8198" width="25.7109375" style="70" customWidth="1"/>
    <col min="8199" max="8448" width="9.140625" style="70"/>
    <col min="8449" max="8449" width="5.7109375" style="70" customWidth="1"/>
    <col min="8450" max="8454" width="25.7109375" style="70" customWidth="1"/>
    <col min="8455" max="8704" width="9.140625" style="70"/>
    <col min="8705" max="8705" width="5.7109375" style="70" customWidth="1"/>
    <col min="8706" max="8710" width="25.7109375" style="70" customWidth="1"/>
    <col min="8711" max="8960" width="9.140625" style="70"/>
    <col min="8961" max="8961" width="5.7109375" style="70" customWidth="1"/>
    <col min="8962" max="8966" width="25.7109375" style="70" customWidth="1"/>
    <col min="8967" max="9216" width="9.140625" style="70"/>
    <col min="9217" max="9217" width="5.7109375" style="70" customWidth="1"/>
    <col min="9218" max="9222" width="25.7109375" style="70" customWidth="1"/>
    <col min="9223" max="9472" width="9.140625" style="70"/>
    <col min="9473" max="9473" width="5.7109375" style="70" customWidth="1"/>
    <col min="9474" max="9478" width="25.7109375" style="70" customWidth="1"/>
    <col min="9479" max="9728" width="9.140625" style="70"/>
    <col min="9729" max="9729" width="5.7109375" style="70" customWidth="1"/>
    <col min="9730" max="9734" width="25.7109375" style="70" customWidth="1"/>
    <col min="9735" max="9984" width="9.140625" style="70"/>
    <col min="9985" max="9985" width="5.7109375" style="70" customWidth="1"/>
    <col min="9986" max="9990" width="25.7109375" style="70" customWidth="1"/>
    <col min="9991" max="10240" width="9.140625" style="70"/>
    <col min="10241" max="10241" width="5.7109375" style="70" customWidth="1"/>
    <col min="10242" max="10246" width="25.7109375" style="70" customWidth="1"/>
    <col min="10247" max="10496" width="9.140625" style="70"/>
    <col min="10497" max="10497" width="5.7109375" style="70" customWidth="1"/>
    <col min="10498" max="10502" width="25.7109375" style="70" customWidth="1"/>
    <col min="10503" max="10752" width="9.140625" style="70"/>
    <col min="10753" max="10753" width="5.7109375" style="70" customWidth="1"/>
    <col min="10754" max="10758" width="25.7109375" style="70" customWidth="1"/>
    <col min="10759" max="11008" width="9.140625" style="70"/>
    <col min="11009" max="11009" width="5.7109375" style="70" customWidth="1"/>
    <col min="11010" max="11014" width="25.7109375" style="70" customWidth="1"/>
    <col min="11015" max="11264" width="9.140625" style="70"/>
    <col min="11265" max="11265" width="5.7109375" style="70" customWidth="1"/>
    <col min="11266" max="11270" width="25.7109375" style="70" customWidth="1"/>
    <col min="11271" max="11520" width="9.140625" style="70"/>
    <col min="11521" max="11521" width="5.7109375" style="70" customWidth="1"/>
    <col min="11522" max="11526" width="25.7109375" style="70" customWidth="1"/>
    <col min="11527" max="11776" width="9.140625" style="70"/>
    <col min="11777" max="11777" width="5.7109375" style="70" customWidth="1"/>
    <col min="11778" max="11782" width="25.7109375" style="70" customWidth="1"/>
    <col min="11783" max="12032" width="9.140625" style="70"/>
    <col min="12033" max="12033" width="5.7109375" style="70" customWidth="1"/>
    <col min="12034" max="12038" width="25.7109375" style="70" customWidth="1"/>
    <col min="12039" max="12288" width="9.140625" style="70"/>
    <col min="12289" max="12289" width="5.7109375" style="70" customWidth="1"/>
    <col min="12290" max="12294" width="25.7109375" style="70" customWidth="1"/>
    <col min="12295" max="12544" width="9.140625" style="70"/>
    <col min="12545" max="12545" width="5.7109375" style="70" customWidth="1"/>
    <col min="12546" max="12550" width="25.7109375" style="70" customWidth="1"/>
    <col min="12551" max="12800" width="9.140625" style="70"/>
    <col min="12801" max="12801" width="5.7109375" style="70" customWidth="1"/>
    <col min="12802" max="12806" width="25.7109375" style="70" customWidth="1"/>
    <col min="12807" max="13056" width="9.140625" style="70"/>
    <col min="13057" max="13057" width="5.7109375" style="70" customWidth="1"/>
    <col min="13058" max="13062" width="25.7109375" style="70" customWidth="1"/>
    <col min="13063" max="13312" width="9.140625" style="70"/>
    <col min="13313" max="13313" width="5.7109375" style="70" customWidth="1"/>
    <col min="13314" max="13318" width="25.7109375" style="70" customWidth="1"/>
    <col min="13319" max="13568" width="9.140625" style="70"/>
    <col min="13569" max="13569" width="5.7109375" style="70" customWidth="1"/>
    <col min="13570" max="13574" width="25.7109375" style="70" customWidth="1"/>
    <col min="13575" max="13824" width="9.140625" style="70"/>
    <col min="13825" max="13825" width="5.7109375" style="70" customWidth="1"/>
    <col min="13826" max="13830" width="25.7109375" style="70" customWidth="1"/>
    <col min="13831" max="14080" width="9.140625" style="70"/>
    <col min="14081" max="14081" width="5.7109375" style="70" customWidth="1"/>
    <col min="14082" max="14086" width="25.7109375" style="70" customWidth="1"/>
    <col min="14087" max="14336" width="9.140625" style="70"/>
    <col min="14337" max="14337" width="5.7109375" style="70" customWidth="1"/>
    <col min="14338" max="14342" width="25.7109375" style="70" customWidth="1"/>
    <col min="14343" max="14592" width="9.140625" style="70"/>
    <col min="14593" max="14593" width="5.7109375" style="70" customWidth="1"/>
    <col min="14594" max="14598" width="25.7109375" style="70" customWidth="1"/>
    <col min="14599" max="14848" width="9.140625" style="70"/>
    <col min="14849" max="14849" width="5.7109375" style="70" customWidth="1"/>
    <col min="14850" max="14854" width="25.7109375" style="70" customWidth="1"/>
    <col min="14855" max="15104" width="9.140625" style="70"/>
    <col min="15105" max="15105" width="5.7109375" style="70" customWidth="1"/>
    <col min="15106" max="15110" width="25.7109375" style="70" customWidth="1"/>
    <col min="15111" max="15360" width="9.140625" style="70"/>
    <col min="15361" max="15361" width="5.7109375" style="70" customWidth="1"/>
    <col min="15362" max="15366" width="25.7109375" style="70" customWidth="1"/>
    <col min="15367" max="15616" width="9.140625" style="70"/>
    <col min="15617" max="15617" width="5.7109375" style="70" customWidth="1"/>
    <col min="15618" max="15622" width="25.7109375" style="70" customWidth="1"/>
    <col min="15623" max="15872" width="9.140625" style="70"/>
    <col min="15873" max="15873" width="5.7109375" style="70" customWidth="1"/>
    <col min="15874" max="15878" width="25.7109375" style="70" customWidth="1"/>
    <col min="15879" max="16128" width="9.140625" style="70"/>
    <col min="16129" max="16129" width="5.7109375" style="70" customWidth="1"/>
    <col min="16130" max="16134" width="25.7109375" style="70" customWidth="1"/>
    <col min="16135" max="16384" width="9.140625" style="70"/>
  </cols>
  <sheetData>
    <row r="1" spans="1:7" ht="15.75" x14ac:dyDescent="0.25">
      <c r="A1" s="290" t="s">
        <v>1012</v>
      </c>
      <c r="B1" s="69"/>
      <c r="C1" s="131"/>
    </row>
    <row r="2" spans="1:7" x14ac:dyDescent="0.25">
      <c r="A2" s="125" t="s">
        <v>316</v>
      </c>
      <c r="B2" s="125"/>
    </row>
    <row r="3" spans="1:7" ht="15.75" x14ac:dyDescent="0.25">
      <c r="A3" s="588" t="s">
        <v>950</v>
      </c>
      <c r="B3" s="588"/>
      <c r="C3" s="588"/>
      <c r="D3" s="588"/>
      <c r="E3" s="588"/>
      <c r="F3" s="588"/>
    </row>
    <row r="4" spans="1:7" ht="15.75" x14ac:dyDescent="0.25">
      <c r="A4" s="217"/>
      <c r="B4" s="589"/>
      <c r="C4" s="589" t="str">
        <f>'1'!$E$5</f>
        <v>KABUPATEN/KOTA</v>
      </c>
      <c r="D4" s="590">
        <f>'1'!$F$5</f>
        <v>2022</v>
      </c>
      <c r="E4" s="217"/>
      <c r="F4" s="217"/>
    </row>
    <row r="5" spans="1:7" ht="15.75" x14ac:dyDescent="0.25">
      <c r="A5" s="217"/>
      <c r="B5" s="589"/>
      <c r="C5" s="589" t="str">
        <f>'1'!$E$6</f>
        <v>TAHUN</v>
      </c>
      <c r="D5" s="590" t="str">
        <f>'1'!$F$6</f>
        <v>BANYUMAS</v>
      </c>
      <c r="E5" s="217"/>
      <c r="F5" s="217"/>
    </row>
    <row r="6" spans="1:7" ht="15.75" thickBot="1" x14ac:dyDescent="0.3"/>
    <row r="7" spans="1:7" ht="47.25" customHeight="1" x14ac:dyDescent="0.25">
      <c r="A7" s="1066" t="s">
        <v>2</v>
      </c>
      <c r="B7" s="1066" t="s">
        <v>254</v>
      </c>
      <c r="C7" s="1066" t="s">
        <v>409</v>
      </c>
      <c r="D7" s="1055" t="s">
        <v>951</v>
      </c>
      <c r="E7" s="1056" t="s">
        <v>952</v>
      </c>
      <c r="F7" s="1058"/>
    </row>
    <row r="8" spans="1:7" ht="32.25" customHeight="1" x14ac:dyDescent="0.25">
      <c r="A8" s="1040"/>
      <c r="B8" s="1040"/>
      <c r="C8" s="1040"/>
      <c r="D8" s="1046"/>
      <c r="E8" s="757" t="s">
        <v>256</v>
      </c>
      <c r="F8" s="757" t="s">
        <v>27</v>
      </c>
    </row>
    <row r="9" spans="1:7" s="911" customFormat="1" ht="12" x14ac:dyDescent="0.25">
      <c r="A9" s="909">
        <v>1</v>
      </c>
      <c r="B9" s="909">
        <v>2</v>
      </c>
      <c r="C9" s="909">
        <v>3</v>
      </c>
      <c r="D9" s="909">
        <v>4</v>
      </c>
      <c r="E9" s="909">
        <v>5</v>
      </c>
      <c r="F9" s="909">
        <v>6</v>
      </c>
      <c r="G9" s="918"/>
    </row>
    <row r="10" spans="1:7" ht="19.5" customHeight="1" x14ac:dyDescent="0.25">
      <c r="A10" s="561">
        <v>1</v>
      </c>
      <c r="B10" s="128" t="str">
        <f>'9'!B9</f>
        <v>Lumbir</v>
      </c>
      <c r="C10" s="128" t="str">
        <f>'9'!C9</f>
        <v>Lumbir</v>
      </c>
      <c r="D10" s="532"/>
      <c r="E10" s="532"/>
      <c r="F10" s="347" t="e">
        <f t="shared" ref="F10:F29" si="0">E10/D10*100</f>
        <v>#DIV/0!</v>
      </c>
    </row>
    <row r="11" spans="1:7" ht="20.100000000000001" customHeight="1" x14ac:dyDescent="0.25">
      <c r="A11" s="557">
        <v>2</v>
      </c>
      <c r="B11" s="128" t="str">
        <f>'9'!B10</f>
        <v>Wangon</v>
      </c>
      <c r="C11" s="128" t="str">
        <f>'9'!C10</f>
        <v>Wangon I</v>
      </c>
      <c r="D11" s="276"/>
      <c r="E11" s="276"/>
      <c r="F11" s="277" t="e">
        <f t="shared" si="0"/>
        <v>#DIV/0!</v>
      </c>
    </row>
    <row r="12" spans="1:7" ht="19.5" customHeight="1" x14ac:dyDescent="0.25">
      <c r="A12" s="557"/>
      <c r="B12" s="128"/>
      <c r="C12" s="128" t="str">
        <f>'9'!C11</f>
        <v>Wangon II</v>
      </c>
      <c r="D12" s="276"/>
      <c r="E12" s="276"/>
      <c r="F12" s="277" t="e">
        <f t="shared" si="0"/>
        <v>#DIV/0!</v>
      </c>
    </row>
    <row r="13" spans="1:7" ht="20.100000000000001" customHeight="1" x14ac:dyDescent="0.25">
      <c r="A13" s="557">
        <v>3</v>
      </c>
      <c r="B13" s="128" t="str">
        <f>'9'!B12</f>
        <v>Jatilawang</v>
      </c>
      <c r="C13" s="128" t="str">
        <f>'9'!C12</f>
        <v>Jatilawang</v>
      </c>
      <c r="D13" s="276"/>
      <c r="E13" s="276"/>
      <c r="F13" s="277" t="e">
        <f t="shared" si="0"/>
        <v>#DIV/0!</v>
      </c>
    </row>
    <row r="14" spans="1:7" ht="20.100000000000001" customHeight="1" x14ac:dyDescent="0.25">
      <c r="A14" s="557">
        <v>4</v>
      </c>
      <c r="B14" s="128" t="str">
        <f>'9'!B13</f>
        <v>Rawalo</v>
      </c>
      <c r="C14" s="128" t="str">
        <f>'9'!C13</f>
        <v>Rawalo</v>
      </c>
      <c r="D14" s="276"/>
      <c r="E14" s="276"/>
      <c r="F14" s="277" t="e">
        <f t="shared" si="0"/>
        <v>#DIV/0!</v>
      </c>
    </row>
    <row r="15" spans="1:7" ht="20.100000000000001" customHeight="1" x14ac:dyDescent="0.25">
      <c r="A15" s="557">
        <v>5</v>
      </c>
      <c r="B15" s="128" t="str">
        <f>'9'!B14</f>
        <v>Kebasen</v>
      </c>
      <c r="C15" s="128" t="str">
        <f>'9'!C14</f>
        <v>Kebasen</v>
      </c>
      <c r="D15" s="276"/>
      <c r="E15" s="276"/>
      <c r="F15" s="277" t="e">
        <f t="shared" si="0"/>
        <v>#DIV/0!</v>
      </c>
    </row>
    <row r="16" spans="1:7" ht="20.100000000000001" customHeight="1" x14ac:dyDescent="0.25">
      <c r="A16" s="557">
        <v>6</v>
      </c>
      <c r="B16" s="128" t="str">
        <f>'9'!B15</f>
        <v>Kemranjen</v>
      </c>
      <c r="C16" s="128" t="str">
        <f>'9'!C15</f>
        <v>Kemranjen I</v>
      </c>
      <c r="D16" s="276"/>
      <c r="E16" s="276"/>
      <c r="F16" s="277" t="e">
        <f t="shared" si="0"/>
        <v>#DIV/0!</v>
      </c>
    </row>
    <row r="17" spans="1:6" ht="20.100000000000001" customHeight="1" x14ac:dyDescent="0.25">
      <c r="A17" s="557"/>
      <c r="B17" s="128"/>
      <c r="C17" s="128" t="str">
        <f>'9'!C16</f>
        <v>Kemranjen II</v>
      </c>
      <c r="D17" s="276"/>
      <c r="E17" s="276"/>
      <c r="F17" s="277" t="e">
        <f t="shared" si="0"/>
        <v>#DIV/0!</v>
      </c>
    </row>
    <row r="18" spans="1:6" ht="20.100000000000001" customHeight="1" x14ac:dyDescent="0.25">
      <c r="A18" s="557">
        <v>7</v>
      </c>
      <c r="B18" s="128" t="str">
        <f>'9'!B17</f>
        <v>Sumpiuh</v>
      </c>
      <c r="C18" s="128" t="str">
        <f>'9'!C17</f>
        <v>Sumpiuh I</v>
      </c>
      <c r="D18" s="276"/>
      <c r="E18" s="276"/>
      <c r="F18" s="277" t="e">
        <f t="shared" si="0"/>
        <v>#DIV/0!</v>
      </c>
    </row>
    <row r="19" spans="1:6" ht="20.100000000000001" customHeight="1" x14ac:dyDescent="0.25">
      <c r="A19" s="557"/>
      <c r="B19" s="128"/>
      <c r="C19" s="128" t="str">
        <f>'9'!C18</f>
        <v>Sumpiuh II</v>
      </c>
      <c r="D19" s="276"/>
      <c r="E19" s="276"/>
      <c r="F19" s="277" t="e">
        <f t="shared" si="0"/>
        <v>#DIV/0!</v>
      </c>
    </row>
    <row r="20" spans="1:6" ht="20.100000000000001" customHeight="1" x14ac:dyDescent="0.25">
      <c r="A20" s="557">
        <v>8</v>
      </c>
      <c r="B20" s="128" t="str">
        <f>'9'!B19</f>
        <v>Tambak</v>
      </c>
      <c r="C20" s="128" t="str">
        <f>'9'!C19</f>
        <v>Tambak I</v>
      </c>
      <c r="D20" s="276"/>
      <c r="E20" s="276"/>
      <c r="F20" s="277" t="e">
        <f t="shared" si="0"/>
        <v>#DIV/0!</v>
      </c>
    </row>
    <row r="21" spans="1:6" ht="20.100000000000001" customHeight="1" x14ac:dyDescent="0.25">
      <c r="A21" s="557"/>
      <c r="B21" s="128"/>
      <c r="C21" s="128" t="str">
        <f>'9'!C20</f>
        <v>Tambak II</v>
      </c>
      <c r="D21" s="276"/>
      <c r="E21" s="276"/>
      <c r="F21" s="277" t="e">
        <f t="shared" si="0"/>
        <v>#DIV/0!</v>
      </c>
    </row>
    <row r="22" spans="1:6" ht="20.100000000000001" customHeight="1" x14ac:dyDescent="0.25">
      <c r="A22" s="557">
        <v>9</v>
      </c>
      <c r="B22" s="128" t="str">
        <f>'9'!B21</f>
        <v>Somagede</v>
      </c>
      <c r="C22" s="128" t="str">
        <f>'9'!C21</f>
        <v>Somagede</v>
      </c>
      <c r="D22" s="276"/>
      <c r="E22" s="276"/>
      <c r="F22" s="277" t="e">
        <f t="shared" si="0"/>
        <v>#DIV/0!</v>
      </c>
    </row>
    <row r="23" spans="1:6" ht="20.100000000000001" customHeight="1" x14ac:dyDescent="0.25">
      <c r="A23" s="557">
        <v>10</v>
      </c>
      <c r="B23" s="128" t="str">
        <f>'9'!B22</f>
        <v>Kalibagor</v>
      </c>
      <c r="C23" s="128" t="str">
        <f>'9'!C22</f>
        <v>Kalibagor</v>
      </c>
      <c r="D23" s="276"/>
      <c r="E23" s="276"/>
      <c r="F23" s="277" t="e">
        <f t="shared" si="0"/>
        <v>#DIV/0!</v>
      </c>
    </row>
    <row r="24" spans="1:6" ht="20.100000000000001" customHeight="1" x14ac:dyDescent="0.25">
      <c r="A24" s="557">
        <v>11</v>
      </c>
      <c r="B24" s="128" t="str">
        <f>'9'!B23</f>
        <v>Banyumas</v>
      </c>
      <c r="C24" s="128" t="str">
        <f>'9'!C23</f>
        <v>Banyumas</v>
      </c>
      <c r="D24" s="276"/>
      <c r="E24" s="276"/>
      <c r="F24" s="277" t="e">
        <f t="shared" si="0"/>
        <v>#DIV/0!</v>
      </c>
    </row>
    <row r="25" spans="1:6" ht="20.100000000000001" customHeight="1" x14ac:dyDescent="0.25">
      <c r="A25" s="557">
        <v>12</v>
      </c>
      <c r="B25" s="128" t="str">
        <f>'9'!B24</f>
        <v>Patikraja</v>
      </c>
      <c r="C25" s="128" t="str">
        <f>'9'!C24</f>
        <v>Patikraja</v>
      </c>
      <c r="D25" s="276"/>
      <c r="E25" s="276"/>
      <c r="F25" s="277" t="e">
        <f t="shared" si="0"/>
        <v>#DIV/0!</v>
      </c>
    </row>
    <row r="26" spans="1:6" ht="20.100000000000001" customHeight="1" x14ac:dyDescent="0.25">
      <c r="A26" s="557">
        <v>13</v>
      </c>
      <c r="B26" s="128" t="str">
        <f>'9'!B25</f>
        <v>Purwojati</v>
      </c>
      <c r="C26" s="128" t="str">
        <f>'9'!C25</f>
        <v>Purwojati</v>
      </c>
      <c r="D26" s="276"/>
      <c r="E26" s="276"/>
      <c r="F26" s="277" t="e">
        <f t="shared" si="0"/>
        <v>#DIV/0!</v>
      </c>
    </row>
    <row r="27" spans="1:6" ht="20.100000000000001" customHeight="1" x14ac:dyDescent="0.25">
      <c r="A27" s="557">
        <v>14</v>
      </c>
      <c r="B27" s="128" t="str">
        <f>'9'!B26</f>
        <v>Ajibarang</v>
      </c>
      <c r="C27" s="128" t="str">
        <f>'9'!C26</f>
        <v>Ajibarang I</v>
      </c>
      <c r="D27" s="276"/>
      <c r="E27" s="276"/>
      <c r="F27" s="277" t="e">
        <f t="shared" si="0"/>
        <v>#DIV/0!</v>
      </c>
    </row>
    <row r="28" spans="1:6" ht="20.100000000000001" customHeight="1" x14ac:dyDescent="0.25">
      <c r="A28" s="557"/>
      <c r="B28" s="128"/>
      <c r="C28" s="128" t="str">
        <f>'9'!C27</f>
        <v>Ajibarang II</v>
      </c>
      <c r="D28" s="276"/>
      <c r="E28" s="276"/>
      <c r="F28" s="277" t="e">
        <f t="shared" si="0"/>
        <v>#DIV/0!</v>
      </c>
    </row>
    <row r="29" spans="1:6" ht="20.100000000000001" customHeight="1" x14ac:dyDescent="0.25">
      <c r="A29" s="557">
        <v>15</v>
      </c>
      <c r="B29" s="128" t="str">
        <f>'9'!B28</f>
        <v>Gumelar</v>
      </c>
      <c r="C29" s="128" t="str">
        <f>'9'!C28</f>
        <v>Gumelar</v>
      </c>
      <c r="D29" s="276"/>
      <c r="E29" s="276"/>
      <c r="F29" s="277" t="e">
        <f t="shared" si="0"/>
        <v>#DIV/0!</v>
      </c>
    </row>
    <row r="30" spans="1:6" ht="20.100000000000001" customHeight="1" x14ac:dyDescent="0.25">
      <c r="A30" s="557">
        <v>16</v>
      </c>
      <c r="B30" s="128" t="str">
        <f>'9'!B29</f>
        <v>Pekuncen</v>
      </c>
      <c r="C30" s="128" t="str">
        <f>'9'!C29</f>
        <v>Pekuncen I</v>
      </c>
      <c r="D30" s="276"/>
      <c r="E30" s="276"/>
      <c r="F30" s="277" t="e">
        <f t="shared" ref="F30:F49" si="1">E30/D30*100</f>
        <v>#DIV/0!</v>
      </c>
    </row>
    <row r="31" spans="1:6" ht="20.100000000000001" customHeight="1" x14ac:dyDescent="0.25">
      <c r="A31" s="557"/>
      <c r="B31" s="128"/>
      <c r="C31" s="128" t="str">
        <f>'9'!C30</f>
        <v>Pekuncen II</v>
      </c>
      <c r="D31" s="276"/>
      <c r="E31" s="276"/>
      <c r="F31" s="277" t="e">
        <f t="shared" si="1"/>
        <v>#DIV/0!</v>
      </c>
    </row>
    <row r="32" spans="1:6" ht="20.100000000000001" customHeight="1" x14ac:dyDescent="0.25">
      <c r="A32" s="557">
        <v>17</v>
      </c>
      <c r="B32" s="128" t="str">
        <f>'9'!B31</f>
        <v>Cilongok</v>
      </c>
      <c r="C32" s="128" t="str">
        <f>'9'!C31</f>
        <v>Cilongok I</v>
      </c>
      <c r="D32" s="276"/>
      <c r="E32" s="276"/>
      <c r="F32" s="277" t="e">
        <f t="shared" si="1"/>
        <v>#DIV/0!</v>
      </c>
    </row>
    <row r="33" spans="1:6" ht="20.100000000000001" customHeight="1" x14ac:dyDescent="0.25">
      <c r="A33" s="557"/>
      <c r="B33" s="128"/>
      <c r="C33" s="128" t="str">
        <f>'9'!C32</f>
        <v>Cilongok II</v>
      </c>
      <c r="D33" s="276"/>
      <c r="E33" s="276"/>
      <c r="F33" s="277" t="e">
        <f t="shared" si="1"/>
        <v>#DIV/0!</v>
      </c>
    </row>
    <row r="34" spans="1:6" ht="20.100000000000001" customHeight="1" x14ac:dyDescent="0.25">
      <c r="A34" s="557">
        <v>18</v>
      </c>
      <c r="B34" s="128" t="str">
        <f>'9'!B33</f>
        <v>Karanglewas</v>
      </c>
      <c r="C34" s="128" t="str">
        <f>'9'!C33</f>
        <v>Karanglewas</v>
      </c>
      <c r="D34" s="276"/>
      <c r="E34" s="276"/>
      <c r="F34" s="277" t="e">
        <f t="shared" si="1"/>
        <v>#DIV/0!</v>
      </c>
    </row>
    <row r="35" spans="1:6" ht="20.100000000000001" customHeight="1" x14ac:dyDescent="0.25">
      <c r="A35" s="557">
        <v>19</v>
      </c>
      <c r="B35" s="128" t="str">
        <f>'9'!B34</f>
        <v>Purwokerto Barat</v>
      </c>
      <c r="C35" s="128" t="str">
        <f>'9'!C34</f>
        <v>Purwokerto Barat</v>
      </c>
      <c r="D35" s="276"/>
      <c r="E35" s="276"/>
      <c r="F35" s="277" t="e">
        <f t="shared" si="1"/>
        <v>#DIV/0!</v>
      </c>
    </row>
    <row r="36" spans="1:6" ht="20.100000000000001" customHeight="1" x14ac:dyDescent="0.25">
      <c r="A36" s="557">
        <v>20</v>
      </c>
      <c r="B36" s="128" t="str">
        <f>'9'!B35</f>
        <v>Purwokerto Timur</v>
      </c>
      <c r="C36" s="128" t="str">
        <f>'9'!C35</f>
        <v>Purwokerto Timur I</v>
      </c>
      <c r="D36" s="276"/>
      <c r="E36" s="276"/>
      <c r="F36" s="277" t="e">
        <f t="shared" si="1"/>
        <v>#DIV/0!</v>
      </c>
    </row>
    <row r="37" spans="1:6" ht="20.100000000000001" customHeight="1" x14ac:dyDescent="0.25">
      <c r="A37" s="557"/>
      <c r="B37" s="128"/>
      <c r="C37" s="128" t="str">
        <f>'9'!C36</f>
        <v>Purwokerto Timur II</v>
      </c>
      <c r="D37" s="276"/>
      <c r="E37" s="276"/>
      <c r="F37" s="277" t="e">
        <f t="shared" si="1"/>
        <v>#DIV/0!</v>
      </c>
    </row>
    <row r="38" spans="1:6" ht="20.100000000000001" customHeight="1" x14ac:dyDescent="0.25">
      <c r="A38" s="557">
        <v>21</v>
      </c>
      <c r="B38" s="128" t="str">
        <f>'9'!B37</f>
        <v>Purwokerto Utara</v>
      </c>
      <c r="C38" s="128" t="str">
        <f>'9'!C37</f>
        <v>Purwokerto Utara I</v>
      </c>
      <c r="D38" s="276"/>
      <c r="E38" s="276"/>
      <c r="F38" s="277" t="e">
        <f t="shared" si="1"/>
        <v>#DIV/0!</v>
      </c>
    </row>
    <row r="39" spans="1:6" ht="20.100000000000001" customHeight="1" x14ac:dyDescent="0.25">
      <c r="A39" s="557"/>
      <c r="B39" s="128"/>
      <c r="C39" s="128" t="str">
        <f>'9'!C38</f>
        <v>Purwokerto Utara II</v>
      </c>
      <c r="D39" s="276"/>
      <c r="E39" s="276"/>
      <c r="F39" s="277" t="e">
        <f t="shared" si="1"/>
        <v>#DIV/0!</v>
      </c>
    </row>
    <row r="40" spans="1:6" ht="20.100000000000001" customHeight="1" x14ac:dyDescent="0.25">
      <c r="A40" s="557">
        <v>22</v>
      </c>
      <c r="B40" s="128" t="str">
        <f>'9'!B39</f>
        <v>Purwokerto Selatan</v>
      </c>
      <c r="C40" s="128" t="str">
        <f>'9'!C39</f>
        <v>Purwokerto Selatan</v>
      </c>
      <c r="D40" s="276"/>
      <c r="E40" s="276"/>
      <c r="F40" s="277" t="e">
        <f t="shared" si="1"/>
        <v>#DIV/0!</v>
      </c>
    </row>
    <row r="41" spans="1:6" ht="20.100000000000001" customHeight="1" x14ac:dyDescent="0.25">
      <c r="A41" s="557">
        <v>23</v>
      </c>
      <c r="B41" s="128" t="str">
        <f>'9'!B40</f>
        <v>Sokaraja</v>
      </c>
      <c r="C41" s="128" t="str">
        <f>'9'!C40</f>
        <v>Sokaraja I</v>
      </c>
      <c r="D41" s="276"/>
      <c r="E41" s="276"/>
      <c r="F41" s="277" t="e">
        <f t="shared" si="1"/>
        <v>#DIV/0!</v>
      </c>
    </row>
    <row r="42" spans="1:6" ht="20.100000000000001" customHeight="1" x14ac:dyDescent="0.25">
      <c r="A42" s="557"/>
      <c r="B42" s="128"/>
      <c r="C42" s="128" t="str">
        <f>'9'!C41</f>
        <v>Sokaraja II</v>
      </c>
      <c r="D42" s="276"/>
      <c r="E42" s="276"/>
      <c r="F42" s="277" t="e">
        <f t="shared" si="1"/>
        <v>#DIV/0!</v>
      </c>
    </row>
    <row r="43" spans="1:6" ht="20.100000000000001" customHeight="1" x14ac:dyDescent="0.25">
      <c r="A43" s="557">
        <v>24</v>
      </c>
      <c r="B43" s="128" t="str">
        <f>'9'!B42</f>
        <v>Kembaran</v>
      </c>
      <c r="C43" s="128" t="str">
        <f>'9'!C42</f>
        <v>Kembaran I</v>
      </c>
      <c r="D43" s="276"/>
      <c r="E43" s="276"/>
      <c r="F43" s="277" t="e">
        <f t="shared" si="1"/>
        <v>#DIV/0!</v>
      </c>
    </row>
    <row r="44" spans="1:6" ht="20.100000000000001" customHeight="1" x14ac:dyDescent="0.25">
      <c r="A44" s="557"/>
      <c r="B44" s="128"/>
      <c r="C44" s="128" t="str">
        <f>'9'!C43</f>
        <v>Kembaran II</v>
      </c>
      <c r="D44" s="276"/>
      <c r="E44" s="276"/>
      <c r="F44" s="277" t="e">
        <f t="shared" si="1"/>
        <v>#DIV/0!</v>
      </c>
    </row>
    <row r="45" spans="1:6" ht="20.100000000000001" customHeight="1" x14ac:dyDescent="0.25">
      <c r="A45" s="557">
        <v>25</v>
      </c>
      <c r="B45" s="128" t="str">
        <f>'9'!B44</f>
        <v>Sumbang</v>
      </c>
      <c r="C45" s="128" t="str">
        <f>'9'!C44</f>
        <v>Sumbang I</v>
      </c>
      <c r="D45" s="276"/>
      <c r="E45" s="276"/>
      <c r="F45" s="277" t="e">
        <f t="shared" si="1"/>
        <v>#DIV/0!</v>
      </c>
    </row>
    <row r="46" spans="1:6" ht="20.100000000000001" customHeight="1" x14ac:dyDescent="0.25">
      <c r="A46" s="557"/>
      <c r="B46" s="128"/>
      <c r="C46" s="128" t="str">
        <f>'9'!C45</f>
        <v>Sumbang II</v>
      </c>
      <c r="D46" s="276"/>
      <c r="E46" s="276"/>
      <c r="F46" s="277" t="e">
        <f t="shared" si="1"/>
        <v>#DIV/0!</v>
      </c>
    </row>
    <row r="47" spans="1:6" ht="20.100000000000001" customHeight="1" x14ac:dyDescent="0.25">
      <c r="A47" s="557">
        <v>26</v>
      </c>
      <c r="B47" s="128" t="str">
        <f>'9'!B46</f>
        <v>Baturraden</v>
      </c>
      <c r="C47" s="128" t="str">
        <f>'9'!C46</f>
        <v>Baturraden I</v>
      </c>
      <c r="D47" s="276"/>
      <c r="E47" s="276"/>
      <c r="F47" s="277" t="e">
        <f t="shared" si="1"/>
        <v>#DIV/0!</v>
      </c>
    </row>
    <row r="48" spans="1:6" ht="20.100000000000001" customHeight="1" x14ac:dyDescent="0.25">
      <c r="A48" s="557"/>
      <c r="B48" s="128"/>
      <c r="C48" s="128" t="str">
        <f>'9'!C47</f>
        <v>Baturraden II</v>
      </c>
      <c r="D48" s="276"/>
      <c r="E48" s="276"/>
      <c r="F48" s="277" t="e">
        <f t="shared" si="1"/>
        <v>#DIV/0!</v>
      </c>
    </row>
    <row r="49" spans="1:6" ht="20.100000000000001" customHeight="1" x14ac:dyDescent="0.25">
      <c r="A49" s="557">
        <v>27</v>
      </c>
      <c r="B49" s="128" t="str">
        <f>'9'!B48</f>
        <v>Kedungbanteng</v>
      </c>
      <c r="C49" s="128" t="str">
        <f>'9'!C48</f>
        <v>Kedungbanteng</v>
      </c>
      <c r="D49" s="276"/>
      <c r="E49" s="276"/>
      <c r="F49" s="277" t="e">
        <f t="shared" si="1"/>
        <v>#DIV/0!</v>
      </c>
    </row>
    <row r="50" spans="1:6" ht="20.100000000000001" customHeight="1" x14ac:dyDescent="0.25">
      <c r="A50" s="557"/>
      <c r="B50" s="72"/>
      <c r="C50" s="72"/>
      <c r="D50" s="276"/>
      <c r="E50" s="276"/>
      <c r="F50" s="277"/>
    </row>
    <row r="51" spans="1:6" ht="20.100000000000001" customHeight="1" x14ac:dyDescent="0.25">
      <c r="A51" s="557"/>
      <c r="B51" s="72"/>
      <c r="C51" s="72"/>
      <c r="D51" s="276"/>
      <c r="E51" s="276"/>
      <c r="F51" s="277"/>
    </row>
    <row r="52" spans="1:6" ht="20.100000000000001" customHeight="1" x14ac:dyDescent="0.25">
      <c r="A52" s="557"/>
      <c r="B52" s="72"/>
      <c r="C52" s="72"/>
      <c r="D52" s="276"/>
      <c r="E52" s="276"/>
      <c r="F52" s="277"/>
    </row>
    <row r="53" spans="1:6" ht="28.5" customHeight="1" thickBot="1" x14ac:dyDescent="0.3">
      <c r="A53" s="81" t="s">
        <v>488</v>
      </c>
      <c r="B53" s="81"/>
      <c r="C53" s="187"/>
      <c r="D53" s="181">
        <f>SUM(D10:D52)</f>
        <v>0</v>
      </c>
      <c r="E53" s="533">
        <f>SUM(E10:E52)</f>
        <v>0</v>
      </c>
      <c r="F53" s="320" t="e">
        <f>E53/D53*100</f>
        <v>#DIV/0!</v>
      </c>
    </row>
    <row r="54" spans="1:6" ht="12.75" customHeight="1" x14ac:dyDescent="0.25">
      <c r="C54" s="69"/>
      <c r="D54" s="275"/>
      <c r="E54" s="275"/>
      <c r="F54" s="275"/>
    </row>
    <row r="55" spans="1:6" x14ac:dyDescent="0.25">
      <c r="A55" s="724" t="s">
        <v>413</v>
      </c>
    </row>
  </sheetData>
  <mergeCells count="5">
    <mergeCell ref="A7:A8"/>
    <mergeCell ref="B7:B8"/>
    <mergeCell ref="C7:C8"/>
    <mergeCell ref="D7:D8"/>
    <mergeCell ref="E7:F7"/>
  </mergeCells>
  <printOptions horizontalCentered="1"/>
  <pageMargins left="1.48" right="0.9" top="1.1499999999999999" bottom="0.9" header="0" footer="0"/>
  <pageSetup paperSize="9" scale="61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E0EB-C88C-4F5B-89DC-CFE863A21CE3}">
  <sheetPr codeName="Sheet71">
    <tabColor rgb="FF7030A0"/>
    <pageSetUpPr fitToPage="1"/>
  </sheetPr>
  <dimension ref="A1:AA64"/>
  <sheetViews>
    <sheetView zoomScale="60" zoomScaleNormal="60" workbookViewId="0">
      <selection activeCell="V4" sqref="V4"/>
    </sheetView>
  </sheetViews>
  <sheetFormatPr defaultColWidth="9.140625" defaultRowHeight="15" x14ac:dyDescent="0.25"/>
  <cols>
    <col min="1" max="1" width="5.7109375" style="70" customWidth="1"/>
    <col min="2" max="2" width="29" style="70" customWidth="1"/>
    <col min="3" max="3" width="30.28515625" style="70" customWidth="1"/>
    <col min="4" max="4" width="27.42578125" style="70" customWidth="1"/>
    <col min="5" max="5" width="16.7109375" style="70" customWidth="1"/>
    <col min="6" max="12" width="15.7109375" style="70" customWidth="1"/>
    <col min="13" max="13" width="20.28515625" style="70" customWidth="1"/>
    <col min="14" max="23" width="15.7109375" style="70" customWidth="1"/>
    <col min="24" max="256" width="9.140625" style="70"/>
    <col min="257" max="257" width="5.7109375" style="70" customWidth="1"/>
    <col min="258" max="258" width="29" style="70" customWidth="1"/>
    <col min="259" max="259" width="30.28515625" style="70" customWidth="1"/>
    <col min="260" max="260" width="27.42578125" style="70" customWidth="1"/>
    <col min="261" max="261" width="16.7109375" style="70" customWidth="1"/>
    <col min="262" max="268" width="15.7109375" style="70" customWidth="1"/>
    <col min="269" max="269" width="20.28515625" style="70" customWidth="1"/>
    <col min="270" max="279" width="15.7109375" style="70" customWidth="1"/>
    <col min="280" max="512" width="9.140625" style="70"/>
    <col min="513" max="513" width="5.7109375" style="70" customWidth="1"/>
    <col min="514" max="514" width="29" style="70" customWidth="1"/>
    <col min="515" max="515" width="30.28515625" style="70" customWidth="1"/>
    <col min="516" max="516" width="27.42578125" style="70" customWidth="1"/>
    <col min="517" max="517" width="16.7109375" style="70" customWidth="1"/>
    <col min="518" max="524" width="15.7109375" style="70" customWidth="1"/>
    <col min="525" max="525" width="20.28515625" style="70" customWidth="1"/>
    <col min="526" max="535" width="15.7109375" style="70" customWidth="1"/>
    <col min="536" max="768" width="9.140625" style="70"/>
    <col min="769" max="769" width="5.7109375" style="70" customWidth="1"/>
    <col min="770" max="770" width="29" style="70" customWidth="1"/>
    <col min="771" max="771" width="30.28515625" style="70" customWidth="1"/>
    <col min="772" max="772" width="27.42578125" style="70" customWidth="1"/>
    <col min="773" max="773" width="16.7109375" style="70" customWidth="1"/>
    <col min="774" max="780" width="15.7109375" style="70" customWidth="1"/>
    <col min="781" max="781" width="20.28515625" style="70" customWidth="1"/>
    <col min="782" max="791" width="15.7109375" style="70" customWidth="1"/>
    <col min="792" max="1024" width="9.140625" style="70"/>
    <col min="1025" max="1025" width="5.7109375" style="70" customWidth="1"/>
    <col min="1026" max="1026" width="29" style="70" customWidth="1"/>
    <col min="1027" max="1027" width="30.28515625" style="70" customWidth="1"/>
    <col min="1028" max="1028" width="27.42578125" style="70" customWidth="1"/>
    <col min="1029" max="1029" width="16.7109375" style="70" customWidth="1"/>
    <col min="1030" max="1036" width="15.7109375" style="70" customWidth="1"/>
    <col min="1037" max="1037" width="20.28515625" style="70" customWidth="1"/>
    <col min="1038" max="1047" width="15.7109375" style="70" customWidth="1"/>
    <col min="1048" max="1280" width="9.140625" style="70"/>
    <col min="1281" max="1281" width="5.7109375" style="70" customWidth="1"/>
    <col min="1282" max="1282" width="29" style="70" customWidth="1"/>
    <col min="1283" max="1283" width="30.28515625" style="70" customWidth="1"/>
    <col min="1284" max="1284" width="27.42578125" style="70" customWidth="1"/>
    <col min="1285" max="1285" width="16.7109375" style="70" customWidth="1"/>
    <col min="1286" max="1292" width="15.7109375" style="70" customWidth="1"/>
    <col min="1293" max="1293" width="20.28515625" style="70" customWidth="1"/>
    <col min="1294" max="1303" width="15.7109375" style="70" customWidth="1"/>
    <col min="1304" max="1536" width="9.140625" style="70"/>
    <col min="1537" max="1537" width="5.7109375" style="70" customWidth="1"/>
    <col min="1538" max="1538" width="29" style="70" customWidth="1"/>
    <col min="1539" max="1539" width="30.28515625" style="70" customWidth="1"/>
    <col min="1540" max="1540" width="27.42578125" style="70" customWidth="1"/>
    <col min="1541" max="1541" width="16.7109375" style="70" customWidth="1"/>
    <col min="1542" max="1548" width="15.7109375" style="70" customWidth="1"/>
    <col min="1549" max="1549" width="20.28515625" style="70" customWidth="1"/>
    <col min="1550" max="1559" width="15.7109375" style="70" customWidth="1"/>
    <col min="1560" max="1792" width="9.140625" style="70"/>
    <col min="1793" max="1793" width="5.7109375" style="70" customWidth="1"/>
    <col min="1794" max="1794" width="29" style="70" customWidth="1"/>
    <col min="1795" max="1795" width="30.28515625" style="70" customWidth="1"/>
    <col min="1796" max="1796" width="27.42578125" style="70" customWidth="1"/>
    <col min="1797" max="1797" width="16.7109375" style="70" customWidth="1"/>
    <col min="1798" max="1804" width="15.7109375" style="70" customWidth="1"/>
    <col min="1805" max="1805" width="20.28515625" style="70" customWidth="1"/>
    <col min="1806" max="1815" width="15.7109375" style="70" customWidth="1"/>
    <col min="1816" max="2048" width="9.140625" style="70"/>
    <col min="2049" max="2049" width="5.7109375" style="70" customWidth="1"/>
    <col min="2050" max="2050" width="29" style="70" customWidth="1"/>
    <col min="2051" max="2051" width="30.28515625" style="70" customWidth="1"/>
    <col min="2052" max="2052" width="27.42578125" style="70" customWidth="1"/>
    <col min="2053" max="2053" width="16.7109375" style="70" customWidth="1"/>
    <col min="2054" max="2060" width="15.7109375" style="70" customWidth="1"/>
    <col min="2061" max="2061" width="20.28515625" style="70" customWidth="1"/>
    <col min="2062" max="2071" width="15.7109375" style="70" customWidth="1"/>
    <col min="2072" max="2304" width="9.140625" style="70"/>
    <col min="2305" max="2305" width="5.7109375" style="70" customWidth="1"/>
    <col min="2306" max="2306" width="29" style="70" customWidth="1"/>
    <col min="2307" max="2307" width="30.28515625" style="70" customWidth="1"/>
    <col min="2308" max="2308" width="27.42578125" style="70" customWidth="1"/>
    <col min="2309" max="2309" width="16.7109375" style="70" customWidth="1"/>
    <col min="2310" max="2316" width="15.7109375" style="70" customWidth="1"/>
    <col min="2317" max="2317" width="20.28515625" style="70" customWidth="1"/>
    <col min="2318" max="2327" width="15.7109375" style="70" customWidth="1"/>
    <col min="2328" max="2560" width="9.140625" style="70"/>
    <col min="2561" max="2561" width="5.7109375" style="70" customWidth="1"/>
    <col min="2562" max="2562" width="29" style="70" customWidth="1"/>
    <col min="2563" max="2563" width="30.28515625" style="70" customWidth="1"/>
    <col min="2564" max="2564" width="27.42578125" style="70" customWidth="1"/>
    <col min="2565" max="2565" width="16.7109375" style="70" customWidth="1"/>
    <col min="2566" max="2572" width="15.7109375" style="70" customWidth="1"/>
    <col min="2573" max="2573" width="20.28515625" style="70" customWidth="1"/>
    <col min="2574" max="2583" width="15.7109375" style="70" customWidth="1"/>
    <col min="2584" max="2816" width="9.140625" style="70"/>
    <col min="2817" max="2817" width="5.7109375" style="70" customWidth="1"/>
    <col min="2818" max="2818" width="29" style="70" customWidth="1"/>
    <col min="2819" max="2819" width="30.28515625" style="70" customWidth="1"/>
    <col min="2820" max="2820" width="27.42578125" style="70" customWidth="1"/>
    <col min="2821" max="2821" width="16.7109375" style="70" customWidth="1"/>
    <col min="2822" max="2828" width="15.7109375" style="70" customWidth="1"/>
    <col min="2829" max="2829" width="20.28515625" style="70" customWidth="1"/>
    <col min="2830" max="2839" width="15.7109375" style="70" customWidth="1"/>
    <col min="2840" max="3072" width="9.140625" style="70"/>
    <col min="3073" max="3073" width="5.7109375" style="70" customWidth="1"/>
    <col min="3074" max="3074" width="29" style="70" customWidth="1"/>
    <col min="3075" max="3075" width="30.28515625" style="70" customWidth="1"/>
    <col min="3076" max="3076" width="27.42578125" style="70" customWidth="1"/>
    <col min="3077" max="3077" width="16.7109375" style="70" customWidth="1"/>
    <col min="3078" max="3084" width="15.7109375" style="70" customWidth="1"/>
    <col min="3085" max="3085" width="20.28515625" style="70" customWidth="1"/>
    <col min="3086" max="3095" width="15.7109375" style="70" customWidth="1"/>
    <col min="3096" max="3328" width="9.140625" style="70"/>
    <col min="3329" max="3329" width="5.7109375" style="70" customWidth="1"/>
    <col min="3330" max="3330" width="29" style="70" customWidth="1"/>
    <col min="3331" max="3331" width="30.28515625" style="70" customWidth="1"/>
    <col min="3332" max="3332" width="27.42578125" style="70" customWidth="1"/>
    <col min="3333" max="3333" width="16.7109375" style="70" customWidth="1"/>
    <col min="3334" max="3340" width="15.7109375" style="70" customWidth="1"/>
    <col min="3341" max="3341" width="20.28515625" style="70" customWidth="1"/>
    <col min="3342" max="3351" width="15.7109375" style="70" customWidth="1"/>
    <col min="3352" max="3584" width="9.140625" style="70"/>
    <col min="3585" max="3585" width="5.7109375" style="70" customWidth="1"/>
    <col min="3586" max="3586" width="29" style="70" customWidth="1"/>
    <col min="3587" max="3587" width="30.28515625" style="70" customWidth="1"/>
    <col min="3588" max="3588" width="27.42578125" style="70" customWidth="1"/>
    <col min="3589" max="3589" width="16.7109375" style="70" customWidth="1"/>
    <col min="3590" max="3596" width="15.7109375" style="70" customWidth="1"/>
    <col min="3597" max="3597" width="20.28515625" style="70" customWidth="1"/>
    <col min="3598" max="3607" width="15.7109375" style="70" customWidth="1"/>
    <col min="3608" max="3840" width="9.140625" style="70"/>
    <col min="3841" max="3841" width="5.7109375" style="70" customWidth="1"/>
    <col min="3842" max="3842" width="29" style="70" customWidth="1"/>
    <col min="3843" max="3843" width="30.28515625" style="70" customWidth="1"/>
    <col min="3844" max="3844" width="27.42578125" style="70" customWidth="1"/>
    <col min="3845" max="3845" width="16.7109375" style="70" customWidth="1"/>
    <col min="3846" max="3852" width="15.7109375" style="70" customWidth="1"/>
    <col min="3853" max="3853" width="20.28515625" style="70" customWidth="1"/>
    <col min="3854" max="3863" width="15.7109375" style="70" customWidth="1"/>
    <col min="3864" max="4096" width="9.140625" style="70"/>
    <col min="4097" max="4097" width="5.7109375" style="70" customWidth="1"/>
    <col min="4098" max="4098" width="29" style="70" customWidth="1"/>
    <col min="4099" max="4099" width="30.28515625" style="70" customWidth="1"/>
    <col min="4100" max="4100" width="27.42578125" style="70" customWidth="1"/>
    <col min="4101" max="4101" width="16.7109375" style="70" customWidth="1"/>
    <col min="4102" max="4108" width="15.7109375" style="70" customWidth="1"/>
    <col min="4109" max="4109" width="20.28515625" style="70" customWidth="1"/>
    <col min="4110" max="4119" width="15.7109375" style="70" customWidth="1"/>
    <col min="4120" max="4352" width="9.140625" style="70"/>
    <col min="4353" max="4353" width="5.7109375" style="70" customWidth="1"/>
    <col min="4354" max="4354" width="29" style="70" customWidth="1"/>
    <col min="4355" max="4355" width="30.28515625" style="70" customWidth="1"/>
    <col min="4356" max="4356" width="27.42578125" style="70" customWidth="1"/>
    <col min="4357" max="4357" width="16.7109375" style="70" customWidth="1"/>
    <col min="4358" max="4364" width="15.7109375" style="70" customWidth="1"/>
    <col min="4365" max="4365" width="20.28515625" style="70" customWidth="1"/>
    <col min="4366" max="4375" width="15.7109375" style="70" customWidth="1"/>
    <col min="4376" max="4608" width="9.140625" style="70"/>
    <col min="4609" max="4609" width="5.7109375" style="70" customWidth="1"/>
    <col min="4610" max="4610" width="29" style="70" customWidth="1"/>
    <col min="4611" max="4611" width="30.28515625" style="70" customWidth="1"/>
    <col min="4612" max="4612" width="27.42578125" style="70" customWidth="1"/>
    <col min="4613" max="4613" width="16.7109375" style="70" customWidth="1"/>
    <col min="4614" max="4620" width="15.7109375" style="70" customWidth="1"/>
    <col min="4621" max="4621" width="20.28515625" style="70" customWidth="1"/>
    <col min="4622" max="4631" width="15.7109375" style="70" customWidth="1"/>
    <col min="4632" max="4864" width="9.140625" style="70"/>
    <col min="4865" max="4865" width="5.7109375" style="70" customWidth="1"/>
    <col min="4866" max="4866" width="29" style="70" customWidth="1"/>
    <col min="4867" max="4867" width="30.28515625" style="70" customWidth="1"/>
    <col min="4868" max="4868" width="27.42578125" style="70" customWidth="1"/>
    <col min="4869" max="4869" width="16.7109375" style="70" customWidth="1"/>
    <col min="4870" max="4876" width="15.7109375" style="70" customWidth="1"/>
    <col min="4877" max="4877" width="20.28515625" style="70" customWidth="1"/>
    <col min="4878" max="4887" width="15.7109375" style="70" customWidth="1"/>
    <col min="4888" max="5120" width="9.140625" style="70"/>
    <col min="5121" max="5121" width="5.7109375" style="70" customWidth="1"/>
    <col min="5122" max="5122" width="29" style="70" customWidth="1"/>
    <col min="5123" max="5123" width="30.28515625" style="70" customWidth="1"/>
    <col min="5124" max="5124" width="27.42578125" style="70" customWidth="1"/>
    <col min="5125" max="5125" width="16.7109375" style="70" customWidth="1"/>
    <col min="5126" max="5132" width="15.7109375" style="70" customWidth="1"/>
    <col min="5133" max="5133" width="20.28515625" style="70" customWidth="1"/>
    <col min="5134" max="5143" width="15.7109375" style="70" customWidth="1"/>
    <col min="5144" max="5376" width="9.140625" style="70"/>
    <col min="5377" max="5377" width="5.7109375" style="70" customWidth="1"/>
    <col min="5378" max="5378" width="29" style="70" customWidth="1"/>
    <col min="5379" max="5379" width="30.28515625" style="70" customWidth="1"/>
    <col min="5380" max="5380" width="27.42578125" style="70" customWidth="1"/>
    <col min="5381" max="5381" width="16.7109375" style="70" customWidth="1"/>
    <col min="5382" max="5388" width="15.7109375" style="70" customWidth="1"/>
    <col min="5389" max="5389" width="20.28515625" style="70" customWidth="1"/>
    <col min="5390" max="5399" width="15.7109375" style="70" customWidth="1"/>
    <col min="5400" max="5632" width="9.140625" style="70"/>
    <col min="5633" max="5633" width="5.7109375" style="70" customWidth="1"/>
    <col min="5634" max="5634" width="29" style="70" customWidth="1"/>
    <col min="5635" max="5635" width="30.28515625" style="70" customWidth="1"/>
    <col min="5636" max="5636" width="27.42578125" style="70" customWidth="1"/>
    <col min="5637" max="5637" width="16.7109375" style="70" customWidth="1"/>
    <col min="5638" max="5644" width="15.7109375" style="70" customWidth="1"/>
    <col min="5645" max="5645" width="20.28515625" style="70" customWidth="1"/>
    <col min="5646" max="5655" width="15.7109375" style="70" customWidth="1"/>
    <col min="5656" max="5888" width="9.140625" style="70"/>
    <col min="5889" max="5889" width="5.7109375" style="70" customWidth="1"/>
    <col min="5890" max="5890" width="29" style="70" customWidth="1"/>
    <col min="5891" max="5891" width="30.28515625" style="70" customWidth="1"/>
    <col min="5892" max="5892" width="27.42578125" style="70" customWidth="1"/>
    <col min="5893" max="5893" width="16.7109375" style="70" customWidth="1"/>
    <col min="5894" max="5900" width="15.7109375" style="70" customWidth="1"/>
    <col min="5901" max="5901" width="20.28515625" style="70" customWidth="1"/>
    <col min="5902" max="5911" width="15.7109375" style="70" customWidth="1"/>
    <col min="5912" max="6144" width="9.140625" style="70"/>
    <col min="6145" max="6145" width="5.7109375" style="70" customWidth="1"/>
    <col min="6146" max="6146" width="29" style="70" customWidth="1"/>
    <col min="6147" max="6147" width="30.28515625" style="70" customWidth="1"/>
    <col min="6148" max="6148" width="27.42578125" style="70" customWidth="1"/>
    <col min="6149" max="6149" width="16.7109375" style="70" customWidth="1"/>
    <col min="6150" max="6156" width="15.7109375" style="70" customWidth="1"/>
    <col min="6157" max="6157" width="20.28515625" style="70" customWidth="1"/>
    <col min="6158" max="6167" width="15.7109375" style="70" customWidth="1"/>
    <col min="6168" max="6400" width="9.140625" style="70"/>
    <col min="6401" max="6401" width="5.7109375" style="70" customWidth="1"/>
    <col min="6402" max="6402" width="29" style="70" customWidth="1"/>
    <col min="6403" max="6403" width="30.28515625" style="70" customWidth="1"/>
    <col min="6404" max="6404" width="27.42578125" style="70" customWidth="1"/>
    <col min="6405" max="6405" width="16.7109375" style="70" customWidth="1"/>
    <col min="6406" max="6412" width="15.7109375" style="70" customWidth="1"/>
    <col min="6413" max="6413" width="20.28515625" style="70" customWidth="1"/>
    <col min="6414" max="6423" width="15.7109375" style="70" customWidth="1"/>
    <col min="6424" max="6656" width="9.140625" style="70"/>
    <col min="6657" max="6657" width="5.7109375" style="70" customWidth="1"/>
    <col min="6658" max="6658" width="29" style="70" customWidth="1"/>
    <col min="6659" max="6659" width="30.28515625" style="70" customWidth="1"/>
    <col min="6660" max="6660" width="27.42578125" style="70" customWidth="1"/>
    <col min="6661" max="6661" width="16.7109375" style="70" customWidth="1"/>
    <col min="6662" max="6668" width="15.7109375" style="70" customWidth="1"/>
    <col min="6669" max="6669" width="20.28515625" style="70" customWidth="1"/>
    <col min="6670" max="6679" width="15.7109375" style="70" customWidth="1"/>
    <col min="6680" max="6912" width="9.140625" style="70"/>
    <col min="6913" max="6913" width="5.7109375" style="70" customWidth="1"/>
    <col min="6914" max="6914" width="29" style="70" customWidth="1"/>
    <col min="6915" max="6915" width="30.28515625" style="70" customWidth="1"/>
    <col min="6916" max="6916" width="27.42578125" style="70" customWidth="1"/>
    <col min="6917" max="6917" width="16.7109375" style="70" customWidth="1"/>
    <col min="6918" max="6924" width="15.7109375" style="70" customWidth="1"/>
    <col min="6925" max="6925" width="20.28515625" style="70" customWidth="1"/>
    <col min="6926" max="6935" width="15.7109375" style="70" customWidth="1"/>
    <col min="6936" max="7168" width="9.140625" style="70"/>
    <col min="7169" max="7169" width="5.7109375" style="70" customWidth="1"/>
    <col min="7170" max="7170" width="29" style="70" customWidth="1"/>
    <col min="7171" max="7171" width="30.28515625" style="70" customWidth="1"/>
    <col min="7172" max="7172" width="27.42578125" style="70" customWidth="1"/>
    <col min="7173" max="7173" width="16.7109375" style="70" customWidth="1"/>
    <col min="7174" max="7180" width="15.7109375" style="70" customWidth="1"/>
    <col min="7181" max="7181" width="20.28515625" style="70" customWidth="1"/>
    <col min="7182" max="7191" width="15.7109375" style="70" customWidth="1"/>
    <col min="7192" max="7424" width="9.140625" style="70"/>
    <col min="7425" max="7425" width="5.7109375" style="70" customWidth="1"/>
    <col min="7426" max="7426" width="29" style="70" customWidth="1"/>
    <col min="7427" max="7427" width="30.28515625" style="70" customWidth="1"/>
    <col min="7428" max="7428" width="27.42578125" style="70" customWidth="1"/>
    <col min="7429" max="7429" width="16.7109375" style="70" customWidth="1"/>
    <col min="7430" max="7436" width="15.7109375" style="70" customWidth="1"/>
    <col min="7437" max="7437" width="20.28515625" style="70" customWidth="1"/>
    <col min="7438" max="7447" width="15.7109375" style="70" customWidth="1"/>
    <col min="7448" max="7680" width="9.140625" style="70"/>
    <col min="7681" max="7681" width="5.7109375" style="70" customWidth="1"/>
    <col min="7682" max="7682" width="29" style="70" customWidth="1"/>
    <col min="7683" max="7683" width="30.28515625" style="70" customWidth="1"/>
    <col min="7684" max="7684" width="27.42578125" style="70" customWidth="1"/>
    <col min="7685" max="7685" width="16.7109375" style="70" customWidth="1"/>
    <col min="7686" max="7692" width="15.7109375" style="70" customWidth="1"/>
    <col min="7693" max="7693" width="20.28515625" style="70" customWidth="1"/>
    <col min="7694" max="7703" width="15.7109375" style="70" customWidth="1"/>
    <col min="7704" max="7936" width="9.140625" style="70"/>
    <col min="7937" max="7937" width="5.7109375" style="70" customWidth="1"/>
    <col min="7938" max="7938" width="29" style="70" customWidth="1"/>
    <col min="7939" max="7939" width="30.28515625" style="70" customWidth="1"/>
    <col min="7940" max="7940" width="27.42578125" style="70" customWidth="1"/>
    <col min="7941" max="7941" width="16.7109375" style="70" customWidth="1"/>
    <col min="7942" max="7948" width="15.7109375" style="70" customWidth="1"/>
    <col min="7949" max="7949" width="20.28515625" style="70" customWidth="1"/>
    <col min="7950" max="7959" width="15.7109375" style="70" customWidth="1"/>
    <col min="7960" max="8192" width="9.140625" style="70"/>
    <col min="8193" max="8193" width="5.7109375" style="70" customWidth="1"/>
    <col min="8194" max="8194" width="29" style="70" customWidth="1"/>
    <col min="8195" max="8195" width="30.28515625" style="70" customWidth="1"/>
    <col min="8196" max="8196" width="27.42578125" style="70" customWidth="1"/>
    <col min="8197" max="8197" width="16.7109375" style="70" customWidth="1"/>
    <col min="8198" max="8204" width="15.7109375" style="70" customWidth="1"/>
    <col min="8205" max="8205" width="20.28515625" style="70" customWidth="1"/>
    <col min="8206" max="8215" width="15.7109375" style="70" customWidth="1"/>
    <col min="8216" max="8448" width="9.140625" style="70"/>
    <col min="8449" max="8449" width="5.7109375" style="70" customWidth="1"/>
    <col min="8450" max="8450" width="29" style="70" customWidth="1"/>
    <col min="8451" max="8451" width="30.28515625" style="70" customWidth="1"/>
    <col min="8452" max="8452" width="27.42578125" style="70" customWidth="1"/>
    <col min="8453" max="8453" width="16.7109375" style="70" customWidth="1"/>
    <col min="8454" max="8460" width="15.7109375" style="70" customWidth="1"/>
    <col min="8461" max="8461" width="20.28515625" style="70" customWidth="1"/>
    <col min="8462" max="8471" width="15.7109375" style="70" customWidth="1"/>
    <col min="8472" max="8704" width="9.140625" style="70"/>
    <col min="8705" max="8705" width="5.7109375" style="70" customWidth="1"/>
    <col min="8706" max="8706" width="29" style="70" customWidth="1"/>
    <col min="8707" max="8707" width="30.28515625" style="70" customWidth="1"/>
    <col min="8708" max="8708" width="27.42578125" style="70" customWidth="1"/>
    <col min="8709" max="8709" width="16.7109375" style="70" customWidth="1"/>
    <col min="8710" max="8716" width="15.7109375" style="70" customWidth="1"/>
    <col min="8717" max="8717" width="20.28515625" style="70" customWidth="1"/>
    <col min="8718" max="8727" width="15.7109375" style="70" customWidth="1"/>
    <col min="8728" max="8960" width="9.140625" style="70"/>
    <col min="8961" max="8961" width="5.7109375" style="70" customWidth="1"/>
    <col min="8962" max="8962" width="29" style="70" customWidth="1"/>
    <col min="8963" max="8963" width="30.28515625" style="70" customWidth="1"/>
    <col min="8964" max="8964" width="27.42578125" style="70" customWidth="1"/>
    <col min="8965" max="8965" width="16.7109375" style="70" customWidth="1"/>
    <col min="8966" max="8972" width="15.7109375" style="70" customWidth="1"/>
    <col min="8973" max="8973" width="20.28515625" style="70" customWidth="1"/>
    <col min="8974" max="8983" width="15.7109375" style="70" customWidth="1"/>
    <col min="8984" max="9216" width="9.140625" style="70"/>
    <col min="9217" max="9217" width="5.7109375" style="70" customWidth="1"/>
    <col min="9218" max="9218" width="29" style="70" customWidth="1"/>
    <col min="9219" max="9219" width="30.28515625" style="70" customWidth="1"/>
    <col min="9220" max="9220" width="27.42578125" style="70" customWidth="1"/>
    <col min="9221" max="9221" width="16.7109375" style="70" customWidth="1"/>
    <col min="9222" max="9228" width="15.7109375" style="70" customWidth="1"/>
    <col min="9229" max="9229" width="20.28515625" style="70" customWidth="1"/>
    <col min="9230" max="9239" width="15.7109375" style="70" customWidth="1"/>
    <col min="9240" max="9472" width="9.140625" style="70"/>
    <col min="9473" max="9473" width="5.7109375" style="70" customWidth="1"/>
    <col min="9474" max="9474" width="29" style="70" customWidth="1"/>
    <col min="9475" max="9475" width="30.28515625" style="70" customWidth="1"/>
    <col min="9476" max="9476" width="27.42578125" style="70" customWidth="1"/>
    <col min="9477" max="9477" width="16.7109375" style="70" customWidth="1"/>
    <col min="9478" max="9484" width="15.7109375" style="70" customWidth="1"/>
    <col min="9485" max="9485" width="20.28515625" style="70" customWidth="1"/>
    <col min="9486" max="9495" width="15.7109375" style="70" customWidth="1"/>
    <col min="9496" max="9728" width="9.140625" style="70"/>
    <col min="9729" max="9729" width="5.7109375" style="70" customWidth="1"/>
    <col min="9730" max="9730" width="29" style="70" customWidth="1"/>
    <col min="9731" max="9731" width="30.28515625" style="70" customWidth="1"/>
    <col min="9732" max="9732" width="27.42578125" style="70" customWidth="1"/>
    <col min="9733" max="9733" width="16.7109375" style="70" customWidth="1"/>
    <col min="9734" max="9740" width="15.7109375" style="70" customWidth="1"/>
    <col min="9741" max="9741" width="20.28515625" style="70" customWidth="1"/>
    <col min="9742" max="9751" width="15.7109375" style="70" customWidth="1"/>
    <col min="9752" max="9984" width="9.140625" style="70"/>
    <col min="9985" max="9985" width="5.7109375" style="70" customWidth="1"/>
    <col min="9986" max="9986" width="29" style="70" customWidth="1"/>
    <col min="9987" max="9987" width="30.28515625" style="70" customWidth="1"/>
    <col min="9988" max="9988" width="27.42578125" style="70" customWidth="1"/>
    <col min="9989" max="9989" width="16.7109375" style="70" customWidth="1"/>
    <col min="9990" max="9996" width="15.7109375" style="70" customWidth="1"/>
    <col min="9997" max="9997" width="20.28515625" style="70" customWidth="1"/>
    <col min="9998" max="10007" width="15.7109375" style="70" customWidth="1"/>
    <col min="10008" max="10240" width="9.140625" style="70"/>
    <col min="10241" max="10241" width="5.7109375" style="70" customWidth="1"/>
    <col min="10242" max="10242" width="29" style="70" customWidth="1"/>
    <col min="10243" max="10243" width="30.28515625" style="70" customWidth="1"/>
    <col min="10244" max="10244" width="27.42578125" style="70" customWidth="1"/>
    <col min="10245" max="10245" width="16.7109375" style="70" customWidth="1"/>
    <col min="10246" max="10252" width="15.7109375" style="70" customWidth="1"/>
    <col min="10253" max="10253" width="20.28515625" style="70" customWidth="1"/>
    <col min="10254" max="10263" width="15.7109375" style="70" customWidth="1"/>
    <col min="10264" max="10496" width="9.140625" style="70"/>
    <col min="10497" max="10497" width="5.7109375" style="70" customWidth="1"/>
    <col min="10498" max="10498" width="29" style="70" customWidth="1"/>
    <col min="10499" max="10499" width="30.28515625" style="70" customWidth="1"/>
    <col min="10500" max="10500" width="27.42578125" style="70" customWidth="1"/>
    <col min="10501" max="10501" width="16.7109375" style="70" customWidth="1"/>
    <col min="10502" max="10508" width="15.7109375" style="70" customWidth="1"/>
    <col min="10509" max="10509" width="20.28515625" style="70" customWidth="1"/>
    <col min="10510" max="10519" width="15.7109375" style="70" customWidth="1"/>
    <col min="10520" max="10752" width="9.140625" style="70"/>
    <col min="10753" max="10753" width="5.7109375" style="70" customWidth="1"/>
    <col min="10754" max="10754" width="29" style="70" customWidth="1"/>
    <col min="10755" max="10755" width="30.28515625" style="70" customWidth="1"/>
    <col min="10756" max="10756" width="27.42578125" style="70" customWidth="1"/>
    <col min="10757" max="10757" width="16.7109375" style="70" customWidth="1"/>
    <col min="10758" max="10764" width="15.7109375" style="70" customWidth="1"/>
    <col min="10765" max="10765" width="20.28515625" style="70" customWidth="1"/>
    <col min="10766" max="10775" width="15.7109375" style="70" customWidth="1"/>
    <col min="10776" max="11008" width="9.140625" style="70"/>
    <col min="11009" max="11009" width="5.7109375" style="70" customWidth="1"/>
    <col min="11010" max="11010" width="29" style="70" customWidth="1"/>
    <col min="11011" max="11011" width="30.28515625" style="70" customWidth="1"/>
    <col min="11012" max="11012" width="27.42578125" style="70" customWidth="1"/>
    <col min="11013" max="11013" width="16.7109375" style="70" customWidth="1"/>
    <col min="11014" max="11020" width="15.7109375" style="70" customWidth="1"/>
    <col min="11021" max="11021" width="20.28515625" style="70" customWidth="1"/>
    <col min="11022" max="11031" width="15.7109375" style="70" customWidth="1"/>
    <col min="11032" max="11264" width="9.140625" style="70"/>
    <col min="11265" max="11265" width="5.7109375" style="70" customWidth="1"/>
    <col min="11266" max="11266" width="29" style="70" customWidth="1"/>
    <col min="11267" max="11267" width="30.28515625" style="70" customWidth="1"/>
    <col min="11268" max="11268" width="27.42578125" style="70" customWidth="1"/>
    <col min="11269" max="11269" width="16.7109375" style="70" customWidth="1"/>
    <col min="11270" max="11276" width="15.7109375" style="70" customWidth="1"/>
    <col min="11277" max="11277" width="20.28515625" style="70" customWidth="1"/>
    <col min="11278" max="11287" width="15.7109375" style="70" customWidth="1"/>
    <col min="11288" max="11520" width="9.140625" style="70"/>
    <col min="11521" max="11521" width="5.7109375" style="70" customWidth="1"/>
    <col min="11522" max="11522" width="29" style="70" customWidth="1"/>
    <col min="11523" max="11523" width="30.28515625" style="70" customWidth="1"/>
    <col min="11524" max="11524" width="27.42578125" style="70" customWidth="1"/>
    <col min="11525" max="11525" width="16.7109375" style="70" customWidth="1"/>
    <col min="11526" max="11532" width="15.7109375" style="70" customWidth="1"/>
    <col min="11533" max="11533" width="20.28515625" style="70" customWidth="1"/>
    <col min="11534" max="11543" width="15.7109375" style="70" customWidth="1"/>
    <col min="11544" max="11776" width="9.140625" style="70"/>
    <col min="11777" max="11777" width="5.7109375" style="70" customWidth="1"/>
    <col min="11778" max="11778" width="29" style="70" customWidth="1"/>
    <col min="11779" max="11779" width="30.28515625" style="70" customWidth="1"/>
    <col min="11780" max="11780" width="27.42578125" style="70" customWidth="1"/>
    <col min="11781" max="11781" width="16.7109375" style="70" customWidth="1"/>
    <col min="11782" max="11788" width="15.7109375" style="70" customWidth="1"/>
    <col min="11789" max="11789" width="20.28515625" style="70" customWidth="1"/>
    <col min="11790" max="11799" width="15.7109375" style="70" customWidth="1"/>
    <col min="11800" max="12032" width="9.140625" style="70"/>
    <col min="12033" max="12033" width="5.7109375" style="70" customWidth="1"/>
    <col min="12034" max="12034" width="29" style="70" customWidth="1"/>
    <col min="12035" max="12035" width="30.28515625" style="70" customWidth="1"/>
    <col min="12036" max="12036" width="27.42578125" style="70" customWidth="1"/>
    <col min="12037" max="12037" width="16.7109375" style="70" customWidth="1"/>
    <col min="12038" max="12044" width="15.7109375" style="70" customWidth="1"/>
    <col min="12045" max="12045" width="20.28515625" style="70" customWidth="1"/>
    <col min="12046" max="12055" width="15.7109375" style="70" customWidth="1"/>
    <col min="12056" max="12288" width="9.140625" style="70"/>
    <col min="12289" max="12289" width="5.7109375" style="70" customWidth="1"/>
    <col min="12290" max="12290" width="29" style="70" customWidth="1"/>
    <col min="12291" max="12291" width="30.28515625" style="70" customWidth="1"/>
    <col min="12292" max="12292" width="27.42578125" style="70" customWidth="1"/>
    <col min="12293" max="12293" width="16.7109375" style="70" customWidth="1"/>
    <col min="12294" max="12300" width="15.7109375" style="70" customWidth="1"/>
    <col min="12301" max="12301" width="20.28515625" style="70" customWidth="1"/>
    <col min="12302" max="12311" width="15.7109375" style="70" customWidth="1"/>
    <col min="12312" max="12544" width="9.140625" style="70"/>
    <col min="12545" max="12545" width="5.7109375" style="70" customWidth="1"/>
    <col min="12546" max="12546" width="29" style="70" customWidth="1"/>
    <col min="12547" max="12547" width="30.28515625" style="70" customWidth="1"/>
    <col min="12548" max="12548" width="27.42578125" style="70" customWidth="1"/>
    <col min="12549" max="12549" width="16.7109375" style="70" customWidth="1"/>
    <col min="12550" max="12556" width="15.7109375" style="70" customWidth="1"/>
    <col min="12557" max="12557" width="20.28515625" style="70" customWidth="1"/>
    <col min="12558" max="12567" width="15.7109375" style="70" customWidth="1"/>
    <col min="12568" max="12800" width="9.140625" style="70"/>
    <col min="12801" max="12801" width="5.7109375" style="70" customWidth="1"/>
    <col min="12802" max="12802" width="29" style="70" customWidth="1"/>
    <col min="12803" max="12803" width="30.28515625" style="70" customWidth="1"/>
    <col min="12804" max="12804" width="27.42578125" style="70" customWidth="1"/>
    <col min="12805" max="12805" width="16.7109375" style="70" customWidth="1"/>
    <col min="12806" max="12812" width="15.7109375" style="70" customWidth="1"/>
    <col min="12813" max="12813" width="20.28515625" style="70" customWidth="1"/>
    <col min="12814" max="12823" width="15.7109375" style="70" customWidth="1"/>
    <col min="12824" max="13056" width="9.140625" style="70"/>
    <col min="13057" max="13057" width="5.7109375" style="70" customWidth="1"/>
    <col min="13058" max="13058" width="29" style="70" customWidth="1"/>
    <col min="13059" max="13059" width="30.28515625" style="70" customWidth="1"/>
    <col min="13060" max="13060" width="27.42578125" style="70" customWidth="1"/>
    <col min="13061" max="13061" width="16.7109375" style="70" customWidth="1"/>
    <col min="13062" max="13068" width="15.7109375" style="70" customWidth="1"/>
    <col min="13069" max="13069" width="20.28515625" style="70" customWidth="1"/>
    <col min="13070" max="13079" width="15.7109375" style="70" customWidth="1"/>
    <col min="13080" max="13312" width="9.140625" style="70"/>
    <col min="13313" max="13313" width="5.7109375" style="70" customWidth="1"/>
    <col min="13314" max="13314" width="29" style="70" customWidth="1"/>
    <col min="13315" max="13315" width="30.28515625" style="70" customWidth="1"/>
    <col min="13316" max="13316" width="27.42578125" style="70" customWidth="1"/>
    <col min="13317" max="13317" width="16.7109375" style="70" customWidth="1"/>
    <col min="13318" max="13324" width="15.7109375" style="70" customWidth="1"/>
    <col min="13325" max="13325" width="20.28515625" style="70" customWidth="1"/>
    <col min="13326" max="13335" width="15.7109375" style="70" customWidth="1"/>
    <col min="13336" max="13568" width="9.140625" style="70"/>
    <col min="13569" max="13569" width="5.7109375" style="70" customWidth="1"/>
    <col min="13570" max="13570" width="29" style="70" customWidth="1"/>
    <col min="13571" max="13571" width="30.28515625" style="70" customWidth="1"/>
    <col min="13572" max="13572" width="27.42578125" style="70" customWidth="1"/>
    <col min="13573" max="13573" width="16.7109375" style="70" customWidth="1"/>
    <col min="13574" max="13580" width="15.7109375" style="70" customWidth="1"/>
    <col min="13581" max="13581" width="20.28515625" style="70" customWidth="1"/>
    <col min="13582" max="13591" width="15.7109375" style="70" customWidth="1"/>
    <col min="13592" max="13824" width="9.140625" style="70"/>
    <col min="13825" max="13825" width="5.7109375" style="70" customWidth="1"/>
    <col min="13826" max="13826" width="29" style="70" customWidth="1"/>
    <col min="13827" max="13827" width="30.28515625" style="70" customWidth="1"/>
    <col min="13828" max="13828" width="27.42578125" style="70" customWidth="1"/>
    <col min="13829" max="13829" width="16.7109375" style="70" customWidth="1"/>
    <col min="13830" max="13836" width="15.7109375" style="70" customWidth="1"/>
    <col min="13837" max="13837" width="20.28515625" style="70" customWidth="1"/>
    <col min="13838" max="13847" width="15.7109375" style="70" customWidth="1"/>
    <col min="13848" max="14080" width="9.140625" style="70"/>
    <col min="14081" max="14081" width="5.7109375" style="70" customWidth="1"/>
    <col min="14082" max="14082" width="29" style="70" customWidth="1"/>
    <col min="14083" max="14083" width="30.28515625" style="70" customWidth="1"/>
    <col min="14084" max="14084" width="27.42578125" style="70" customWidth="1"/>
    <col min="14085" max="14085" width="16.7109375" style="70" customWidth="1"/>
    <col min="14086" max="14092" width="15.7109375" style="70" customWidth="1"/>
    <col min="14093" max="14093" width="20.28515625" style="70" customWidth="1"/>
    <col min="14094" max="14103" width="15.7109375" style="70" customWidth="1"/>
    <col min="14104" max="14336" width="9.140625" style="70"/>
    <col min="14337" max="14337" width="5.7109375" style="70" customWidth="1"/>
    <col min="14338" max="14338" width="29" style="70" customWidth="1"/>
    <col min="14339" max="14339" width="30.28515625" style="70" customWidth="1"/>
    <col min="14340" max="14340" width="27.42578125" style="70" customWidth="1"/>
    <col min="14341" max="14341" width="16.7109375" style="70" customWidth="1"/>
    <col min="14342" max="14348" width="15.7109375" style="70" customWidth="1"/>
    <col min="14349" max="14349" width="20.28515625" style="70" customWidth="1"/>
    <col min="14350" max="14359" width="15.7109375" style="70" customWidth="1"/>
    <col min="14360" max="14592" width="9.140625" style="70"/>
    <col min="14593" max="14593" width="5.7109375" style="70" customWidth="1"/>
    <col min="14594" max="14594" width="29" style="70" customWidth="1"/>
    <col min="14595" max="14595" width="30.28515625" style="70" customWidth="1"/>
    <col min="14596" max="14596" width="27.42578125" style="70" customWidth="1"/>
    <col min="14597" max="14597" width="16.7109375" style="70" customWidth="1"/>
    <col min="14598" max="14604" width="15.7109375" style="70" customWidth="1"/>
    <col min="14605" max="14605" width="20.28515625" style="70" customWidth="1"/>
    <col min="14606" max="14615" width="15.7109375" style="70" customWidth="1"/>
    <col min="14616" max="14848" width="9.140625" style="70"/>
    <col min="14849" max="14849" width="5.7109375" style="70" customWidth="1"/>
    <col min="14850" max="14850" width="29" style="70" customWidth="1"/>
    <col min="14851" max="14851" width="30.28515625" style="70" customWidth="1"/>
    <col min="14852" max="14852" width="27.42578125" style="70" customWidth="1"/>
    <col min="14853" max="14853" width="16.7109375" style="70" customWidth="1"/>
    <col min="14854" max="14860" width="15.7109375" style="70" customWidth="1"/>
    <col min="14861" max="14861" width="20.28515625" style="70" customWidth="1"/>
    <col min="14862" max="14871" width="15.7109375" style="70" customWidth="1"/>
    <col min="14872" max="15104" width="9.140625" style="70"/>
    <col min="15105" max="15105" width="5.7109375" style="70" customWidth="1"/>
    <col min="15106" max="15106" width="29" style="70" customWidth="1"/>
    <col min="15107" max="15107" width="30.28515625" style="70" customWidth="1"/>
    <col min="15108" max="15108" width="27.42578125" style="70" customWidth="1"/>
    <col min="15109" max="15109" width="16.7109375" style="70" customWidth="1"/>
    <col min="15110" max="15116" width="15.7109375" style="70" customWidth="1"/>
    <col min="15117" max="15117" width="20.28515625" style="70" customWidth="1"/>
    <col min="15118" max="15127" width="15.7109375" style="70" customWidth="1"/>
    <col min="15128" max="15360" width="9.140625" style="70"/>
    <col min="15361" max="15361" width="5.7109375" style="70" customWidth="1"/>
    <col min="15362" max="15362" width="29" style="70" customWidth="1"/>
    <col min="15363" max="15363" width="30.28515625" style="70" customWidth="1"/>
    <col min="15364" max="15364" width="27.42578125" style="70" customWidth="1"/>
    <col min="15365" max="15365" width="16.7109375" style="70" customWidth="1"/>
    <col min="15366" max="15372" width="15.7109375" style="70" customWidth="1"/>
    <col min="15373" max="15373" width="20.28515625" style="70" customWidth="1"/>
    <col min="15374" max="15383" width="15.7109375" style="70" customWidth="1"/>
    <col min="15384" max="15616" width="9.140625" style="70"/>
    <col min="15617" max="15617" width="5.7109375" style="70" customWidth="1"/>
    <col min="15618" max="15618" width="29" style="70" customWidth="1"/>
    <col min="15619" max="15619" width="30.28515625" style="70" customWidth="1"/>
    <col min="15620" max="15620" width="27.42578125" style="70" customWidth="1"/>
    <col min="15621" max="15621" width="16.7109375" style="70" customWidth="1"/>
    <col min="15622" max="15628" width="15.7109375" style="70" customWidth="1"/>
    <col min="15629" max="15629" width="20.28515625" style="70" customWidth="1"/>
    <col min="15630" max="15639" width="15.7109375" style="70" customWidth="1"/>
    <col min="15640" max="15872" width="9.140625" style="70"/>
    <col min="15873" max="15873" width="5.7109375" style="70" customWidth="1"/>
    <col min="15874" max="15874" width="29" style="70" customWidth="1"/>
    <col min="15875" max="15875" width="30.28515625" style="70" customWidth="1"/>
    <col min="15876" max="15876" width="27.42578125" style="70" customWidth="1"/>
    <col min="15877" max="15877" width="16.7109375" style="70" customWidth="1"/>
    <col min="15878" max="15884" width="15.7109375" style="70" customWidth="1"/>
    <col min="15885" max="15885" width="20.28515625" style="70" customWidth="1"/>
    <col min="15886" max="15895" width="15.7109375" style="70" customWidth="1"/>
    <col min="15896" max="16128" width="9.140625" style="70"/>
    <col min="16129" max="16129" width="5.7109375" style="70" customWidth="1"/>
    <col min="16130" max="16130" width="29" style="70" customWidth="1"/>
    <col min="16131" max="16131" width="30.28515625" style="70" customWidth="1"/>
    <col min="16132" max="16132" width="27.42578125" style="70" customWidth="1"/>
    <col min="16133" max="16133" width="16.7109375" style="70" customWidth="1"/>
    <col min="16134" max="16140" width="15.7109375" style="70" customWidth="1"/>
    <col min="16141" max="16141" width="20.28515625" style="70" customWidth="1"/>
    <col min="16142" max="16151" width="15.7109375" style="70" customWidth="1"/>
    <col min="16152" max="16384" width="9.140625" style="70"/>
  </cols>
  <sheetData>
    <row r="1" spans="1:27" ht="15.75" x14ac:dyDescent="0.25">
      <c r="A1" s="290" t="s">
        <v>1145</v>
      </c>
      <c r="B1" s="69"/>
      <c r="C1" s="131"/>
      <c r="D1" s="131"/>
      <c r="E1" s="131"/>
    </row>
    <row r="2" spans="1:27" x14ac:dyDescent="0.25">
      <c r="A2" s="125" t="s">
        <v>316</v>
      </c>
      <c r="B2" s="125"/>
    </row>
    <row r="3" spans="1:27" ht="15.75" x14ac:dyDescent="0.25">
      <c r="A3" s="588" t="s">
        <v>954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</row>
    <row r="4" spans="1:27" ht="15.75" x14ac:dyDescent="0.25">
      <c r="A4" s="588" t="s">
        <v>955</v>
      </c>
      <c r="B4" s="588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</row>
    <row r="5" spans="1:27" ht="15.75" x14ac:dyDescent="0.25">
      <c r="A5" s="217"/>
      <c r="B5" s="589"/>
      <c r="C5" s="217"/>
      <c r="D5" s="217"/>
      <c r="E5" s="217"/>
      <c r="F5" s="217"/>
      <c r="G5" s="217"/>
      <c r="H5" s="217"/>
      <c r="I5" s="217"/>
      <c r="J5" s="217"/>
      <c r="K5" s="589" t="str">
        <f>'1'!$E$5</f>
        <v>KABUPATEN/KOTA</v>
      </c>
      <c r="L5" s="590">
        <f>'1'!$F$5</f>
        <v>2022</v>
      </c>
      <c r="M5" s="217"/>
      <c r="N5" s="217"/>
      <c r="O5" s="217"/>
      <c r="P5" s="217"/>
      <c r="Q5" s="217"/>
      <c r="R5" s="588"/>
      <c r="S5" s="588"/>
      <c r="T5" s="588"/>
      <c r="U5" s="588"/>
      <c r="V5" s="588"/>
      <c r="W5" s="588"/>
    </row>
    <row r="6" spans="1:27" ht="15.75" x14ac:dyDescent="0.25">
      <c r="A6" s="217"/>
      <c r="B6" s="589"/>
      <c r="C6" s="589"/>
      <c r="D6" s="589"/>
      <c r="E6" s="217"/>
      <c r="F6" s="217"/>
      <c r="G6" s="217"/>
      <c r="H6" s="217"/>
      <c r="I6" s="217"/>
      <c r="J6" s="217"/>
      <c r="K6" s="589" t="str">
        <f>'1'!$E$6</f>
        <v>TAHUN</v>
      </c>
      <c r="L6" s="590" t="str">
        <f>'1'!$F$6</f>
        <v>BANYUMAS</v>
      </c>
      <c r="M6" s="217"/>
      <c r="N6" s="217"/>
      <c r="O6" s="217"/>
      <c r="P6" s="217"/>
      <c r="Q6" s="217"/>
      <c r="R6" s="588"/>
      <c r="S6" s="588"/>
      <c r="T6" s="588"/>
      <c r="U6" s="588"/>
      <c r="V6" s="588"/>
      <c r="W6" s="588"/>
    </row>
    <row r="7" spans="1:27" ht="15.75" thickBot="1" x14ac:dyDescent="0.3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7" ht="49.9" customHeight="1" x14ac:dyDescent="0.25">
      <c r="A8" s="1040" t="s">
        <v>2</v>
      </c>
      <c r="B8" s="1040" t="s">
        <v>254</v>
      </c>
      <c r="C8" s="1040" t="s">
        <v>409</v>
      </c>
      <c r="D8" s="1055" t="s">
        <v>956</v>
      </c>
      <c r="E8" s="1111" t="s">
        <v>957</v>
      </c>
      <c r="F8" s="1056" t="s">
        <v>958</v>
      </c>
      <c r="G8" s="1058"/>
      <c r="H8" s="1056" t="s">
        <v>959</v>
      </c>
      <c r="I8" s="1058"/>
      <c r="J8" s="1093" t="s">
        <v>960</v>
      </c>
      <c r="K8" s="1095"/>
      <c r="L8" s="1056" t="s">
        <v>961</v>
      </c>
      <c r="M8" s="1058"/>
      <c r="N8" s="1093" t="s">
        <v>962</v>
      </c>
      <c r="O8" s="1095"/>
      <c r="P8" s="1056" t="s">
        <v>1146</v>
      </c>
      <c r="Q8" s="1058"/>
      <c r="R8" s="1056" t="s">
        <v>963</v>
      </c>
      <c r="S8" s="1058"/>
      <c r="T8" s="1056" t="s">
        <v>964</v>
      </c>
      <c r="U8" s="1058"/>
      <c r="V8" s="1056" t="s">
        <v>1147</v>
      </c>
      <c r="W8" s="1058"/>
    </row>
    <row r="9" spans="1:27" ht="15.75" x14ac:dyDescent="0.25">
      <c r="A9" s="1040"/>
      <c r="B9" s="1040"/>
      <c r="C9" s="1040"/>
      <c r="D9" s="1046"/>
      <c r="E9" s="1326"/>
      <c r="F9" s="758" t="s">
        <v>256</v>
      </c>
      <c r="G9" s="758" t="s">
        <v>27</v>
      </c>
      <c r="H9" s="758" t="s">
        <v>256</v>
      </c>
      <c r="I9" s="758" t="s">
        <v>27</v>
      </c>
      <c r="J9" s="758" t="s">
        <v>256</v>
      </c>
      <c r="K9" s="758" t="s">
        <v>27</v>
      </c>
      <c r="L9" s="758" t="s">
        <v>256</v>
      </c>
      <c r="M9" s="758" t="s">
        <v>27</v>
      </c>
      <c r="N9" s="758" t="s">
        <v>256</v>
      </c>
      <c r="O9" s="758" t="s">
        <v>27</v>
      </c>
      <c r="P9" s="758" t="s">
        <v>256</v>
      </c>
      <c r="Q9" s="758" t="s">
        <v>27</v>
      </c>
      <c r="R9" s="758" t="s">
        <v>256</v>
      </c>
      <c r="S9" s="758" t="s">
        <v>27</v>
      </c>
      <c r="T9" s="758" t="s">
        <v>256</v>
      </c>
      <c r="U9" s="758" t="s">
        <v>27</v>
      </c>
      <c r="V9" s="758" t="s">
        <v>256</v>
      </c>
      <c r="W9" s="758" t="s">
        <v>27</v>
      </c>
    </row>
    <row r="10" spans="1:27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09">
        <v>20</v>
      </c>
      <c r="U10" s="909">
        <v>21</v>
      </c>
      <c r="V10" s="909">
        <v>22</v>
      </c>
      <c r="W10" s="909">
        <v>23</v>
      </c>
      <c r="X10" s="918"/>
      <c r="Y10" s="918"/>
      <c r="Z10" s="918"/>
      <c r="AA10" s="918"/>
    </row>
    <row r="11" spans="1:27" x14ac:dyDescent="0.25">
      <c r="A11" s="561">
        <v>1</v>
      </c>
      <c r="B11" s="128" t="str">
        <f>'9'!B9</f>
        <v>Lumbir</v>
      </c>
      <c r="C11" s="128" t="str">
        <f>'9'!C9</f>
        <v>Lumbir</v>
      </c>
      <c r="D11" s="534"/>
      <c r="E11" s="223"/>
      <c r="F11" s="292"/>
      <c r="G11" s="278" t="e">
        <f>F11/E11*100</f>
        <v>#DIV/0!</v>
      </c>
      <c r="H11" s="278"/>
      <c r="I11" s="280" t="e">
        <f>H11/E11*100</f>
        <v>#DIV/0!</v>
      </c>
      <c r="J11" s="292"/>
      <c r="K11" s="278" t="e">
        <f t="shared" ref="K11:K30" si="0">J11/$F11*100</f>
        <v>#DIV/0!</v>
      </c>
      <c r="L11" s="292"/>
      <c r="M11" s="278" t="e">
        <f t="shared" ref="M11:M30" si="1">L11/$F11*100</f>
        <v>#DIV/0!</v>
      </c>
      <c r="N11" s="292"/>
      <c r="O11" s="280" t="e">
        <f t="shared" ref="O11:O30" si="2">N11/$J11*100</f>
        <v>#DIV/0!</v>
      </c>
      <c r="P11" s="292"/>
      <c r="Q11" s="280" t="e">
        <f>P11/($J11-$N11+$L11)*100</f>
        <v>#DIV/0!</v>
      </c>
      <c r="R11" s="292"/>
      <c r="S11" s="280" t="e">
        <f>R11/$H11*100</f>
        <v>#DIV/0!</v>
      </c>
      <c r="T11" s="292"/>
      <c r="U11" s="280" t="e">
        <f>T11/$H11*100</f>
        <v>#DIV/0!</v>
      </c>
      <c r="V11" s="292"/>
      <c r="W11" s="280" t="e">
        <f>V11/($R11+$T11)*100</f>
        <v>#DIV/0!</v>
      </c>
    </row>
    <row r="12" spans="1:27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534"/>
      <c r="E12" s="223"/>
      <c r="F12" s="296"/>
      <c r="G12" s="280" t="e">
        <f t="shared" ref="G12:G30" si="3">F12/E12*100</f>
        <v>#DIV/0!</v>
      </c>
      <c r="H12" s="280"/>
      <c r="I12" s="280" t="e">
        <f t="shared" ref="I12:I30" si="4">H12/E12*100</f>
        <v>#DIV/0!</v>
      </c>
      <c r="J12" s="296"/>
      <c r="K12" s="280" t="e">
        <f t="shared" si="0"/>
        <v>#DIV/0!</v>
      </c>
      <c r="L12" s="296"/>
      <c r="M12" s="280" t="e">
        <f t="shared" si="1"/>
        <v>#DIV/0!</v>
      </c>
      <c r="N12" s="296"/>
      <c r="O12" s="280" t="e">
        <f t="shared" si="2"/>
        <v>#DIV/0!</v>
      </c>
      <c r="P12" s="296"/>
      <c r="Q12" s="280" t="e">
        <f t="shared" ref="Q12:Q30" si="5">P12/($J12-$N12+$L12)*100</f>
        <v>#DIV/0!</v>
      </c>
      <c r="R12" s="296"/>
      <c r="S12" s="280" t="e">
        <f t="shared" ref="S12:S30" si="6">R12/$H12*100</f>
        <v>#DIV/0!</v>
      </c>
      <c r="T12" s="296"/>
      <c r="U12" s="280" t="e">
        <f t="shared" ref="U12:U30" si="7">T12/$H12*100</f>
        <v>#DIV/0!</v>
      </c>
      <c r="V12" s="296"/>
      <c r="W12" s="280" t="e">
        <f t="shared" ref="W12:W30" si="8">V12/($R12+$T12)*100</f>
        <v>#DIV/0!</v>
      </c>
    </row>
    <row r="13" spans="1:27" x14ac:dyDescent="0.25">
      <c r="A13" s="557"/>
      <c r="B13" s="128"/>
      <c r="C13" s="128" t="str">
        <f>'9'!C11</f>
        <v>Wangon II</v>
      </c>
      <c r="D13" s="534"/>
      <c r="E13" s="223"/>
      <c r="F13" s="296"/>
      <c r="G13" s="280" t="e">
        <f t="shared" si="3"/>
        <v>#DIV/0!</v>
      </c>
      <c r="H13" s="280"/>
      <c r="I13" s="280" t="e">
        <f t="shared" si="4"/>
        <v>#DIV/0!</v>
      </c>
      <c r="J13" s="296"/>
      <c r="K13" s="280" t="e">
        <f t="shared" si="0"/>
        <v>#DIV/0!</v>
      </c>
      <c r="L13" s="296"/>
      <c r="M13" s="280" t="e">
        <f t="shared" si="1"/>
        <v>#DIV/0!</v>
      </c>
      <c r="N13" s="296"/>
      <c r="O13" s="280" t="e">
        <f t="shared" si="2"/>
        <v>#DIV/0!</v>
      </c>
      <c r="P13" s="296"/>
      <c r="Q13" s="280" t="e">
        <f t="shared" si="5"/>
        <v>#DIV/0!</v>
      </c>
      <c r="R13" s="296"/>
      <c r="S13" s="280" t="e">
        <f t="shared" si="6"/>
        <v>#DIV/0!</v>
      </c>
      <c r="T13" s="296"/>
      <c r="U13" s="280" t="e">
        <f t="shared" si="7"/>
        <v>#DIV/0!</v>
      </c>
      <c r="V13" s="296"/>
      <c r="W13" s="280" t="e">
        <f t="shared" si="8"/>
        <v>#DIV/0!</v>
      </c>
    </row>
    <row r="14" spans="1:27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534"/>
      <c r="E14" s="223"/>
      <c r="F14" s="296"/>
      <c r="G14" s="280" t="e">
        <f t="shared" si="3"/>
        <v>#DIV/0!</v>
      </c>
      <c r="H14" s="280"/>
      <c r="I14" s="280" t="e">
        <f t="shared" si="4"/>
        <v>#DIV/0!</v>
      </c>
      <c r="J14" s="296"/>
      <c r="K14" s="280" t="e">
        <f t="shared" si="0"/>
        <v>#DIV/0!</v>
      </c>
      <c r="L14" s="296"/>
      <c r="M14" s="280" t="e">
        <f t="shared" si="1"/>
        <v>#DIV/0!</v>
      </c>
      <c r="N14" s="296"/>
      <c r="O14" s="280" t="e">
        <f t="shared" si="2"/>
        <v>#DIV/0!</v>
      </c>
      <c r="P14" s="296"/>
      <c r="Q14" s="280" t="e">
        <f t="shared" si="5"/>
        <v>#DIV/0!</v>
      </c>
      <c r="R14" s="296"/>
      <c r="S14" s="280" t="e">
        <f t="shared" si="6"/>
        <v>#DIV/0!</v>
      </c>
      <c r="T14" s="296"/>
      <c r="U14" s="280" t="e">
        <f t="shared" si="7"/>
        <v>#DIV/0!</v>
      </c>
      <c r="V14" s="296"/>
      <c r="W14" s="280" t="e">
        <f t="shared" si="8"/>
        <v>#DIV/0!</v>
      </c>
    </row>
    <row r="15" spans="1:27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534"/>
      <c r="E15" s="223"/>
      <c r="F15" s="296"/>
      <c r="G15" s="280" t="e">
        <f t="shared" si="3"/>
        <v>#DIV/0!</v>
      </c>
      <c r="H15" s="280"/>
      <c r="I15" s="280" t="e">
        <f t="shared" si="4"/>
        <v>#DIV/0!</v>
      </c>
      <c r="J15" s="296"/>
      <c r="K15" s="280" t="e">
        <f t="shared" si="0"/>
        <v>#DIV/0!</v>
      </c>
      <c r="L15" s="296"/>
      <c r="M15" s="280" t="e">
        <f t="shared" si="1"/>
        <v>#DIV/0!</v>
      </c>
      <c r="N15" s="296"/>
      <c r="O15" s="280" t="e">
        <f t="shared" si="2"/>
        <v>#DIV/0!</v>
      </c>
      <c r="P15" s="296"/>
      <c r="Q15" s="280" t="e">
        <f t="shared" si="5"/>
        <v>#DIV/0!</v>
      </c>
      <c r="R15" s="296"/>
      <c r="S15" s="280" t="e">
        <f t="shared" si="6"/>
        <v>#DIV/0!</v>
      </c>
      <c r="T15" s="296"/>
      <c r="U15" s="280" t="e">
        <f t="shared" si="7"/>
        <v>#DIV/0!</v>
      </c>
      <c r="V15" s="296"/>
      <c r="W15" s="280" t="e">
        <f t="shared" si="8"/>
        <v>#DIV/0!</v>
      </c>
    </row>
    <row r="16" spans="1:27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534"/>
      <c r="E16" s="223"/>
      <c r="F16" s="296"/>
      <c r="G16" s="280" t="e">
        <f t="shared" si="3"/>
        <v>#DIV/0!</v>
      </c>
      <c r="H16" s="280"/>
      <c r="I16" s="280" t="e">
        <f t="shared" si="4"/>
        <v>#DIV/0!</v>
      </c>
      <c r="J16" s="296"/>
      <c r="K16" s="280" t="e">
        <f t="shared" si="0"/>
        <v>#DIV/0!</v>
      </c>
      <c r="L16" s="296"/>
      <c r="M16" s="280" t="e">
        <f t="shared" si="1"/>
        <v>#DIV/0!</v>
      </c>
      <c r="N16" s="296"/>
      <c r="O16" s="280" t="e">
        <f t="shared" si="2"/>
        <v>#DIV/0!</v>
      </c>
      <c r="P16" s="296"/>
      <c r="Q16" s="280" t="e">
        <f t="shared" si="5"/>
        <v>#DIV/0!</v>
      </c>
      <c r="R16" s="296"/>
      <c r="S16" s="280" t="e">
        <f t="shared" si="6"/>
        <v>#DIV/0!</v>
      </c>
      <c r="T16" s="296"/>
      <c r="U16" s="280" t="e">
        <f t="shared" si="7"/>
        <v>#DIV/0!</v>
      </c>
      <c r="V16" s="296"/>
      <c r="W16" s="280" t="e">
        <f t="shared" si="8"/>
        <v>#DIV/0!</v>
      </c>
    </row>
    <row r="17" spans="1:23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534"/>
      <c r="E17" s="223"/>
      <c r="F17" s="296"/>
      <c r="G17" s="280" t="e">
        <f t="shared" si="3"/>
        <v>#DIV/0!</v>
      </c>
      <c r="H17" s="280"/>
      <c r="I17" s="280" t="e">
        <f t="shared" si="4"/>
        <v>#DIV/0!</v>
      </c>
      <c r="J17" s="296"/>
      <c r="K17" s="280" t="e">
        <f t="shared" si="0"/>
        <v>#DIV/0!</v>
      </c>
      <c r="L17" s="296"/>
      <c r="M17" s="280" t="e">
        <f t="shared" si="1"/>
        <v>#DIV/0!</v>
      </c>
      <c r="N17" s="296"/>
      <c r="O17" s="280" t="e">
        <f t="shared" si="2"/>
        <v>#DIV/0!</v>
      </c>
      <c r="P17" s="296"/>
      <c r="Q17" s="280" t="e">
        <f t="shared" si="5"/>
        <v>#DIV/0!</v>
      </c>
      <c r="R17" s="296"/>
      <c r="S17" s="280" t="e">
        <f t="shared" si="6"/>
        <v>#DIV/0!</v>
      </c>
      <c r="T17" s="296"/>
      <c r="U17" s="280" t="e">
        <f t="shared" si="7"/>
        <v>#DIV/0!</v>
      </c>
      <c r="V17" s="296"/>
      <c r="W17" s="280" t="e">
        <f t="shared" si="8"/>
        <v>#DIV/0!</v>
      </c>
    </row>
    <row r="18" spans="1:23" x14ac:dyDescent="0.25">
      <c r="A18" s="557"/>
      <c r="B18" s="128"/>
      <c r="C18" s="128" t="str">
        <f>'9'!C16</f>
        <v>Kemranjen II</v>
      </c>
      <c r="D18" s="534"/>
      <c r="E18" s="223"/>
      <c r="F18" s="296"/>
      <c r="G18" s="280" t="e">
        <f t="shared" si="3"/>
        <v>#DIV/0!</v>
      </c>
      <c r="H18" s="280"/>
      <c r="I18" s="280" t="e">
        <f t="shared" si="4"/>
        <v>#DIV/0!</v>
      </c>
      <c r="J18" s="296"/>
      <c r="K18" s="280" t="e">
        <f t="shared" si="0"/>
        <v>#DIV/0!</v>
      </c>
      <c r="L18" s="296"/>
      <c r="M18" s="280" t="e">
        <f t="shared" si="1"/>
        <v>#DIV/0!</v>
      </c>
      <c r="N18" s="296"/>
      <c r="O18" s="280" t="e">
        <f t="shared" si="2"/>
        <v>#DIV/0!</v>
      </c>
      <c r="P18" s="296"/>
      <c r="Q18" s="280" t="e">
        <f t="shared" si="5"/>
        <v>#DIV/0!</v>
      </c>
      <c r="R18" s="296"/>
      <c r="S18" s="280" t="e">
        <f t="shared" si="6"/>
        <v>#DIV/0!</v>
      </c>
      <c r="T18" s="296"/>
      <c r="U18" s="280" t="e">
        <f t="shared" si="7"/>
        <v>#DIV/0!</v>
      </c>
      <c r="V18" s="296"/>
      <c r="W18" s="280" t="e">
        <f t="shared" si="8"/>
        <v>#DIV/0!</v>
      </c>
    </row>
    <row r="19" spans="1:23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534"/>
      <c r="E19" s="223"/>
      <c r="F19" s="296"/>
      <c r="G19" s="280" t="e">
        <f t="shared" si="3"/>
        <v>#DIV/0!</v>
      </c>
      <c r="H19" s="280"/>
      <c r="I19" s="280" t="e">
        <f t="shared" si="4"/>
        <v>#DIV/0!</v>
      </c>
      <c r="J19" s="296"/>
      <c r="K19" s="280" t="e">
        <f t="shared" si="0"/>
        <v>#DIV/0!</v>
      </c>
      <c r="L19" s="296"/>
      <c r="M19" s="280" t="e">
        <f t="shared" si="1"/>
        <v>#DIV/0!</v>
      </c>
      <c r="N19" s="296"/>
      <c r="O19" s="280" t="e">
        <f t="shared" si="2"/>
        <v>#DIV/0!</v>
      </c>
      <c r="P19" s="296"/>
      <c r="Q19" s="280" t="e">
        <f t="shared" si="5"/>
        <v>#DIV/0!</v>
      </c>
      <c r="R19" s="296"/>
      <c r="S19" s="280" t="e">
        <f t="shared" si="6"/>
        <v>#DIV/0!</v>
      </c>
      <c r="T19" s="296"/>
      <c r="U19" s="280" t="e">
        <f t="shared" si="7"/>
        <v>#DIV/0!</v>
      </c>
      <c r="V19" s="296"/>
      <c r="W19" s="280" t="e">
        <f t="shared" si="8"/>
        <v>#DIV/0!</v>
      </c>
    </row>
    <row r="20" spans="1:23" x14ac:dyDescent="0.25">
      <c r="A20" s="557"/>
      <c r="B20" s="128"/>
      <c r="C20" s="128" t="str">
        <f>'9'!C18</f>
        <v>Sumpiuh II</v>
      </c>
      <c r="D20" s="534"/>
      <c r="E20" s="223"/>
      <c r="F20" s="296"/>
      <c r="G20" s="280" t="e">
        <f t="shared" si="3"/>
        <v>#DIV/0!</v>
      </c>
      <c r="H20" s="280"/>
      <c r="I20" s="280" t="e">
        <f t="shared" si="4"/>
        <v>#DIV/0!</v>
      </c>
      <c r="J20" s="296"/>
      <c r="K20" s="280" t="e">
        <f t="shared" si="0"/>
        <v>#DIV/0!</v>
      </c>
      <c r="L20" s="296"/>
      <c r="M20" s="280" t="e">
        <f t="shared" si="1"/>
        <v>#DIV/0!</v>
      </c>
      <c r="N20" s="296"/>
      <c r="O20" s="280" t="e">
        <f t="shared" si="2"/>
        <v>#DIV/0!</v>
      </c>
      <c r="P20" s="296"/>
      <c r="Q20" s="280" t="e">
        <f t="shared" si="5"/>
        <v>#DIV/0!</v>
      </c>
      <c r="R20" s="296"/>
      <c r="S20" s="280" t="e">
        <f t="shared" si="6"/>
        <v>#DIV/0!</v>
      </c>
      <c r="T20" s="296"/>
      <c r="U20" s="280" t="e">
        <f t="shared" si="7"/>
        <v>#DIV/0!</v>
      </c>
      <c r="V20" s="296"/>
      <c r="W20" s="280" t="e">
        <f t="shared" si="8"/>
        <v>#DIV/0!</v>
      </c>
    </row>
    <row r="21" spans="1:23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534"/>
      <c r="E21" s="223"/>
      <c r="F21" s="296"/>
      <c r="G21" s="280" t="e">
        <f t="shared" si="3"/>
        <v>#DIV/0!</v>
      </c>
      <c r="H21" s="280"/>
      <c r="I21" s="280" t="e">
        <f t="shared" si="4"/>
        <v>#DIV/0!</v>
      </c>
      <c r="J21" s="296"/>
      <c r="K21" s="280" t="e">
        <f t="shared" si="0"/>
        <v>#DIV/0!</v>
      </c>
      <c r="L21" s="296"/>
      <c r="M21" s="280" t="e">
        <f t="shared" si="1"/>
        <v>#DIV/0!</v>
      </c>
      <c r="N21" s="296"/>
      <c r="O21" s="280" t="e">
        <f t="shared" si="2"/>
        <v>#DIV/0!</v>
      </c>
      <c r="P21" s="296"/>
      <c r="Q21" s="280" t="e">
        <f t="shared" si="5"/>
        <v>#DIV/0!</v>
      </c>
      <c r="R21" s="296"/>
      <c r="S21" s="280" t="e">
        <f t="shared" si="6"/>
        <v>#DIV/0!</v>
      </c>
      <c r="T21" s="296"/>
      <c r="U21" s="280" t="e">
        <f t="shared" si="7"/>
        <v>#DIV/0!</v>
      </c>
      <c r="V21" s="296"/>
      <c r="W21" s="280" t="e">
        <f t="shared" si="8"/>
        <v>#DIV/0!</v>
      </c>
    </row>
    <row r="22" spans="1:23" x14ac:dyDescent="0.25">
      <c r="A22" s="557"/>
      <c r="B22" s="128"/>
      <c r="C22" s="128" t="str">
        <f>'9'!C20</f>
        <v>Tambak II</v>
      </c>
      <c r="D22" s="534"/>
      <c r="E22" s="223"/>
      <c r="F22" s="296"/>
      <c r="G22" s="280" t="e">
        <f t="shared" si="3"/>
        <v>#DIV/0!</v>
      </c>
      <c r="H22" s="280"/>
      <c r="I22" s="280" t="e">
        <f t="shared" si="4"/>
        <v>#DIV/0!</v>
      </c>
      <c r="J22" s="296"/>
      <c r="K22" s="280" t="e">
        <f t="shared" si="0"/>
        <v>#DIV/0!</v>
      </c>
      <c r="L22" s="296"/>
      <c r="M22" s="280" t="e">
        <f t="shared" si="1"/>
        <v>#DIV/0!</v>
      </c>
      <c r="N22" s="296"/>
      <c r="O22" s="280" t="e">
        <f t="shared" si="2"/>
        <v>#DIV/0!</v>
      </c>
      <c r="P22" s="296"/>
      <c r="Q22" s="280" t="e">
        <f t="shared" si="5"/>
        <v>#DIV/0!</v>
      </c>
      <c r="R22" s="296"/>
      <c r="S22" s="280" t="e">
        <f t="shared" si="6"/>
        <v>#DIV/0!</v>
      </c>
      <c r="T22" s="296"/>
      <c r="U22" s="280" t="e">
        <f t="shared" si="7"/>
        <v>#DIV/0!</v>
      </c>
      <c r="V22" s="296"/>
      <c r="W22" s="280" t="e">
        <f t="shared" si="8"/>
        <v>#DIV/0!</v>
      </c>
    </row>
    <row r="23" spans="1:23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534"/>
      <c r="E23" s="223"/>
      <c r="F23" s="296"/>
      <c r="G23" s="280" t="e">
        <f t="shared" si="3"/>
        <v>#DIV/0!</v>
      </c>
      <c r="H23" s="280"/>
      <c r="I23" s="280" t="e">
        <f t="shared" si="4"/>
        <v>#DIV/0!</v>
      </c>
      <c r="J23" s="296"/>
      <c r="K23" s="280" t="e">
        <f t="shared" si="0"/>
        <v>#DIV/0!</v>
      </c>
      <c r="L23" s="296"/>
      <c r="M23" s="280" t="e">
        <f t="shared" si="1"/>
        <v>#DIV/0!</v>
      </c>
      <c r="N23" s="296"/>
      <c r="O23" s="280" t="e">
        <f t="shared" si="2"/>
        <v>#DIV/0!</v>
      </c>
      <c r="P23" s="296"/>
      <c r="Q23" s="280" t="e">
        <f t="shared" si="5"/>
        <v>#DIV/0!</v>
      </c>
      <c r="R23" s="296"/>
      <c r="S23" s="280" t="e">
        <f t="shared" si="6"/>
        <v>#DIV/0!</v>
      </c>
      <c r="T23" s="296"/>
      <c r="U23" s="280" t="e">
        <f t="shared" si="7"/>
        <v>#DIV/0!</v>
      </c>
      <c r="V23" s="296"/>
      <c r="W23" s="280" t="e">
        <f t="shared" si="8"/>
        <v>#DIV/0!</v>
      </c>
    </row>
    <row r="24" spans="1:23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534"/>
      <c r="E24" s="223"/>
      <c r="F24" s="296"/>
      <c r="G24" s="280" t="e">
        <f t="shared" si="3"/>
        <v>#DIV/0!</v>
      </c>
      <c r="H24" s="280"/>
      <c r="I24" s="280" t="e">
        <f t="shared" si="4"/>
        <v>#DIV/0!</v>
      </c>
      <c r="J24" s="296"/>
      <c r="K24" s="280" t="e">
        <f t="shared" si="0"/>
        <v>#DIV/0!</v>
      </c>
      <c r="L24" s="296"/>
      <c r="M24" s="280" t="e">
        <f t="shared" si="1"/>
        <v>#DIV/0!</v>
      </c>
      <c r="N24" s="296"/>
      <c r="O24" s="280" t="e">
        <f t="shared" si="2"/>
        <v>#DIV/0!</v>
      </c>
      <c r="P24" s="296"/>
      <c r="Q24" s="280" t="e">
        <f t="shared" si="5"/>
        <v>#DIV/0!</v>
      </c>
      <c r="R24" s="296"/>
      <c r="S24" s="280" t="e">
        <f t="shared" si="6"/>
        <v>#DIV/0!</v>
      </c>
      <c r="T24" s="296"/>
      <c r="U24" s="280" t="e">
        <f t="shared" si="7"/>
        <v>#DIV/0!</v>
      </c>
      <c r="V24" s="296"/>
      <c r="W24" s="280" t="e">
        <f t="shared" si="8"/>
        <v>#DIV/0!</v>
      </c>
    </row>
    <row r="25" spans="1:23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534"/>
      <c r="E25" s="223"/>
      <c r="F25" s="296"/>
      <c r="G25" s="280" t="e">
        <f t="shared" si="3"/>
        <v>#DIV/0!</v>
      </c>
      <c r="H25" s="280"/>
      <c r="I25" s="280" t="e">
        <f t="shared" si="4"/>
        <v>#DIV/0!</v>
      </c>
      <c r="J25" s="296"/>
      <c r="K25" s="280" t="e">
        <f t="shared" si="0"/>
        <v>#DIV/0!</v>
      </c>
      <c r="L25" s="296"/>
      <c r="M25" s="280" t="e">
        <f t="shared" si="1"/>
        <v>#DIV/0!</v>
      </c>
      <c r="N25" s="296"/>
      <c r="O25" s="280" t="e">
        <f t="shared" si="2"/>
        <v>#DIV/0!</v>
      </c>
      <c r="P25" s="296"/>
      <c r="Q25" s="280" t="e">
        <f t="shared" si="5"/>
        <v>#DIV/0!</v>
      </c>
      <c r="R25" s="296"/>
      <c r="S25" s="280" t="e">
        <f t="shared" si="6"/>
        <v>#DIV/0!</v>
      </c>
      <c r="T25" s="296"/>
      <c r="U25" s="280" t="e">
        <f t="shared" si="7"/>
        <v>#DIV/0!</v>
      </c>
      <c r="V25" s="296"/>
      <c r="W25" s="280" t="e">
        <f t="shared" si="8"/>
        <v>#DIV/0!</v>
      </c>
    </row>
    <row r="26" spans="1:23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534"/>
      <c r="E26" s="223"/>
      <c r="F26" s="296"/>
      <c r="G26" s="280" t="e">
        <f t="shared" si="3"/>
        <v>#DIV/0!</v>
      </c>
      <c r="H26" s="280"/>
      <c r="I26" s="280" t="e">
        <f t="shared" si="4"/>
        <v>#DIV/0!</v>
      </c>
      <c r="J26" s="296"/>
      <c r="K26" s="280" t="e">
        <f t="shared" si="0"/>
        <v>#DIV/0!</v>
      </c>
      <c r="L26" s="296"/>
      <c r="M26" s="280" t="e">
        <f t="shared" si="1"/>
        <v>#DIV/0!</v>
      </c>
      <c r="N26" s="296"/>
      <c r="O26" s="280" t="e">
        <f t="shared" si="2"/>
        <v>#DIV/0!</v>
      </c>
      <c r="P26" s="296"/>
      <c r="Q26" s="280" t="e">
        <f t="shared" si="5"/>
        <v>#DIV/0!</v>
      </c>
      <c r="R26" s="296"/>
      <c r="S26" s="280" t="e">
        <f t="shared" si="6"/>
        <v>#DIV/0!</v>
      </c>
      <c r="T26" s="296"/>
      <c r="U26" s="280" t="e">
        <f t="shared" si="7"/>
        <v>#DIV/0!</v>
      </c>
      <c r="V26" s="296"/>
      <c r="W26" s="280" t="e">
        <f t="shared" si="8"/>
        <v>#DIV/0!</v>
      </c>
    </row>
    <row r="27" spans="1:23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534"/>
      <c r="E27" s="223"/>
      <c r="F27" s="296"/>
      <c r="G27" s="280" t="e">
        <f t="shared" si="3"/>
        <v>#DIV/0!</v>
      </c>
      <c r="H27" s="280"/>
      <c r="I27" s="280" t="e">
        <f t="shared" si="4"/>
        <v>#DIV/0!</v>
      </c>
      <c r="J27" s="296"/>
      <c r="K27" s="280" t="e">
        <f t="shared" si="0"/>
        <v>#DIV/0!</v>
      </c>
      <c r="L27" s="296"/>
      <c r="M27" s="280" t="e">
        <f t="shared" si="1"/>
        <v>#DIV/0!</v>
      </c>
      <c r="N27" s="296"/>
      <c r="O27" s="280" t="e">
        <f t="shared" si="2"/>
        <v>#DIV/0!</v>
      </c>
      <c r="P27" s="296"/>
      <c r="Q27" s="280" t="e">
        <f t="shared" si="5"/>
        <v>#DIV/0!</v>
      </c>
      <c r="R27" s="296"/>
      <c r="S27" s="280" t="e">
        <f t="shared" si="6"/>
        <v>#DIV/0!</v>
      </c>
      <c r="T27" s="296"/>
      <c r="U27" s="280" t="e">
        <f t="shared" si="7"/>
        <v>#DIV/0!</v>
      </c>
      <c r="V27" s="296"/>
      <c r="W27" s="280" t="e">
        <f t="shared" si="8"/>
        <v>#DIV/0!</v>
      </c>
    </row>
    <row r="28" spans="1:23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534"/>
      <c r="E28" s="223"/>
      <c r="F28" s="296"/>
      <c r="G28" s="280" t="e">
        <f t="shared" si="3"/>
        <v>#DIV/0!</v>
      </c>
      <c r="H28" s="280"/>
      <c r="I28" s="280" t="e">
        <f t="shared" si="4"/>
        <v>#DIV/0!</v>
      </c>
      <c r="J28" s="296"/>
      <c r="K28" s="280" t="e">
        <f t="shared" si="0"/>
        <v>#DIV/0!</v>
      </c>
      <c r="L28" s="296"/>
      <c r="M28" s="280" t="e">
        <f t="shared" si="1"/>
        <v>#DIV/0!</v>
      </c>
      <c r="N28" s="296"/>
      <c r="O28" s="280" t="e">
        <f t="shared" si="2"/>
        <v>#DIV/0!</v>
      </c>
      <c r="P28" s="296"/>
      <c r="Q28" s="280" t="e">
        <f t="shared" si="5"/>
        <v>#DIV/0!</v>
      </c>
      <c r="R28" s="296"/>
      <c r="S28" s="280" t="e">
        <f t="shared" si="6"/>
        <v>#DIV/0!</v>
      </c>
      <c r="T28" s="296"/>
      <c r="U28" s="280" t="e">
        <f t="shared" si="7"/>
        <v>#DIV/0!</v>
      </c>
      <c r="V28" s="296"/>
      <c r="W28" s="280" t="e">
        <f t="shared" si="8"/>
        <v>#DIV/0!</v>
      </c>
    </row>
    <row r="29" spans="1:23" x14ac:dyDescent="0.25">
      <c r="A29" s="557"/>
      <c r="B29" s="128"/>
      <c r="C29" s="128" t="str">
        <f>'9'!C27</f>
        <v>Ajibarang II</v>
      </c>
      <c r="D29" s="534"/>
      <c r="E29" s="223"/>
      <c r="F29" s="296"/>
      <c r="G29" s="280" t="e">
        <f t="shared" si="3"/>
        <v>#DIV/0!</v>
      </c>
      <c r="H29" s="280"/>
      <c r="I29" s="280" t="e">
        <f t="shared" si="4"/>
        <v>#DIV/0!</v>
      </c>
      <c r="J29" s="296"/>
      <c r="K29" s="280" t="e">
        <f t="shared" si="0"/>
        <v>#DIV/0!</v>
      </c>
      <c r="L29" s="296"/>
      <c r="M29" s="280" t="e">
        <f t="shared" si="1"/>
        <v>#DIV/0!</v>
      </c>
      <c r="N29" s="296"/>
      <c r="O29" s="280" t="e">
        <f t="shared" si="2"/>
        <v>#DIV/0!</v>
      </c>
      <c r="P29" s="296"/>
      <c r="Q29" s="280" t="e">
        <f t="shared" si="5"/>
        <v>#DIV/0!</v>
      </c>
      <c r="R29" s="296"/>
      <c r="S29" s="280" t="e">
        <f t="shared" si="6"/>
        <v>#DIV/0!</v>
      </c>
      <c r="T29" s="296"/>
      <c r="U29" s="280" t="e">
        <f t="shared" si="7"/>
        <v>#DIV/0!</v>
      </c>
      <c r="V29" s="296"/>
      <c r="W29" s="280" t="e">
        <f t="shared" si="8"/>
        <v>#DIV/0!</v>
      </c>
    </row>
    <row r="30" spans="1:23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534"/>
      <c r="E30" s="223"/>
      <c r="F30" s="296"/>
      <c r="G30" s="280" t="e">
        <f t="shared" si="3"/>
        <v>#DIV/0!</v>
      </c>
      <c r="H30" s="280"/>
      <c r="I30" s="280" t="e">
        <f t="shared" si="4"/>
        <v>#DIV/0!</v>
      </c>
      <c r="J30" s="296"/>
      <c r="K30" s="280" t="e">
        <f t="shared" si="0"/>
        <v>#DIV/0!</v>
      </c>
      <c r="L30" s="296"/>
      <c r="M30" s="280" t="e">
        <f t="shared" si="1"/>
        <v>#DIV/0!</v>
      </c>
      <c r="N30" s="296"/>
      <c r="O30" s="280" t="e">
        <f t="shared" si="2"/>
        <v>#DIV/0!</v>
      </c>
      <c r="P30" s="296"/>
      <c r="Q30" s="280" t="e">
        <f t="shared" si="5"/>
        <v>#DIV/0!</v>
      </c>
      <c r="R30" s="296"/>
      <c r="S30" s="280" t="e">
        <f t="shared" si="6"/>
        <v>#DIV/0!</v>
      </c>
      <c r="T30" s="296"/>
      <c r="U30" s="280" t="e">
        <f t="shared" si="7"/>
        <v>#DIV/0!</v>
      </c>
      <c r="V30" s="296"/>
      <c r="W30" s="280" t="e">
        <f t="shared" si="8"/>
        <v>#DIV/0!</v>
      </c>
    </row>
    <row r="31" spans="1:23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534"/>
      <c r="E31" s="223"/>
      <c r="F31" s="296"/>
      <c r="G31" s="280" t="e">
        <f t="shared" ref="G31:G50" si="9">F31/E31*100</f>
        <v>#DIV/0!</v>
      </c>
      <c r="H31" s="280"/>
      <c r="I31" s="280" t="e">
        <f t="shared" ref="I31:I50" si="10">H31/E31*100</f>
        <v>#DIV/0!</v>
      </c>
      <c r="J31" s="296"/>
      <c r="K31" s="280" t="e">
        <f t="shared" ref="K31:K50" si="11">J31/$F31*100</f>
        <v>#DIV/0!</v>
      </c>
      <c r="L31" s="296"/>
      <c r="M31" s="280" t="e">
        <f t="shared" ref="M31:M50" si="12">L31/$F31*100</f>
        <v>#DIV/0!</v>
      </c>
      <c r="N31" s="296"/>
      <c r="O31" s="280" t="e">
        <f t="shared" ref="O31:O50" si="13">N31/$J31*100</f>
        <v>#DIV/0!</v>
      </c>
      <c r="P31" s="296"/>
      <c r="Q31" s="280" t="e">
        <f t="shared" ref="Q31:Q50" si="14">P31/($J31-$N31+$L31)*100</f>
        <v>#DIV/0!</v>
      </c>
      <c r="R31" s="296"/>
      <c r="S31" s="280" t="e">
        <f t="shared" ref="S31:S50" si="15">R31/$H31*100</f>
        <v>#DIV/0!</v>
      </c>
      <c r="T31" s="296"/>
      <c r="U31" s="280" t="e">
        <f t="shared" ref="U31:U50" si="16">T31/$H31*100</f>
        <v>#DIV/0!</v>
      </c>
      <c r="V31" s="296"/>
      <c r="W31" s="280" t="e">
        <f t="shared" ref="W31:W50" si="17">V31/($R31+$T31)*100</f>
        <v>#DIV/0!</v>
      </c>
    </row>
    <row r="32" spans="1:23" x14ac:dyDescent="0.25">
      <c r="A32" s="557"/>
      <c r="B32" s="128"/>
      <c r="C32" s="128" t="str">
        <f>'9'!C30</f>
        <v>Pekuncen II</v>
      </c>
      <c r="D32" s="534"/>
      <c r="E32" s="223"/>
      <c r="F32" s="296"/>
      <c r="G32" s="280" t="e">
        <f t="shared" si="9"/>
        <v>#DIV/0!</v>
      </c>
      <c r="H32" s="280"/>
      <c r="I32" s="280" t="e">
        <f t="shared" si="10"/>
        <v>#DIV/0!</v>
      </c>
      <c r="J32" s="296"/>
      <c r="K32" s="280" t="e">
        <f t="shared" si="11"/>
        <v>#DIV/0!</v>
      </c>
      <c r="L32" s="296"/>
      <c r="M32" s="280" t="e">
        <f t="shared" si="12"/>
        <v>#DIV/0!</v>
      </c>
      <c r="N32" s="296"/>
      <c r="O32" s="280" t="e">
        <f t="shared" si="13"/>
        <v>#DIV/0!</v>
      </c>
      <c r="P32" s="296"/>
      <c r="Q32" s="280" t="e">
        <f t="shared" si="14"/>
        <v>#DIV/0!</v>
      </c>
      <c r="R32" s="296"/>
      <c r="S32" s="280" t="e">
        <f t="shared" si="15"/>
        <v>#DIV/0!</v>
      </c>
      <c r="T32" s="296"/>
      <c r="U32" s="280" t="e">
        <f t="shared" si="16"/>
        <v>#DIV/0!</v>
      </c>
      <c r="V32" s="296"/>
      <c r="W32" s="280" t="e">
        <f t="shared" si="17"/>
        <v>#DIV/0!</v>
      </c>
    </row>
    <row r="33" spans="1:23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534"/>
      <c r="E33" s="223"/>
      <c r="F33" s="296"/>
      <c r="G33" s="280" t="e">
        <f t="shared" si="9"/>
        <v>#DIV/0!</v>
      </c>
      <c r="H33" s="280"/>
      <c r="I33" s="280" t="e">
        <f t="shared" si="10"/>
        <v>#DIV/0!</v>
      </c>
      <c r="J33" s="296"/>
      <c r="K33" s="280" t="e">
        <f t="shared" si="11"/>
        <v>#DIV/0!</v>
      </c>
      <c r="L33" s="296"/>
      <c r="M33" s="280" t="e">
        <f t="shared" si="12"/>
        <v>#DIV/0!</v>
      </c>
      <c r="N33" s="296"/>
      <c r="O33" s="280" t="e">
        <f t="shared" si="13"/>
        <v>#DIV/0!</v>
      </c>
      <c r="P33" s="296"/>
      <c r="Q33" s="280" t="e">
        <f t="shared" si="14"/>
        <v>#DIV/0!</v>
      </c>
      <c r="R33" s="296"/>
      <c r="S33" s="280" t="e">
        <f t="shared" si="15"/>
        <v>#DIV/0!</v>
      </c>
      <c r="T33" s="296"/>
      <c r="U33" s="280" t="e">
        <f t="shared" si="16"/>
        <v>#DIV/0!</v>
      </c>
      <c r="V33" s="296"/>
      <c r="W33" s="280" t="e">
        <f t="shared" si="17"/>
        <v>#DIV/0!</v>
      </c>
    </row>
    <row r="34" spans="1:23" x14ac:dyDescent="0.25">
      <c r="A34" s="557"/>
      <c r="B34" s="128"/>
      <c r="C34" s="128" t="str">
        <f>'9'!C32</f>
        <v>Cilongok II</v>
      </c>
      <c r="D34" s="534"/>
      <c r="E34" s="223"/>
      <c r="F34" s="296"/>
      <c r="G34" s="280" t="e">
        <f t="shared" si="9"/>
        <v>#DIV/0!</v>
      </c>
      <c r="H34" s="280"/>
      <c r="I34" s="280" t="e">
        <f t="shared" si="10"/>
        <v>#DIV/0!</v>
      </c>
      <c r="J34" s="296"/>
      <c r="K34" s="280" t="e">
        <f t="shared" si="11"/>
        <v>#DIV/0!</v>
      </c>
      <c r="L34" s="296"/>
      <c r="M34" s="280" t="e">
        <f t="shared" si="12"/>
        <v>#DIV/0!</v>
      </c>
      <c r="N34" s="296"/>
      <c r="O34" s="280" t="e">
        <f t="shared" si="13"/>
        <v>#DIV/0!</v>
      </c>
      <c r="P34" s="296"/>
      <c r="Q34" s="280" t="e">
        <f t="shared" si="14"/>
        <v>#DIV/0!</v>
      </c>
      <c r="R34" s="296"/>
      <c r="S34" s="280" t="e">
        <f t="shared" si="15"/>
        <v>#DIV/0!</v>
      </c>
      <c r="T34" s="296"/>
      <c r="U34" s="280" t="e">
        <f t="shared" si="16"/>
        <v>#DIV/0!</v>
      </c>
      <c r="V34" s="296"/>
      <c r="W34" s="280" t="e">
        <f t="shared" si="17"/>
        <v>#DIV/0!</v>
      </c>
    </row>
    <row r="35" spans="1:23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534"/>
      <c r="E35" s="223"/>
      <c r="F35" s="296"/>
      <c r="G35" s="280" t="e">
        <f t="shared" si="9"/>
        <v>#DIV/0!</v>
      </c>
      <c r="H35" s="280"/>
      <c r="I35" s="280" t="e">
        <f t="shared" si="10"/>
        <v>#DIV/0!</v>
      </c>
      <c r="J35" s="296"/>
      <c r="K35" s="280" t="e">
        <f t="shared" si="11"/>
        <v>#DIV/0!</v>
      </c>
      <c r="L35" s="296"/>
      <c r="M35" s="280" t="e">
        <f t="shared" si="12"/>
        <v>#DIV/0!</v>
      </c>
      <c r="N35" s="296"/>
      <c r="O35" s="280" t="e">
        <f t="shared" si="13"/>
        <v>#DIV/0!</v>
      </c>
      <c r="P35" s="296"/>
      <c r="Q35" s="280" t="e">
        <f t="shared" si="14"/>
        <v>#DIV/0!</v>
      </c>
      <c r="R35" s="296"/>
      <c r="S35" s="280" t="e">
        <f t="shared" si="15"/>
        <v>#DIV/0!</v>
      </c>
      <c r="T35" s="296"/>
      <c r="U35" s="280" t="e">
        <f t="shared" si="16"/>
        <v>#DIV/0!</v>
      </c>
      <c r="V35" s="296"/>
      <c r="W35" s="280" t="e">
        <f t="shared" si="17"/>
        <v>#DIV/0!</v>
      </c>
    </row>
    <row r="36" spans="1:23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534"/>
      <c r="E36" s="223"/>
      <c r="F36" s="296"/>
      <c r="G36" s="280" t="e">
        <f t="shared" si="9"/>
        <v>#DIV/0!</v>
      </c>
      <c r="H36" s="280"/>
      <c r="I36" s="280" t="e">
        <f t="shared" si="10"/>
        <v>#DIV/0!</v>
      </c>
      <c r="J36" s="296"/>
      <c r="K36" s="280" t="e">
        <f t="shared" si="11"/>
        <v>#DIV/0!</v>
      </c>
      <c r="L36" s="296"/>
      <c r="M36" s="280" t="e">
        <f t="shared" si="12"/>
        <v>#DIV/0!</v>
      </c>
      <c r="N36" s="296"/>
      <c r="O36" s="280" t="e">
        <f t="shared" si="13"/>
        <v>#DIV/0!</v>
      </c>
      <c r="P36" s="296"/>
      <c r="Q36" s="280" t="e">
        <f t="shared" si="14"/>
        <v>#DIV/0!</v>
      </c>
      <c r="R36" s="296"/>
      <c r="S36" s="280" t="e">
        <f t="shared" si="15"/>
        <v>#DIV/0!</v>
      </c>
      <c r="T36" s="296"/>
      <c r="U36" s="280" t="e">
        <f t="shared" si="16"/>
        <v>#DIV/0!</v>
      </c>
      <c r="V36" s="296"/>
      <c r="W36" s="280" t="e">
        <f t="shared" si="17"/>
        <v>#DIV/0!</v>
      </c>
    </row>
    <row r="37" spans="1:23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534"/>
      <c r="E37" s="223"/>
      <c r="F37" s="296"/>
      <c r="G37" s="280" t="e">
        <f t="shared" si="9"/>
        <v>#DIV/0!</v>
      </c>
      <c r="H37" s="280"/>
      <c r="I37" s="280" t="e">
        <f t="shared" si="10"/>
        <v>#DIV/0!</v>
      </c>
      <c r="J37" s="296"/>
      <c r="K37" s="280" t="e">
        <f t="shared" si="11"/>
        <v>#DIV/0!</v>
      </c>
      <c r="L37" s="296"/>
      <c r="M37" s="280" t="e">
        <f t="shared" si="12"/>
        <v>#DIV/0!</v>
      </c>
      <c r="N37" s="296"/>
      <c r="O37" s="280" t="e">
        <f t="shared" si="13"/>
        <v>#DIV/0!</v>
      </c>
      <c r="P37" s="296"/>
      <c r="Q37" s="280" t="e">
        <f t="shared" si="14"/>
        <v>#DIV/0!</v>
      </c>
      <c r="R37" s="296"/>
      <c r="S37" s="280" t="e">
        <f t="shared" si="15"/>
        <v>#DIV/0!</v>
      </c>
      <c r="T37" s="296"/>
      <c r="U37" s="280" t="e">
        <f t="shared" si="16"/>
        <v>#DIV/0!</v>
      </c>
      <c r="V37" s="296"/>
      <c r="W37" s="280" t="e">
        <f t="shared" si="17"/>
        <v>#DIV/0!</v>
      </c>
    </row>
    <row r="38" spans="1:23" x14ac:dyDescent="0.25">
      <c r="A38" s="557"/>
      <c r="B38" s="128"/>
      <c r="C38" s="128" t="str">
        <f>'9'!C36</f>
        <v>Purwokerto Timur II</v>
      </c>
      <c r="D38" s="534"/>
      <c r="E38" s="223"/>
      <c r="F38" s="296"/>
      <c r="G38" s="280" t="e">
        <f t="shared" si="9"/>
        <v>#DIV/0!</v>
      </c>
      <c r="H38" s="280"/>
      <c r="I38" s="280" t="e">
        <f t="shared" si="10"/>
        <v>#DIV/0!</v>
      </c>
      <c r="J38" s="296"/>
      <c r="K38" s="280" t="e">
        <f t="shared" si="11"/>
        <v>#DIV/0!</v>
      </c>
      <c r="L38" s="296"/>
      <c r="M38" s="280" t="e">
        <f t="shared" si="12"/>
        <v>#DIV/0!</v>
      </c>
      <c r="N38" s="296"/>
      <c r="O38" s="280" t="e">
        <f t="shared" si="13"/>
        <v>#DIV/0!</v>
      </c>
      <c r="P38" s="296"/>
      <c r="Q38" s="280" t="e">
        <f t="shared" si="14"/>
        <v>#DIV/0!</v>
      </c>
      <c r="R38" s="296"/>
      <c r="S38" s="280" t="e">
        <f t="shared" si="15"/>
        <v>#DIV/0!</v>
      </c>
      <c r="T38" s="296"/>
      <c r="U38" s="280" t="e">
        <f t="shared" si="16"/>
        <v>#DIV/0!</v>
      </c>
      <c r="V38" s="296"/>
      <c r="W38" s="280" t="e">
        <f t="shared" si="17"/>
        <v>#DIV/0!</v>
      </c>
    </row>
    <row r="39" spans="1:23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534"/>
      <c r="E39" s="223"/>
      <c r="F39" s="296"/>
      <c r="G39" s="280" t="e">
        <f t="shared" si="9"/>
        <v>#DIV/0!</v>
      </c>
      <c r="H39" s="280"/>
      <c r="I39" s="280" t="e">
        <f t="shared" si="10"/>
        <v>#DIV/0!</v>
      </c>
      <c r="J39" s="296"/>
      <c r="K39" s="280" t="e">
        <f t="shared" si="11"/>
        <v>#DIV/0!</v>
      </c>
      <c r="L39" s="296"/>
      <c r="M39" s="280" t="e">
        <f t="shared" si="12"/>
        <v>#DIV/0!</v>
      </c>
      <c r="N39" s="296"/>
      <c r="O39" s="280" t="e">
        <f t="shared" si="13"/>
        <v>#DIV/0!</v>
      </c>
      <c r="P39" s="296"/>
      <c r="Q39" s="280" t="e">
        <f t="shared" si="14"/>
        <v>#DIV/0!</v>
      </c>
      <c r="R39" s="296"/>
      <c r="S39" s="280" t="e">
        <f t="shared" si="15"/>
        <v>#DIV/0!</v>
      </c>
      <c r="T39" s="296"/>
      <c r="U39" s="280" t="e">
        <f t="shared" si="16"/>
        <v>#DIV/0!</v>
      </c>
      <c r="V39" s="296"/>
      <c r="W39" s="280" t="e">
        <f t="shared" si="17"/>
        <v>#DIV/0!</v>
      </c>
    </row>
    <row r="40" spans="1:23" x14ac:dyDescent="0.25">
      <c r="A40" s="557"/>
      <c r="B40" s="128"/>
      <c r="C40" s="128" t="str">
        <f>'9'!C38</f>
        <v>Purwokerto Utara II</v>
      </c>
      <c r="D40" s="534"/>
      <c r="E40" s="223"/>
      <c r="F40" s="296"/>
      <c r="G40" s="280" t="e">
        <f t="shared" si="9"/>
        <v>#DIV/0!</v>
      </c>
      <c r="H40" s="280"/>
      <c r="I40" s="280" t="e">
        <f t="shared" si="10"/>
        <v>#DIV/0!</v>
      </c>
      <c r="J40" s="296"/>
      <c r="K40" s="280" t="e">
        <f t="shared" si="11"/>
        <v>#DIV/0!</v>
      </c>
      <c r="L40" s="296"/>
      <c r="M40" s="280" t="e">
        <f t="shared" si="12"/>
        <v>#DIV/0!</v>
      </c>
      <c r="N40" s="296"/>
      <c r="O40" s="280" t="e">
        <f t="shared" si="13"/>
        <v>#DIV/0!</v>
      </c>
      <c r="P40" s="296"/>
      <c r="Q40" s="280" t="e">
        <f t="shared" si="14"/>
        <v>#DIV/0!</v>
      </c>
      <c r="R40" s="296"/>
      <c r="S40" s="280" t="e">
        <f t="shared" si="15"/>
        <v>#DIV/0!</v>
      </c>
      <c r="T40" s="296"/>
      <c r="U40" s="280" t="e">
        <f t="shared" si="16"/>
        <v>#DIV/0!</v>
      </c>
      <c r="V40" s="296"/>
      <c r="W40" s="280" t="e">
        <f t="shared" si="17"/>
        <v>#DIV/0!</v>
      </c>
    </row>
    <row r="41" spans="1:23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534"/>
      <c r="E41" s="223"/>
      <c r="F41" s="296"/>
      <c r="G41" s="280" t="e">
        <f t="shared" si="9"/>
        <v>#DIV/0!</v>
      </c>
      <c r="H41" s="280"/>
      <c r="I41" s="280" t="e">
        <f t="shared" si="10"/>
        <v>#DIV/0!</v>
      </c>
      <c r="J41" s="296"/>
      <c r="K41" s="280" t="e">
        <f t="shared" si="11"/>
        <v>#DIV/0!</v>
      </c>
      <c r="L41" s="296"/>
      <c r="M41" s="280" t="e">
        <f t="shared" si="12"/>
        <v>#DIV/0!</v>
      </c>
      <c r="N41" s="296"/>
      <c r="O41" s="280" t="e">
        <f t="shared" si="13"/>
        <v>#DIV/0!</v>
      </c>
      <c r="P41" s="296"/>
      <c r="Q41" s="280" t="e">
        <f t="shared" si="14"/>
        <v>#DIV/0!</v>
      </c>
      <c r="R41" s="296"/>
      <c r="S41" s="280" t="e">
        <f t="shared" si="15"/>
        <v>#DIV/0!</v>
      </c>
      <c r="T41" s="296"/>
      <c r="U41" s="280" t="e">
        <f t="shared" si="16"/>
        <v>#DIV/0!</v>
      </c>
      <c r="V41" s="296"/>
      <c r="W41" s="280" t="e">
        <f t="shared" si="17"/>
        <v>#DIV/0!</v>
      </c>
    </row>
    <row r="42" spans="1:23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534"/>
      <c r="E42" s="223"/>
      <c r="F42" s="296"/>
      <c r="G42" s="280" t="e">
        <f t="shared" si="9"/>
        <v>#DIV/0!</v>
      </c>
      <c r="H42" s="280"/>
      <c r="I42" s="280" t="e">
        <f t="shared" si="10"/>
        <v>#DIV/0!</v>
      </c>
      <c r="J42" s="296"/>
      <c r="K42" s="280" t="e">
        <f t="shared" si="11"/>
        <v>#DIV/0!</v>
      </c>
      <c r="L42" s="296"/>
      <c r="M42" s="280" t="e">
        <f t="shared" si="12"/>
        <v>#DIV/0!</v>
      </c>
      <c r="N42" s="296"/>
      <c r="O42" s="280" t="e">
        <f t="shared" si="13"/>
        <v>#DIV/0!</v>
      </c>
      <c r="P42" s="296"/>
      <c r="Q42" s="280" t="e">
        <f t="shared" si="14"/>
        <v>#DIV/0!</v>
      </c>
      <c r="R42" s="296"/>
      <c r="S42" s="280" t="e">
        <f t="shared" si="15"/>
        <v>#DIV/0!</v>
      </c>
      <c r="T42" s="296"/>
      <c r="U42" s="280" t="e">
        <f t="shared" si="16"/>
        <v>#DIV/0!</v>
      </c>
      <c r="V42" s="296"/>
      <c r="W42" s="280" t="e">
        <f t="shared" si="17"/>
        <v>#DIV/0!</v>
      </c>
    </row>
    <row r="43" spans="1:23" x14ac:dyDescent="0.25">
      <c r="A43" s="557"/>
      <c r="B43" s="128"/>
      <c r="C43" s="128" t="str">
        <f>'9'!C41</f>
        <v>Sokaraja II</v>
      </c>
      <c r="D43" s="534"/>
      <c r="E43" s="223"/>
      <c r="F43" s="296"/>
      <c r="G43" s="280" t="e">
        <f t="shared" si="9"/>
        <v>#DIV/0!</v>
      </c>
      <c r="H43" s="280"/>
      <c r="I43" s="280" t="e">
        <f t="shared" si="10"/>
        <v>#DIV/0!</v>
      </c>
      <c r="J43" s="296"/>
      <c r="K43" s="280" t="e">
        <f t="shared" si="11"/>
        <v>#DIV/0!</v>
      </c>
      <c r="L43" s="296"/>
      <c r="M43" s="280" t="e">
        <f t="shared" si="12"/>
        <v>#DIV/0!</v>
      </c>
      <c r="N43" s="296"/>
      <c r="O43" s="280" t="e">
        <f t="shared" si="13"/>
        <v>#DIV/0!</v>
      </c>
      <c r="P43" s="296"/>
      <c r="Q43" s="280" t="e">
        <f t="shared" si="14"/>
        <v>#DIV/0!</v>
      </c>
      <c r="R43" s="296"/>
      <c r="S43" s="280" t="e">
        <f t="shared" si="15"/>
        <v>#DIV/0!</v>
      </c>
      <c r="T43" s="296"/>
      <c r="U43" s="280" t="e">
        <f t="shared" si="16"/>
        <v>#DIV/0!</v>
      </c>
      <c r="V43" s="296"/>
      <c r="W43" s="280" t="e">
        <f t="shared" si="17"/>
        <v>#DIV/0!</v>
      </c>
    </row>
    <row r="44" spans="1:23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534"/>
      <c r="E44" s="223"/>
      <c r="F44" s="296"/>
      <c r="G44" s="280" t="e">
        <f t="shared" si="9"/>
        <v>#DIV/0!</v>
      </c>
      <c r="H44" s="280"/>
      <c r="I44" s="280" t="e">
        <f t="shared" si="10"/>
        <v>#DIV/0!</v>
      </c>
      <c r="J44" s="296"/>
      <c r="K44" s="280" t="e">
        <f t="shared" si="11"/>
        <v>#DIV/0!</v>
      </c>
      <c r="L44" s="296"/>
      <c r="M44" s="280" t="e">
        <f t="shared" si="12"/>
        <v>#DIV/0!</v>
      </c>
      <c r="N44" s="296"/>
      <c r="O44" s="280" t="e">
        <f t="shared" si="13"/>
        <v>#DIV/0!</v>
      </c>
      <c r="P44" s="296"/>
      <c r="Q44" s="280" t="e">
        <f t="shared" si="14"/>
        <v>#DIV/0!</v>
      </c>
      <c r="R44" s="296"/>
      <c r="S44" s="280" t="e">
        <f t="shared" si="15"/>
        <v>#DIV/0!</v>
      </c>
      <c r="T44" s="296"/>
      <c r="U44" s="280" t="e">
        <f t="shared" si="16"/>
        <v>#DIV/0!</v>
      </c>
      <c r="V44" s="296"/>
      <c r="W44" s="280" t="e">
        <f t="shared" si="17"/>
        <v>#DIV/0!</v>
      </c>
    </row>
    <row r="45" spans="1:23" x14ac:dyDescent="0.25">
      <c r="A45" s="557"/>
      <c r="B45" s="128"/>
      <c r="C45" s="128" t="str">
        <f>'9'!C43</f>
        <v>Kembaran II</v>
      </c>
      <c r="D45" s="534"/>
      <c r="E45" s="223"/>
      <c r="F45" s="296"/>
      <c r="G45" s="280" t="e">
        <f t="shared" si="9"/>
        <v>#DIV/0!</v>
      </c>
      <c r="H45" s="280"/>
      <c r="I45" s="280" t="e">
        <f t="shared" si="10"/>
        <v>#DIV/0!</v>
      </c>
      <c r="J45" s="296"/>
      <c r="K45" s="280" t="e">
        <f t="shared" si="11"/>
        <v>#DIV/0!</v>
      </c>
      <c r="L45" s="296"/>
      <c r="M45" s="280" t="e">
        <f t="shared" si="12"/>
        <v>#DIV/0!</v>
      </c>
      <c r="N45" s="296"/>
      <c r="O45" s="280" t="e">
        <f t="shared" si="13"/>
        <v>#DIV/0!</v>
      </c>
      <c r="P45" s="296"/>
      <c r="Q45" s="280" t="e">
        <f t="shared" si="14"/>
        <v>#DIV/0!</v>
      </c>
      <c r="R45" s="296"/>
      <c r="S45" s="280" t="e">
        <f t="shared" si="15"/>
        <v>#DIV/0!</v>
      </c>
      <c r="T45" s="296"/>
      <c r="U45" s="280" t="e">
        <f t="shared" si="16"/>
        <v>#DIV/0!</v>
      </c>
      <c r="V45" s="296"/>
      <c r="W45" s="280" t="e">
        <f t="shared" si="17"/>
        <v>#DIV/0!</v>
      </c>
    </row>
    <row r="46" spans="1:23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534"/>
      <c r="E46" s="223"/>
      <c r="F46" s="296"/>
      <c r="G46" s="280" t="e">
        <f t="shared" si="9"/>
        <v>#DIV/0!</v>
      </c>
      <c r="H46" s="280"/>
      <c r="I46" s="280" t="e">
        <f t="shared" si="10"/>
        <v>#DIV/0!</v>
      </c>
      <c r="J46" s="296"/>
      <c r="K46" s="280" t="e">
        <f t="shared" si="11"/>
        <v>#DIV/0!</v>
      </c>
      <c r="L46" s="296"/>
      <c r="M46" s="280" t="e">
        <f t="shared" si="12"/>
        <v>#DIV/0!</v>
      </c>
      <c r="N46" s="296"/>
      <c r="O46" s="280" t="e">
        <f t="shared" si="13"/>
        <v>#DIV/0!</v>
      </c>
      <c r="P46" s="296"/>
      <c r="Q46" s="280" t="e">
        <f t="shared" si="14"/>
        <v>#DIV/0!</v>
      </c>
      <c r="R46" s="296"/>
      <c r="S46" s="280" t="e">
        <f t="shared" si="15"/>
        <v>#DIV/0!</v>
      </c>
      <c r="T46" s="296"/>
      <c r="U46" s="280" t="e">
        <f t="shared" si="16"/>
        <v>#DIV/0!</v>
      </c>
      <c r="V46" s="296"/>
      <c r="W46" s="280" t="e">
        <f t="shared" si="17"/>
        <v>#DIV/0!</v>
      </c>
    </row>
    <row r="47" spans="1:23" x14ac:dyDescent="0.25">
      <c r="A47" s="557"/>
      <c r="B47" s="128"/>
      <c r="C47" s="128" t="str">
        <f>'9'!C45</f>
        <v>Sumbang II</v>
      </c>
      <c r="D47" s="534"/>
      <c r="E47" s="223"/>
      <c r="F47" s="296"/>
      <c r="G47" s="280" t="e">
        <f t="shared" si="9"/>
        <v>#DIV/0!</v>
      </c>
      <c r="H47" s="280"/>
      <c r="I47" s="280" t="e">
        <f t="shared" si="10"/>
        <v>#DIV/0!</v>
      </c>
      <c r="J47" s="296"/>
      <c r="K47" s="280" t="e">
        <f t="shared" si="11"/>
        <v>#DIV/0!</v>
      </c>
      <c r="L47" s="296"/>
      <c r="M47" s="280" t="e">
        <f t="shared" si="12"/>
        <v>#DIV/0!</v>
      </c>
      <c r="N47" s="296"/>
      <c r="O47" s="280" t="e">
        <f t="shared" si="13"/>
        <v>#DIV/0!</v>
      </c>
      <c r="P47" s="296"/>
      <c r="Q47" s="280" t="e">
        <f t="shared" si="14"/>
        <v>#DIV/0!</v>
      </c>
      <c r="R47" s="296"/>
      <c r="S47" s="280" t="e">
        <f t="shared" si="15"/>
        <v>#DIV/0!</v>
      </c>
      <c r="T47" s="296"/>
      <c r="U47" s="280" t="e">
        <f t="shared" si="16"/>
        <v>#DIV/0!</v>
      </c>
      <c r="V47" s="296"/>
      <c r="W47" s="280" t="e">
        <f t="shared" si="17"/>
        <v>#DIV/0!</v>
      </c>
    </row>
    <row r="48" spans="1:23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534"/>
      <c r="E48" s="223"/>
      <c r="F48" s="296"/>
      <c r="G48" s="280" t="e">
        <f t="shared" si="9"/>
        <v>#DIV/0!</v>
      </c>
      <c r="H48" s="280"/>
      <c r="I48" s="280" t="e">
        <f t="shared" si="10"/>
        <v>#DIV/0!</v>
      </c>
      <c r="J48" s="296"/>
      <c r="K48" s="280" t="e">
        <f t="shared" si="11"/>
        <v>#DIV/0!</v>
      </c>
      <c r="L48" s="296"/>
      <c r="M48" s="280" t="e">
        <f t="shared" si="12"/>
        <v>#DIV/0!</v>
      </c>
      <c r="N48" s="296"/>
      <c r="O48" s="280" t="e">
        <f t="shared" si="13"/>
        <v>#DIV/0!</v>
      </c>
      <c r="P48" s="296"/>
      <c r="Q48" s="280" t="e">
        <f t="shared" si="14"/>
        <v>#DIV/0!</v>
      </c>
      <c r="R48" s="296"/>
      <c r="S48" s="280" t="e">
        <f t="shared" si="15"/>
        <v>#DIV/0!</v>
      </c>
      <c r="T48" s="296"/>
      <c r="U48" s="280" t="e">
        <f t="shared" si="16"/>
        <v>#DIV/0!</v>
      </c>
      <c r="V48" s="296"/>
      <c r="W48" s="280" t="e">
        <f t="shared" si="17"/>
        <v>#DIV/0!</v>
      </c>
    </row>
    <row r="49" spans="1:23" x14ac:dyDescent="0.25">
      <c r="A49" s="557"/>
      <c r="B49" s="128"/>
      <c r="C49" s="128" t="str">
        <f>'9'!C47</f>
        <v>Baturraden II</v>
      </c>
      <c r="D49" s="534"/>
      <c r="E49" s="223"/>
      <c r="F49" s="296"/>
      <c r="G49" s="280" t="e">
        <f t="shared" si="9"/>
        <v>#DIV/0!</v>
      </c>
      <c r="H49" s="280"/>
      <c r="I49" s="280" t="e">
        <f t="shared" si="10"/>
        <v>#DIV/0!</v>
      </c>
      <c r="J49" s="296"/>
      <c r="K49" s="280" t="e">
        <f t="shared" si="11"/>
        <v>#DIV/0!</v>
      </c>
      <c r="L49" s="296"/>
      <c r="M49" s="280" t="e">
        <f t="shared" si="12"/>
        <v>#DIV/0!</v>
      </c>
      <c r="N49" s="296"/>
      <c r="O49" s="280" t="e">
        <f t="shared" si="13"/>
        <v>#DIV/0!</v>
      </c>
      <c r="P49" s="296"/>
      <c r="Q49" s="280" t="e">
        <f t="shared" si="14"/>
        <v>#DIV/0!</v>
      </c>
      <c r="R49" s="296"/>
      <c r="S49" s="280" t="e">
        <f t="shared" si="15"/>
        <v>#DIV/0!</v>
      </c>
      <c r="T49" s="296"/>
      <c r="U49" s="280" t="e">
        <f t="shared" si="16"/>
        <v>#DIV/0!</v>
      </c>
      <c r="V49" s="296"/>
      <c r="W49" s="280" t="e">
        <f t="shared" si="17"/>
        <v>#DIV/0!</v>
      </c>
    </row>
    <row r="50" spans="1:23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534"/>
      <c r="E50" s="223"/>
      <c r="F50" s="296"/>
      <c r="G50" s="280" t="e">
        <f t="shared" si="9"/>
        <v>#DIV/0!</v>
      </c>
      <c r="H50" s="280"/>
      <c r="I50" s="280" t="e">
        <f t="shared" si="10"/>
        <v>#DIV/0!</v>
      </c>
      <c r="J50" s="296"/>
      <c r="K50" s="280" t="e">
        <f t="shared" si="11"/>
        <v>#DIV/0!</v>
      </c>
      <c r="L50" s="296"/>
      <c r="M50" s="280" t="e">
        <f t="shared" si="12"/>
        <v>#DIV/0!</v>
      </c>
      <c r="N50" s="296"/>
      <c r="O50" s="280" t="e">
        <f t="shared" si="13"/>
        <v>#DIV/0!</v>
      </c>
      <c r="P50" s="296"/>
      <c r="Q50" s="280" t="e">
        <f t="shared" si="14"/>
        <v>#DIV/0!</v>
      </c>
      <c r="R50" s="296"/>
      <c r="S50" s="280" t="e">
        <f t="shared" si="15"/>
        <v>#DIV/0!</v>
      </c>
      <c r="T50" s="296"/>
      <c r="U50" s="280" t="e">
        <f t="shared" si="16"/>
        <v>#DIV/0!</v>
      </c>
      <c r="V50" s="296"/>
      <c r="W50" s="280" t="e">
        <f t="shared" si="17"/>
        <v>#DIV/0!</v>
      </c>
    </row>
    <row r="51" spans="1:23" x14ac:dyDescent="0.25">
      <c r="A51" s="557"/>
      <c r="B51" s="128"/>
      <c r="C51" s="128"/>
      <c r="D51" s="534"/>
      <c r="E51" s="223"/>
      <c r="F51" s="296"/>
      <c r="G51" s="280"/>
      <c r="H51" s="280"/>
      <c r="I51" s="280"/>
      <c r="J51" s="296"/>
      <c r="K51" s="280"/>
      <c r="L51" s="296"/>
      <c r="M51" s="280"/>
      <c r="N51" s="296"/>
      <c r="O51" s="280"/>
      <c r="P51" s="296"/>
      <c r="Q51" s="280"/>
      <c r="R51" s="296"/>
      <c r="S51" s="280"/>
      <c r="T51" s="296"/>
      <c r="U51" s="280"/>
      <c r="V51" s="296"/>
      <c r="W51" s="280"/>
    </row>
    <row r="52" spans="1:23" x14ac:dyDescent="0.25">
      <c r="A52" s="557"/>
      <c r="B52" s="128"/>
      <c r="C52" s="128"/>
      <c r="D52" s="534"/>
      <c r="E52" s="223"/>
      <c r="F52" s="296"/>
      <c r="G52" s="280"/>
      <c r="H52" s="280"/>
      <c r="I52" s="280"/>
      <c r="J52" s="296"/>
      <c r="K52" s="280"/>
      <c r="L52" s="296"/>
      <c r="M52" s="280"/>
      <c r="N52" s="296"/>
      <c r="O52" s="280"/>
      <c r="P52" s="296"/>
      <c r="Q52" s="280"/>
      <c r="R52" s="296"/>
      <c r="S52" s="280"/>
      <c r="T52" s="296"/>
      <c r="U52" s="280"/>
      <c r="V52" s="296"/>
      <c r="W52" s="280"/>
    </row>
    <row r="53" spans="1:23" x14ac:dyDescent="0.25">
      <c r="A53" s="557"/>
      <c r="B53" s="128"/>
      <c r="C53" s="128"/>
      <c r="D53" s="534"/>
      <c r="E53" s="223"/>
      <c r="F53" s="296"/>
      <c r="G53" s="280"/>
      <c r="H53" s="280"/>
      <c r="I53" s="280"/>
      <c r="J53" s="296"/>
      <c r="K53" s="280"/>
      <c r="L53" s="296"/>
      <c r="M53" s="280"/>
      <c r="N53" s="296"/>
      <c r="O53" s="280"/>
      <c r="P53" s="296"/>
      <c r="Q53" s="280"/>
      <c r="R53" s="296"/>
      <c r="S53" s="280"/>
      <c r="T53" s="296"/>
      <c r="U53" s="280"/>
      <c r="V53" s="296"/>
      <c r="W53" s="280"/>
    </row>
    <row r="54" spans="1:23" x14ac:dyDescent="0.25">
      <c r="A54" s="557"/>
      <c r="B54" s="128"/>
      <c r="C54" s="128"/>
      <c r="D54" s="534"/>
      <c r="E54" s="223"/>
      <c r="F54" s="296"/>
      <c r="G54" s="280"/>
      <c r="H54" s="280"/>
      <c r="I54" s="280"/>
      <c r="J54" s="296"/>
      <c r="K54" s="280"/>
      <c r="L54" s="296"/>
      <c r="M54" s="280"/>
      <c r="N54" s="296"/>
      <c r="O54" s="280"/>
      <c r="P54" s="296"/>
      <c r="Q54" s="280"/>
      <c r="R54" s="296"/>
      <c r="S54" s="280"/>
      <c r="T54" s="296"/>
      <c r="U54" s="280"/>
      <c r="V54" s="296"/>
      <c r="W54" s="280"/>
    </row>
    <row r="55" spans="1:23" x14ac:dyDescent="0.25">
      <c r="A55" s="557"/>
      <c r="B55" s="72"/>
      <c r="C55" s="72"/>
      <c r="D55" s="534"/>
      <c r="E55" s="223"/>
      <c r="F55" s="296"/>
      <c r="G55" s="280"/>
      <c r="H55" s="280"/>
      <c r="I55" s="280"/>
      <c r="J55" s="296"/>
      <c r="K55" s="280"/>
      <c r="L55" s="296"/>
      <c r="M55" s="280"/>
      <c r="N55" s="296"/>
      <c r="O55" s="280"/>
      <c r="P55" s="296"/>
      <c r="Q55" s="280"/>
      <c r="R55" s="296"/>
      <c r="S55" s="280"/>
      <c r="T55" s="296"/>
      <c r="U55" s="280"/>
      <c r="V55" s="296"/>
      <c r="W55" s="280"/>
    </row>
    <row r="56" spans="1:23" x14ac:dyDescent="0.25">
      <c r="A56" s="557"/>
      <c r="B56" s="72"/>
      <c r="C56" s="72"/>
      <c r="D56" s="534"/>
      <c r="E56" s="223"/>
      <c r="F56" s="296"/>
      <c r="G56" s="280"/>
      <c r="H56" s="280"/>
      <c r="I56" s="280"/>
      <c r="J56" s="296"/>
      <c r="K56" s="280"/>
      <c r="L56" s="296"/>
      <c r="M56" s="280"/>
      <c r="N56" s="296"/>
      <c r="O56" s="280"/>
      <c r="P56" s="296"/>
      <c r="Q56" s="280"/>
      <c r="R56" s="296"/>
      <c r="S56" s="280"/>
      <c r="T56" s="296"/>
      <c r="U56" s="280"/>
      <c r="V56" s="296"/>
      <c r="W56" s="280"/>
    </row>
    <row r="57" spans="1:23" x14ac:dyDescent="0.25">
      <c r="A57" s="557"/>
      <c r="B57" s="72"/>
      <c r="C57" s="72"/>
      <c r="D57" s="534"/>
      <c r="E57" s="223"/>
      <c r="F57" s="296"/>
      <c r="G57" s="280"/>
      <c r="H57" s="280"/>
      <c r="I57" s="280"/>
      <c r="J57" s="296"/>
      <c r="K57" s="280"/>
      <c r="L57" s="296"/>
      <c r="M57" s="280"/>
      <c r="N57" s="296"/>
      <c r="O57" s="280"/>
      <c r="P57" s="296"/>
      <c r="Q57" s="280"/>
      <c r="R57" s="296"/>
      <c r="S57" s="280"/>
      <c r="T57" s="296"/>
      <c r="U57" s="280"/>
      <c r="V57" s="296"/>
      <c r="W57" s="280"/>
    </row>
    <row r="58" spans="1:23" x14ac:dyDescent="0.25">
      <c r="A58" s="557"/>
      <c r="B58" s="72"/>
      <c r="C58" s="72"/>
      <c r="D58" s="534"/>
      <c r="E58" s="223"/>
      <c r="F58" s="296"/>
      <c r="G58" s="280"/>
      <c r="H58" s="280"/>
      <c r="I58" s="280"/>
      <c r="J58" s="296"/>
      <c r="K58" s="280"/>
      <c r="L58" s="296"/>
      <c r="M58" s="280"/>
      <c r="N58" s="296"/>
      <c r="O58" s="280"/>
      <c r="P58" s="296"/>
      <c r="Q58" s="280"/>
      <c r="R58" s="296"/>
      <c r="S58" s="280"/>
      <c r="T58" s="296"/>
      <c r="U58" s="280"/>
      <c r="V58" s="296"/>
      <c r="W58" s="280"/>
    </row>
    <row r="59" spans="1:23" x14ac:dyDescent="0.25">
      <c r="A59" s="557"/>
      <c r="B59" s="72"/>
      <c r="C59" s="72"/>
      <c r="D59" s="534"/>
      <c r="E59" s="223"/>
      <c r="F59" s="296"/>
      <c r="G59" s="280"/>
      <c r="H59" s="280"/>
      <c r="I59" s="280"/>
      <c r="J59" s="296"/>
      <c r="K59" s="280"/>
      <c r="L59" s="296"/>
      <c r="M59" s="280"/>
      <c r="N59" s="296"/>
      <c r="O59" s="280"/>
      <c r="P59" s="296"/>
      <c r="Q59" s="280"/>
      <c r="R59" s="296"/>
      <c r="S59" s="280"/>
      <c r="T59" s="296"/>
      <c r="U59" s="280"/>
      <c r="V59" s="296"/>
      <c r="W59" s="280"/>
    </row>
    <row r="60" spans="1:23" ht="16.5" thickBot="1" x14ac:dyDescent="0.3">
      <c r="A60" s="81" t="s">
        <v>488</v>
      </c>
      <c r="B60" s="81"/>
      <c r="C60" s="187"/>
      <c r="D60" s="535">
        <f>COUNTIF(D11:D59,"v")</f>
        <v>0</v>
      </c>
      <c r="E60" s="307">
        <f>SUM(E11:E59)</f>
        <v>0</v>
      </c>
      <c r="F60" s="307">
        <f>SUM(F11:F59)</f>
        <v>0</v>
      </c>
      <c r="G60" s="375" t="e">
        <f t="shared" ref="G60" si="18">F60/E60*100</f>
        <v>#DIV/0!</v>
      </c>
      <c r="H60" s="307">
        <f>SUM(H11:H59)</f>
        <v>0</v>
      </c>
      <c r="I60" s="375" t="e">
        <f>H60/E60</f>
        <v>#DIV/0!</v>
      </c>
      <c r="J60" s="307">
        <f>SUM(J11:J59)</f>
        <v>0</v>
      </c>
      <c r="K60" s="283" t="e">
        <f>J60/$F60*100</f>
        <v>#DIV/0!</v>
      </c>
      <c r="L60" s="307">
        <f>SUM(L11:L59)</f>
        <v>0</v>
      </c>
      <c r="M60" s="283" t="e">
        <f>L60/$F60*100</f>
        <v>#DIV/0!</v>
      </c>
      <c r="N60" s="307">
        <f>SUM(N11:N59)</f>
        <v>0</v>
      </c>
      <c r="O60" s="283" t="e">
        <f>N60/$J60*100</f>
        <v>#DIV/0!</v>
      </c>
      <c r="P60" s="307">
        <f>SUM(P11:P59)</f>
        <v>0</v>
      </c>
      <c r="Q60" s="283" t="e">
        <f>P60/($J60-$N60+$L60)*100</f>
        <v>#DIV/0!</v>
      </c>
      <c r="R60" s="307">
        <f>SUM(R11:R59)</f>
        <v>0</v>
      </c>
      <c r="S60" s="283" t="e">
        <f>R60/$H60*100</f>
        <v>#DIV/0!</v>
      </c>
      <c r="T60" s="307">
        <f>SUM(T11:T59)</f>
        <v>0</v>
      </c>
      <c r="U60" s="283" t="e">
        <f>T60/$H60*100</f>
        <v>#DIV/0!</v>
      </c>
      <c r="V60" s="307">
        <f>SUM(V11:V59)</f>
        <v>0</v>
      </c>
      <c r="W60" s="283" t="e">
        <f>V60/($R60+$T60)*100</f>
        <v>#DIV/0!</v>
      </c>
    </row>
    <row r="61" spans="1:23" x14ac:dyDescent="0.25">
      <c r="C61" s="69"/>
      <c r="D61" s="69"/>
      <c r="E61" s="6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</row>
    <row r="62" spans="1:23" x14ac:dyDescent="0.25">
      <c r="A62" s="724" t="s">
        <v>413</v>
      </c>
      <c r="B62" s="724"/>
      <c r="C62" s="724"/>
    </row>
    <row r="63" spans="1:23" x14ac:dyDescent="0.25">
      <c r="A63" s="724" t="s">
        <v>965</v>
      </c>
      <c r="B63" s="724"/>
      <c r="C63" s="724"/>
    </row>
    <row r="64" spans="1:23" x14ac:dyDescent="0.25">
      <c r="A64" s="724"/>
      <c r="B64" s="724" t="s">
        <v>966</v>
      </c>
      <c r="C64" s="724"/>
    </row>
  </sheetData>
  <mergeCells count="14">
    <mergeCell ref="T8:U8"/>
    <mergeCell ref="V8:W8"/>
    <mergeCell ref="H8:I8"/>
    <mergeCell ref="J8:K8"/>
    <mergeCell ref="L8:M8"/>
    <mergeCell ref="N8:O8"/>
    <mergeCell ref="P8:Q8"/>
    <mergeCell ref="R8:S8"/>
    <mergeCell ref="F8:G8"/>
    <mergeCell ref="A8:A9"/>
    <mergeCell ref="B8:B9"/>
    <mergeCell ref="C8:C9"/>
    <mergeCell ref="D8:D9"/>
    <mergeCell ref="E8:E9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34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FD11-DC8D-440B-A689-B4C60B998917}">
  <sheetPr codeName="Sheet73">
    <tabColor rgb="FF7030A0"/>
    <pageSetUpPr fitToPage="1"/>
  </sheetPr>
  <dimension ref="A1:P62"/>
  <sheetViews>
    <sheetView topLeftCell="A2" zoomScale="70" zoomScaleNormal="70" workbookViewId="0">
      <selection activeCell="V4" sqref="V4"/>
    </sheetView>
  </sheetViews>
  <sheetFormatPr defaultRowHeight="15" x14ac:dyDescent="0.2"/>
  <cols>
    <col min="1" max="1" width="5.7109375" style="70" customWidth="1"/>
    <col min="2" max="3" width="30.7109375" style="70" customWidth="1"/>
    <col min="4" max="4" width="17.42578125" style="70" customWidth="1"/>
    <col min="5" max="5" width="9.5703125" style="70" customWidth="1"/>
    <col min="6" max="6" width="13.42578125" style="70" customWidth="1"/>
    <col min="7" max="7" width="8.7109375" style="70" customWidth="1"/>
    <col min="8" max="8" width="9.42578125" style="70" customWidth="1"/>
    <col min="9" max="9" width="12.85546875" style="70" customWidth="1"/>
    <col min="10" max="10" width="9.7109375" style="70" customWidth="1"/>
    <col min="11" max="13" width="9" style="70" customWidth="1"/>
    <col min="14" max="14" width="17" style="70" customWidth="1"/>
    <col min="15" max="15" width="21.7109375" style="70" customWidth="1"/>
    <col min="16" max="16" width="9.140625" style="70" customWidth="1"/>
    <col min="17" max="256" width="8.7109375" style="331"/>
    <col min="257" max="257" width="5.7109375" style="331" customWidth="1"/>
    <col min="258" max="259" width="30.7109375" style="331" customWidth="1"/>
    <col min="260" max="260" width="17.42578125" style="331" customWidth="1"/>
    <col min="261" max="261" width="9.5703125" style="331" customWidth="1"/>
    <col min="262" max="262" width="13.42578125" style="331" customWidth="1"/>
    <col min="263" max="263" width="8.7109375" style="331" customWidth="1"/>
    <col min="264" max="264" width="9.42578125" style="331" customWidth="1"/>
    <col min="265" max="265" width="12.85546875" style="331" customWidth="1"/>
    <col min="266" max="269" width="9" style="331" customWidth="1"/>
    <col min="270" max="271" width="25.7109375" style="331" customWidth="1"/>
    <col min="272" max="272" width="9.140625" style="331" customWidth="1"/>
    <col min="273" max="512" width="8.7109375" style="331"/>
    <col min="513" max="513" width="5.7109375" style="331" customWidth="1"/>
    <col min="514" max="515" width="30.7109375" style="331" customWidth="1"/>
    <col min="516" max="516" width="17.42578125" style="331" customWidth="1"/>
    <col min="517" max="517" width="9.5703125" style="331" customWidth="1"/>
    <col min="518" max="518" width="13.42578125" style="331" customWidth="1"/>
    <col min="519" max="519" width="8.7109375" style="331" customWidth="1"/>
    <col min="520" max="520" width="9.42578125" style="331" customWidth="1"/>
    <col min="521" max="521" width="12.85546875" style="331" customWidth="1"/>
    <col min="522" max="525" width="9" style="331" customWidth="1"/>
    <col min="526" max="527" width="25.7109375" style="331" customWidth="1"/>
    <col min="528" max="528" width="9.140625" style="331" customWidth="1"/>
    <col min="529" max="768" width="8.7109375" style="331"/>
    <col min="769" max="769" width="5.7109375" style="331" customWidth="1"/>
    <col min="770" max="771" width="30.7109375" style="331" customWidth="1"/>
    <col min="772" max="772" width="17.42578125" style="331" customWidth="1"/>
    <col min="773" max="773" width="9.5703125" style="331" customWidth="1"/>
    <col min="774" max="774" width="13.42578125" style="331" customWidth="1"/>
    <col min="775" max="775" width="8.7109375" style="331" customWidth="1"/>
    <col min="776" max="776" width="9.42578125" style="331" customWidth="1"/>
    <col min="777" max="777" width="12.85546875" style="331" customWidth="1"/>
    <col min="778" max="781" width="9" style="331" customWidth="1"/>
    <col min="782" max="783" width="25.7109375" style="331" customWidth="1"/>
    <col min="784" max="784" width="9.140625" style="331" customWidth="1"/>
    <col min="785" max="1024" width="8.7109375" style="331"/>
    <col min="1025" max="1025" width="5.7109375" style="331" customWidth="1"/>
    <col min="1026" max="1027" width="30.7109375" style="331" customWidth="1"/>
    <col min="1028" max="1028" width="17.42578125" style="331" customWidth="1"/>
    <col min="1029" max="1029" width="9.5703125" style="331" customWidth="1"/>
    <col min="1030" max="1030" width="13.42578125" style="331" customWidth="1"/>
    <col min="1031" max="1031" width="8.7109375" style="331" customWidth="1"/>
    <col min="1032" max="1032" width="9.42578125" style="331" customWidth="1"/>
    <col min="1033" max="1033" width="12.85546875" style="331" customWidth="1"/>
    <col min="1034" max="1037" width="9" style="331" customWidth="1"/>
    <col min="1038" max="1039" width="25.7109375" style="331" customWidth="1"/>
    <col min="1040" max="1040" width="9.140625" style="331" customWidth="1"/>
    <col min="1041" max="1280" width="8.7109375" style="331"/>
    <col min="1281" max="1281" width="5.7109375" style="331" customWidth="1"/>
    <col min="1282" max="1283" width="30.7109375" style="331" customWidth="1"/>
    <col min="1284" max="1284" width="17.42578125" style="331" customWidth="1"/>
    <col min="1285" max="1285" width="9.5703125" style="331" customWidth="1"/>
    <col min="1286" max="1286" width="13.42578125" style="331" customWidth="1"/>
    <col min="1287" max="1287" width="8.7109375" style="331" customWidth="1"/>
    <col min="1288" max="1288" width="9.42578125" style="331" customWidth="1"/>
    <col min="1289" max="1289" width="12.85546875" style="331" customWidth="1"/>
    <col min="1290" max="1293" width="9" style="331" customWidth="1"/>
    <col min="1294" max="1295" width="25.7109375" style="331" customWidth="1"/>
    <col min="1296" max="1296" width="9.140625" style="331" customWidth="1"/>
    <col min="1297" max="1536" width="8.7109375" style="331"/>
    <col min="1537" max="1537" width="5.7109375" style="331" customWidth="1"/>
    <col min="1538" max="1539" width="30.7109375" style="331" customWidth="1"/>
    <col min="1540" max="1540" width="17.42578125" style="331" customWidth="1"/>
    <col min="1541" max="1541" width="9.5703125" style="331" customWidth="1"/>
    <col min="1542" max="1542" width="13.42578125" style="331" customWidth="1"/>
    <col min="1543" max="1543" width="8.7109375" style="331" customWidth="1"/>
    <col min="1544" max="1544" width="9.42578125" style="331" customWidth="1"/>
    <col min="1545" max="1545" width="12.85546875" style="331" customWidth="1"/>
    <col min="1546" max="1549" width="9" style="331" customWidth="1"/>
    <col min="1550" max="1551" width="25.7109375" style="331" customWidth="1"/>
    <col min="1552" max="1552" width="9.140625" style="331" customWidth="1"/>
    <col min="1553" max="1792" width="8.7109375" style="331"/>
    <col min="1793" max="1793" width="5.7109375" style="331" customWidth="1"/>
    <col min="1794" max="1795" width="30.7109375" style="331" customWidth="1"/>
    <col min="1796" max="1796" width="17.42578125" style="331" customWidth="1"/>
    <col min="1797" max="1797" width="9.5703125" style="331" customWidth="1"/>
    <col min="1798" max="1798" width="13.42578125" style="331" customWidth="1"/>
    <col min="1799" max="1799" width="8.7109375" style="331" customWidth="1"/>
    <col min="1800" max="1800" width="9.42578125" style="331" customWidth="1"/>
    <col min="1801" max="1801" width="12.85546875" style="331" customWidth="1"/>
    <col min="1802" max="1805" width="9" style="331" customWidth="1"/>
    <col min="1806" max="1807" width="25.7109375" style="331" customWidth="1"/>
    <col min="1808" max="1808" width="9.140625" style="331" customWidth="1"/>
    <col min="1809" max="2048" width="8.7109375" style="331"/>
    <col min="2049" max="2049" width="5.7109375" style="331" customWidth="1"/>
    <col min="2050" max="2051" width="30.7109375" style="331" customWidth="1"/>
    <col min="2052" max="2052" width="17.42578125" style="331" customWidth="1"/>
    <col min="2053" max="2053" width="9.5703125" style="331" customWidth="1"/>
    <col min="2054" max="2054" width="13.42578125" style="331" customWidth="1"/>
    <col min="2055" max="2055" width="8.7109375" style="331" customWidth="1"/>
    <col min="2056" max="2056" width="9.42578125" style="331" customWidth="1"/>
    <col min="2057" max="2057" width="12.85546875" style="331" customWidth="1"/>
    <col min="2058" max="2061" width="9" style="331" customWidth="1"/>
    <col min="2062" max="2063" width="25.7109375" style="331" customWidth="1"/>
    <col min="2064" max="2064" width="9.140625" style="331" customWidth="1"/>
    <col min="2065" max="2304" width="8.7109375" style="331"/>
    <col min="2305" max="2305" width="5.7109375" style="331" customWidth="1"/>
    <col min="2306" max="2307" width="30.7109375" style="331" customWidth="1"/>
    <col min="2308" max="2308" width="17.42578125" style="331" customWidth="1"/>
    <col min="2309" max="2309" width="9.5703125" style="331" customWidth="1"/>
    <col min="2310" max="2310" width="13.42578125" style="331" customWidth="1"/>
    <col min="2311" max="2311" width="8.7109375" style="331" customWidth="1"/>
    <col min="2312" max="2312" width="9.42578125" style="331" customWidth="1"/>
    <col min="2313" max="2313" width="12.85546875" style="331" customWidth="1"/>
    <col min="2314" max="2317" width="9" style="331" customWidth="1"/>
    <col min="2318" max="2319" width="25.7109375" style="331" customWidth="1"/>
    <col min="2320" max="2320" width="9.140625" style="331" customWidth="1"/>
    <col min="2321" max="2560" width="8.7109375" style="331"/>
    <col min="2561" max="2561" width="5.7109375" style="331" customWidth="1"/>
    <col min="2562" max="2563" width="30.7109375" style="331" customWidth="1"/>
    <col min="2564" max="2564" width="17.42578125" style="331" customWidth="1"/>
    <col min="2565" max="2565" width="9.5703125" style="331" customWidth="1"/>
    <col min="2566" max="2566" width="13.42578125" style="331" customWidth="1"/>
    <col min="2567" max="2567" width="8.7109375" style="331" customWidth="1"/>
    <col min="2568" max="2568" width="9.42578125" style="331" customWidth="1"/>
    <col min="2569" max="2569" width="12.85546875" style="331" customWidth="1"/>
    <col min="2570" max="2573" width="9" style="331" customWidth="1"/>
    <col min="2574" max="2575" width="25.7109375" style="331" customWidth="1"/>
    <col min="2576" max="2576" width="9.140625" style="331" customWidth="1"/>
    <col min="2577" max="2816" width="8.7109375" style="331"/>
    <col min="2817" max="2817" width="5.7109375" style="331" customWidth="1"/>
    <col min="2818" max="2819" width="30.7109375" style="331" customWidth="1"/>
    <col min="2820" max="2820" width="17.42578125" style="331" customWidth="1"/>
    <col min="2821" max="2821" width="9.5703125" style="331" customWidth="1"/>
    <col min="2822" max="2822" width="13.42578125" style="331" customWidth="1"/>
    <col min="2823" max="2823" width="8.7109375" style="331" customWidth="1"/>
    <col min="2824" max="2824" width="9.42578125" style="331" customWidth="1"/>
    <col min="2825" max="2825" width="12.85546875" style="331" customWidth="1"/>
    <col min="2826" max="2829" width="9" style="331" customWidth="1"/>
    <col min="2830" max="2831" width="25.7109375" style="331" customWidth="1"/>
    <col min="2832" max="2832" width="9.140625" style="331" customWidth="1"/>
    <col min="2833" max="3072" width="8.7109375" style="331"/>
    <col min="3073" max="3073" width="5.7109375" style="331" customWidth="1"/>
    <col min="3074" max="3075" width="30.7109375" style="331" customWidth="1"/>
    <col min="3076" max="3076" width="17.42578125" style="331" customWidth="1"/>
    <col min="3077" max="3077" width="9.5703125" style="331" customWidth="1"/>
    <col min="3078" max="3078" width="13.42578125" style="331" customWidth="1"/>
    <col min="3079" max="3079" width="8.7109375" style="331" customWidth="1"/>
    <col min="3080" max="3080" width="9.42578125" style="331" customWidth="1"/>
    <col min="3081" max="3081" width="12.85546875" style="331" customWidth="1"/>
    <col min="3082" max="3085" width="9" style="331" customWidth="1"/>
    <col min="3086" max="3087" width="25.7109375" style="331" customWidth="1"/>
    <col min="3088" max="3088" width="9.140625" style="331" customWidth="1"/>
    <col min="3089" max="3328" width="8.7109375" style="331"/>
    <col min="3329" max="3329" width="5.7109375" style="331" customWidth="1"/>
    <col min="3330" max="3331" width="30.7109375" style="331" customWidth="1"/>
    <col min="3332" max="3332" width="17.42578125" style="331" customWidth="1"/>
    <col min="3333" max="3333" width="9.5703125" style="331" customWidth="1"/>
    <col min="3334" max="3334" width="13.42578125" style="331" customWidth="1"/>
    <col min="3335" max="3335" width="8.7109375" style="331" customWidth="1"/>
    <col min="3336" max="3336" width="9.42578125" style="331" customWidth="1"/>
    <col min="3337" max="3337" width="12.85546875" style="331" customWidth="1"/>
    <col min="3338" max="3341" width="9" style="331" customWidth="1"/>
    <col min="3342" max="3343" width="25.7109375" style="331" customWidth="1"/>
    <col min="3344" max="3344" width="9.140625" style="331" customWidth="1"/>
    <col min="3345" max="3584" width="8.7109375" style="331"/>
    <col min="3585" max="3585" width="5.7109375" style="331" customWidth="1"/>
    <col min="3586" max="3587" width="30.7109375" style="331" customWidth="1"/>
    <col min="3588" max="3588" width="17.42578125" style="331" customWidth="1"/>
    <col min="3589" max="3589" width="9.5703125" style="331" customWidth="1"/>
    <col min="3590" max="3590" width="13.42578125" style="331" customWidth="1"/>
    <col min="3591" max="3591" width="8.7109375" style="331" customWidth="1"/>
    <col min="3592" max="3592" width="9.42578125" style="331" customWidth="1"/>
    <col min="3593" max="3593" width="12.85546875" style="331" customWidth="1"/>
    <col min="3594" max="3597" width="9" style="331" customWidth="1"/>
    <col min="3598" max="3599" width="25.7109375" style="331" customWidth="1"/>
    <col min="3600" max="3600" width="9.140625" style="331" customWidth="1"/>
    <col min="3601" max="3840" width="8.7109375" style="331"/>
    <col min="3841" max="3841" width="5.7109375" style="331" customWidth="1"/>
    <col min="3842" max="3843" width="30.7109375" style="331" customWidth="1"/>
    <col min="3844" max="3844" width="17.42578125" style="331" customWidth="1"/>
    <col min="3845" max="3845" width="9.5703125" style="331" customWidth="1"/>
    <col min="3846" max="3846" width="13.42578125" style="331" customWidth="1"/>
    <col min="3847" max="3847" width="8.7109375" style="331" customWidth="1"/>
    <col min="3848" max="3848" width="9.42578125" style="331" customWidth="1"/>
    <col min="3849" max="3849" width="12.85546875" style="331" customWidth="1"/>
    <col min="3850" max="3853" width="9" style="331" customWidth="1"/>
    <col min="3854" max="3855" width="25.7109375" style="331" customWidth="1"/>
    <col min="3856" max="3856" width="9.140625" style="331" customWidth="1"/>
    <col min="3857" max="4096" width="8.7109375" style="331"/>
    <col min="4097" max="4097" width="5.7109375" style="331" customWidth="1"/>
    <col min="4098" max="4099" width="30.7109375" style="331" customWidth="1"/>
    <col min="4100" max="4100" width="17.42578125" style="331" customWidth="1"/>
    <col min="4101" max="4101" width="9.5703125" style="331" customWidth="1"/>
    <col min="4102" max="4102" width="13.42578125" style="331" customWidth="1"/>
    <col min="4103" max="4103" width="8.7109375" style="331" customWidth="1"/>
    <col min="4104" max="4104" width="9.42578125" style="331" customWidth="1"/>
    <col min="4105" max="4105" width="12.85546875" style="331" customWidth="1"/>
    <col min="4106" max="4109" width="9" style="331" customWidth="1"/>
    <col min="4110" max="4111" width="25.7109375" style="331" customWidth="1"/>
    <col min="4112" max="4112" width="9.140625" style="331" customWidth="1"/>
    <col min="4113" max="4352" width="8.7109375" style="331"/>
    <col min="4353" max="4353" width="5.7109375" style="331" customWidth="1"/>
    <col min="4354" max="4355" width="30.7109375" style="331" customWidth="1"/>
    <col min="4356" max="4356" width="17.42578125" style="331" customWidth="1"/>
    <col min="4357" max="4357" width="9.5703125" style="331" customWidth="1"/>
    <col min="4358" max="4358" width="13.42578125" style="331" customWidth="1"/>
    <col min="4359" max="4359" width="8.7109375" style="331" customWidth="1"/>
    <col min="4360" max="4360" width="9.42578125" style="331" customWidth="1"/>
    <col min="4361" max="4361" width="12.85546875" style="331" customWidth="1"/>
    <col min="4362" max="4365" width="9" style="331" customWidth="1"/>
    <col min="4366" max="4367" width="25.7109375" style="331" customWidth="1"/>
    <col min="4368" max="4368" width="9.140625" style="331" customWidth="1"/>
    <col min="4369" max="4608" width="8.7109375" style="331"/>
    <col min="4609" max="4609" width="5.7109375" style="331" customWidth="1"/>
    <col min="4610" max="4611" width="30.7109375" style="331" customWidth="1"/>
    <col min="4612" max="4612" width="17.42578125" style="331" customWidth="1"/>
    <col min="4613" max="4613" width="9.5703125" style="331" customWidth="1"/>
    <col min="4614" max="4614" width="13.42578125" style="331" customWidth="1"/>
    <col min="4615" max="4615" width="8.7109375" style="331" customWidth="1"/>
    <col min="4616" max="4616" width="9.42578125" style="331" customWidth="1"/>
    <col min="4617" max="4617" width="12.85546875" style="331" customWidth="1"/>
    <col min="4618" max="4621" width="9" style="331" customWidth="1"/>
    <col min="4622" max="4623" width="25.7109375" style="331" customWidth="1"/>
    <col min="4624" max="4624" width="9.140625" style="331" customWidth="1"/>
    <col min="4625" max="4864" width="8.7109375" style="331"/>
    <col min="4865" max="4865" width="5.7109375" style="331" customWidth="1"/>
    <col min="4866" max="4867" width="30.7109375" style="331" customWidth="1"/>
    <col min="4868" max="4868" width="17.42578125" style="331" customWidth="1"/>
    <col min="4869" max="4869" width="9.5703125" style="331" customWidth="1"/>
    <col min="4870" max="4870" width="13.42578125" style="331" customWidth="1"/>
    <col min="4871" max="4871" width="8.7109375" style="331" customWidth="1"/>
    <col min="4872" max="4872" width="9.42578125" style="331" customWidth="1"/>
    <col min="4873" max="4873" width="12.85546875" style="331" customWidth="1"/>
    <col min="4874" max="4877" width="9" style="331" customWidth="1"/>
    <col min="4878" max="4879" width="25.7109375" style="331" customWidth="1"/>
    <col min="4880" max="4880" width="9.140625" style="331" customWidth="1"/>
    <col min="4881" max="5120" width="8.7109375" style="331"/>
    <col min="5121" max="5121" width="5.7109375" style="331" customWidth="1"/>
    <col min="5122" max="5123" width="30.7109375" style="331" customWidth="1"/>
    <col min="5124" max="5124" width="17.42578125" style="331" customWidth="1"/>
    <col min="5125" max="5125" width="9.5703125" style="331" customWidth="1"/>
    <col min="5126" max="5126" width="13.42578125" style="331" customWidth="1"/>
    <col min="5127" max="5127" width="8.7109375" style="331" customWidth="1"/>
    <col min="5128" max="5128" width="9.42578125" style="331" customWidth="1"/>
    <col min="5129" max="5129" width="12.85546875" style="331" customWidth="1"/>
    <col min="5130" max="5133" width="9" style="331" customWidth="1"/>
    <col min="5134" max="5135" width="25.7109375" style="331" customWidth="1"/>
    <col min="5136" max="5136" width="9.140625" style="331" customWidth="1"/>
    <col min="5137" max="5376" width="8.7109375" style="331"/>
    <col min="5377" max="5377" width="5.7109375" style="331" customWidth="1"/>
    <col min="5378" max="5379" width="30.7109375" style="331" customWidth="1"/>
    <col min="5380" max="5380" width="17.42578125" style="331" customWidth="1"/>
    <col min="5381" max="5381" width="9.5703125" style="331" customWidth="1"/>
    <col min="5382" max="5382" width="13.42578125" style="331" customWidth="1"/>
    <col min="5383" max="5383" width="8.7109375" style="331" customWidth="1"/>
    <col min="5384" max="5384" width="9.42578125" style="331" customWidth="1"/>
    <col min="5385" max="5385" width="12.85546875" style="331" customWidth="1"/>
    <col min="5386" max="5389" width="9" style="331" customWidth="1"/>
    <col min="5390" max="5391" width="25.7109375" style="331" customWidth="1"/>
    <col min="5392" max="5392" width="9.140625" style="331" customWidth="1"/>
    <col min="5393" max="5632" width="8.7109375" style="331"/>
    <col min="5633" max="5633" width="5.7109375" style="331" customWidth="1"/>
    <col min="5634" max="5635" width="30.7109375" style="331" customWidth="1"/>
    <col min="5636" max="5636" width="17.42578125" style="331" customWidth="1"/>
    <col min="5637" max="5637" width="9.5703125" style="331" customWidth="1"/>
    <col min="5638" max="5638" width="13.42578125" style="331" customWidth="1"/>
    <col min="5639" max="5639" width="8.7109375" style="331" customWidth="1"/>
    <col min="5640" max="5640" width="9.42578125" style="331" customWidth="1"/>
    <col min="5641" max="5641" width="12.85546875" style="331" customWidth="1"/>
    <col min="5642" max="5645" width="9" style="331" customWidth="1"/>
    <col min="5646" max="5647" width="25.7109375" style="331" customWidth="1"/>
    <col min="5648" max="5648" width="9.140625" style="331" customWidth="1"/>
    <col min="5649" max="5888" width="8.7109375" style="331"/>
    <col min="5889" max="5889" width="5.7109375" style="331" customWidth="1"/>
    <col min="5890" max="5891" width="30.7109375" style="331" customWidth="1"/>
    <col min="5892" max="5892" width="17.42578125" style="331" customWidth="1"/>
    <col min="5893" max="5893" width="9.5703125" style="331" customWidth="1"/>
    <col min="5894" max="5894" width="13.42578125" style="331" customWidth="1"/>
    <col min="5895" max="5895" width="8.7109375" style="331" customWidth="1"/>
    <col min="5896" max="5896" width="9.42578125" style="331" customWidth="1"/>
    <col min="5897" max="5897" width="12.85546875" style="331" customWidth="1"/>
    <col min="5898" max="5901" width="9" style="331" customWidth="1"/>
    <col min="5902" max="5903" width="25.7109375" style="331" customWidth="1"/>
    <col min="5904" max="5904" width="9.140625" style="331" customWidth="1"/>
    <col min="5905" max="6144" width="8.7109375" style="331"/>
    <col min="6145" max="6145" width="5.7109375" style="331" customWidth="1"/>
    <col min="6146" max="6147" width="30.7109375" style="331" customWidth="1"/>
    <col min="6148" max="6148" width="17.42578125" style="331" customWidth="1"/>
    <col min="6149" max="6149" width="9.5703125" style="331" customWidth="1"/>
    <col min="6150" max="6150" width="13.42578125" style="331" customWidth="1"/>
    <col min="6151" max="6151" width="8.7109375" style="331" customWidth="1"/>
    <col min="6152" max="6152" width="9.42578125" style="331" customWidth="1"/>
    <col min="6153" max="6153" width="12.85546875" style="331" customWidth="1"/>
    <col min="6154" max="6157" width="9" style="331" customWidth="1"/>
    <col min="6158" max="6159" width="25.7109375" style="331" customWidth="1"/>
    <col min="6160" max="6160" width="9.140625" style="331" customWidth="1"/>
    <col min="6161" max="6400" width="8.7109375" style="331"/>
    <col min="6401" max="6401" width="5.7109375" style="331" customWidth="1"/>
    <col min="6402" max="6403" width="30.7109375" style="331" customWidth="1"/>
    <col min="6404" max="6404" width="17.42578125" style="331" customWidth="1"/>
    <col min="6405" max="6405" width="9.5703125" style="331" customWidth="1"/>
    <col min="6406" max="6406" width="13.42578125" style="331" customWidth="1"/>
    <col min="6407" max="6407" width="8.7109375" style="331" customWidth="1"/>
    <col min="6408" max="6408" width="9.42578125" style="331" customWidth="1"/>
    <col min="6409" max="6409" width="12.85546875" style="331" customWidth="1"/>
    <col min="6410" max="6413" width="9" style="331" customWidth="1"/>
    <col min="6414" max="6415" width="25.7109375" style="331" customWidth="1"/>
    <col min="6416" max="6416" width="9.140625" style="331" customWidth="1"/>
    <col min="6417" max="6656" width="8.7109375" style="331"/>
    <col min="6657" max="6657" width="5.7109375" style="331" customWidth="1"/>
    <col min="6658" max="6659" width="30.7109375" style="331" customWidth="1"/>
    <col min="6660" max="6660" width="17.42578125" style="331" customWidth="1"/>
    <col min="6661" max="6661" width="9.5703125" style="331" customWidth="1"/>
    <col min="6662" max="6662" width="13.42578125" style="331" customWidth="1"/>
    <col min="6663" max="6663" width="8.7109375" style="331" customWidth="1"/>
    <col min="6664" max="6664" width="9.42578125" style="331" customWidth="1"/>
    <col min="6665" max="6665" width="12.85546875" style="331" customWidth="1"/>
    <col min="6666" max="6669" width="9" style="331" customWidth="1"/>
    <col min="6670" max="6671" width="25.7109375" style="331" customWidth="1"/>
    <col min="6672" max="6672" width="9.140625" style="331" customWidth="1"/>
    <col min="6673" max="6912" width="8.7109375" style="331"/>
    <col min="6913" max="6913" width="5.7109375" style="331" customWidth="1"/>
    <col min="6914" max="6915" width="30.7109375" style="331" customWidth="1"/>
    <col min="6916" max="6916" width="17.42578125" style="331" customWidth="1"/>
    <col min="6917" max="6917" width="9.5703125" style="331" customWidth="1"/>
    <col min="6918" max="6918" width="13.42578125" style="331" customWidth="1"/>
    <col min="6919" max="6919" width="8.7109375" style="331" customWidth="1"/>
    <col min="6920" max="6920" width="9.42578125" style="331" customWidth="1"/>
    <col min="6921" max="6921" width="12.85546875" style="331" customWidth="1"/>
    <col min="6922" max="6925" width="9" style="331" customWidth="1"/>
    <col min="6926" max="6927" width="25.7109375" style="331" customWidth="1"/>
    <col min="6928" max="6928" width="9.140625" style="331" customWidth="1"/>
    <col min="6929" max="7168" width="8.7109375" style="331"/>
    <col min="7169" max="7169" width="5.7109375" style="331" customWidth="1"/>
    <col min="7170" max="7171" width="30.7109375" style="331" customWidth="1"/>
    <col min="7172" max="7172" width="17.42578125" style="331" customWidth="1"/>
    <col min="7173" max="7173" width="9.5703125" style="331" customWidth="1"/>
    <col min="7174" max="7174" width="13.42578125" style="331" customWidth="1"/>
    <col min="7175" max="7175" width="8.7109375" style="331" customWidth="1"/>
    <col min="7176" max="7176" width="9.42578125" style="331" customWidth="1"/>
    <col min="7177" max="7177" width="12.85546875" style="331" customWidth="1"/>
    <col min="7178" max="7181" width="9" style="331" customWidth="1"/>
    <col min="7182" max="7183" width="25.7109375" style="331" customWidth="1"/>
    <col min="7184" max="7184" width="9.140625" style="331" customWidth="1"/>
    <col min="7185" max="7424" width="8.7109375" style="331"/>
    <col min="7425" max="7425" width="5.7109375" style="331" customWidth="1"/>
    <col min="7426" max="7427" width="30.7109375" style="331" customWidth="1"/>
    <col min="7428" max="7428" width="17.42578125" style="331" customWidth="1"/>
    <col min="7429" max="7429" width="9.5703125" style="331" customWidth="1"/>
    <col min="7430" max="7430" width="13.42578125" style="331" customWidth="1"/>
    <col min="7431" max="7431" width="8.7109375" style="331" customWidth="1"/>
    <col min="7432" max="7432" width="9.42578125" style="331" customWidth="1"/>
    <col min="7433" max="7433" width="12.85546875" style="331" customWidth="1"/>
    <col min="7434" max="7437" width="9" style="331" customWidth="1"/>
    <col min="7438" max="7439" width="25.7109375" style="331" customWidth="1"/>
    <col min="7440" max="7440" width="9.140625" style="331" customWidth="1"/>
    <col min="7441" max="7680" width="8.7109375" style="331"/>
    <col min="7681" max="7681" width="5.7109375" style="331" customWidth="1"/>
    <col min="7682" max="7683" width="30.7109375" style="331" customWidth="1"/>
    <col min="7684" max="7684" width="17.42578125" style="331" customWidth="1"/>
    <col min="7685" max="7685" width="9.5703125" style="331" customWidth="1"/>
    <col min="7686" max="7686" width="13.42578125" style="331" customWidth="1"/>
    <col min="7687" max="7687" width="8.7109375" style="331" customWidth="1"/>
    <col min="7688" max="7688" width="9.42578125" style="331" customWidth="1"/>
    <col min="7689" max="7689" width="12.85546875" style="331" customWidth="1"/>
    <col min="7690" max="7693" width="9" style="331" customWidth="1"/>
    <col min="7694" max="7695" width="25.7109375" style="331" customWidth="1"/>
    <col min="7696" max="7696" width="9.140625" style="331" customWidth="1"/>
    <col min="7697" max="7936" width="8.7109375" style="331"/>
    <col min="7937" max="7937" width="5.7109375" style="331" customWidth="1"/>
    <col min="7938" max="7939" width="30.7109375" style="331" customWidth="1"/>
    <col min="7940" max="7940" width="17.42578125" style="331" customWidth="1"/>
    <col min="7941" max="7941" width="9.5703125" style="331" customWidth="1"/>
    <col min="7942" max="7942" width="13.42578125" style="331" customWidth="1"/>
    <col min="7943" max="7943" width="8.7109375" style="331" customWidth="1"/>
    <col min="7944" max="7944" width="9.42578125" style="331" customWidth="1"/>
    <col min="7945" max="7945" width="12.85546875" style="331" customWidth="1"/>
    <col min="7946" max="7949" width="9" style="331" customWidth="1"/>
    <col min="7950" max="7951" width="25.7109375" style="331" customWidth="1"/>
    <col min="7952" max="7952" width="9.140625" style="331" customWidth="1"/>
    <col min="7953" max="8192" width="8.7109375" style="331"/>
    <col min="8193" max="8193" width="5.7109375" style="331" customWidth="1"/>
    <col min="8194" max="8195" width="30.7109375" style="331" customWidth="1"/>
    <col min="8196" max="8196" width="17.42578125" style="331" customWidth="1"/>
    <col min="8197" max="8197" width="9.5703125" style="331" customWidth="1"/>
    <col min="8198" max="8198" width="13.42578125" style="331" customWidth="1"/>
    <col min="8199" max="8199" width="8.7109375" style="331" customWidth="1"/>
    <col min="8200" max="8200" width="9.42578125" style="331" customWidth="1"/>
    <col min="8201" max="8201" width="12.85546875" style="331" customWidth="1"/>
    <col min="8202" max="8205" width="9" style="331" customWidth="1"/>
    <col min="8206" max="8207" width="25.7109375" style="331" customWidth="1"/>
    <col min="8208" max="8208" width="9.140625" style="331" customWidth="1"/>
    <col min="8209" max="8448" width="8.7109375" style="331"/>
    <col min="8449" max="8449" width="5.7109375" style="331" customWidth="1"/>
    <col min="8450" max="8451" width="30.7109375" style="331" customWidth="1"/>
    <col min="8452" max="8452" width="17.42578125" style="331" customWidth="1"/>
    <col min="8453" max="8453" width="9.5703125" style="331" customWidth="1"/>
    <col min="8454" max="8454" width="13.42578125" style="331" customWidth="1"/>
    <col min="8455" max="8455" width="8.7109375" style="331" customWidth="1"/>
    <col min="8456" max="8456" width="9.42578125" style="331" customWidth="1"/>
    <col min="8457" max="8457" width="12.85546875" style="331" customWidth="1"/>
    <col min="8458" max="8461" width="9" style="331" customWidth="1"/>
    <col min="8462" max="8463" width="25.7109375" style="331" customWidth="1"/>
    <col min="8464" max="8464" width="9.140625" style="331" customWidth="1"/>
    <col min="8465" max="8704" width="8.7109375" style="331"/>
    <col min="8705" max="8705" width="5.7109375" style="331" customWidth="1"/>
    <col min="8706" max="8707" width="30.7109375" style="331" customWidth="1"/>
    <col min="8708" max="8708" width="17.42578125" style="331" customWidth="1"/>
    <col min="8709" max="8709" width="9.5703125" style="331" customWidth="1"/>
    <col min="8710" max="8710" width="13.42578125" style="331" customWidth="1"/>
    <col min="8711" max="8711" width="8.7109375" style="331" customWidth="1"/>
    <col min="8712" max="8712" width="9.42578125" style="331" customWidth="1"/>
    <col min="8713" max="8713" width="12.85546875" style="331" customWidth="1"/>
    <col min="8714" max="8717" width="9" style="331" customWidth="1"/>
    <col min="8718" max="8719" width="25.7109375" style="331" customWidth="1"/>
    <col min="8720" max="8720" width="9.140625" style="331" customWidth="1"/>
    <col min="8721" max="8960" width="8.7109375" style="331"/>
    <col min="8961" max="8961" width="5.7109375" style="331" customWidth="1"/>
    <col min="8962" max="8963" width="30.7109375" style="331" customWidth="1"/>
    <col min="8964" max="8964" width="17.42578125" style="331" customWidth="1"/>
    <col min="8965" max="8965" width="9.5703125" style="331" customWidth="1"/>
    <col min="8966" max="8966" width="13.42578125" style="331" customWidth="1"/>
    <col min="8967" max="8967" width="8.7109375" style="331" customWidth="1"/>
    <col min="8968" max="8968" width="9.42578125" style="331" customWidth="1"/>
    <col min="8969" max="8969" width="12.85546875" style="331" customWidth="1"/>
    <col min="8970" max="8973" width="9" style="331" customWidth="1"/>
    <col min="8974" max="8975" width="25.7109375" style="331" customWidth="1"/>
    <col min="8976" max="8976" width="9.140625" style="331" customWidth="1"/>
    <col min="8977" max="9216" width="8.7109375" style="331"/>
    <col min="9217" max="9217" width="5.7109375" style="331" customWidth="1"/>
    <col min="9218" max="9219" width="30.7109375" style="331" customWidth="1"/>
    <col min="9220" max="9220" width="17.42578125" style="331" customWidth="1"/>
    <col min="9221" max="9221" width="9.5703125" style="331" customWidth="1"/>
    <col min="9222" max="9222" width="13.42578125" style="331" customWidth="1"/>
    <col min="9223" max="9223" width="8.7109375" style="331" customWidth="1"/>
    <col min="9224" max="9224" width="9.42578125" style="331" customWidth="1"/>
    <col min="9225" max="9225" width="12.85546875" style="331" customWidth="1"/>
    <col min="9226" max="9229" width="9" style="331" customWidth="1"/>
    <col min="9230" max="9231" width="25.7109375" style="331" customWidth="1"/>
    <col min="9232" max="9232" width="9.140625" style="331" customWidth="1"/>
    <col min="9233" max="9472" width="8.7109375" style="331"/>
    <col min="9473" max="9473" width="5.7109375" style="331" customWidth="1"/>
    <col min="9474" max="9475" width="30.7109375" style="331" customWidth="1"/>
    <col min="9476" max="9476" width="17.42578125" style="331" customWidth="1"/>
    <col min="9477" max="9477" width="9.5703125" style="331" customWidth="1"/>
    <col min="9478" max="9478" width="13.42578125" style="331" customWidth="1"/>
    <col min="9479" max="9479" width="8.7109375" style="331" customWidth="1"/>
    <col min="9480" max="9480" width="9.42578125" style="331" customWidth="1"/>
    <col min="9481" max="9481" width="12.85546875" style="331" customWidth="1"/>
    <col min="9482" max="9485" width="9" style="331" customWidth="1"/>
    <col min="9486" max="9487" width="25.7109375" style="331" customWidth="1"/>
    <col min="9488" max="9488" width="9.140625" style="331" customWidth="1"/>
    <col min="9489" max="9728" width="8.7109375" style="331"/>
    <col min="9729" max="9729" width="5.7109375" style="331" customWidth="1"/>
    <col min="9730" max="9731" width="30.7109375" style="331" customWidth="1"/>
    <col min="9732" max="9732" width="17.42578125" style="331" customWidth="1"/>
    <col min="9733" max="9733" width="9.5703125" style="331" customWidth="1"/>
    <col min="9734" max="9734" width="13.42578125" style="331" customWidth="1"/>
    <col min="9735" max="9735" width="8.7109375" style="331" customWidth="1"/>
    <col min="9736" max="9736" width="9.42578125" style="331" customWidth="1"/>
    <col min="9737" max="9737" width="12.85546875" style="331" customWidth="1"/>
    <col min="9738" max="9741" width="9" style="331" customWidth="1"/>
    <col min="9742" max="9743" width="25.7109375" style="331" customWidth="1"/>
    <col min="9744" max="9744" width="9.140625" style="331" customWidth="1"/>
    <col min="9745" max="9984" width="8.7109375" style="331"/>
    <col min="9985" max="9985" width="5.7109375" style="331" customWidth="1"/>
    <col min="9986" max="9987" width="30.7109375" style="331" customWidth="1"/>
    <col min="9988" max="9988" width="17.42578125" style="331" customWidth="1"/>
    <col min="9989" max="9989" width="9.5703125" style="331" customWidth="1"/>
    <col min="9990" max="9990" width="13.42578125" style="331" customWidth="1"/>
    <col min="9991" max="9991" width="8.7109375" style="331" customWidth="1"/>
    <col min="9992" max="9992" width="9.42578125" style="331" customWidth="1"/>
    <col min="9993" max="9993" width="12.85546875" style="331" customWidth="1"/>
    <col min="9994" max="9997" width="9" style="331" customWidth="1"/>
    <col min="9998" max="9999" width="25.7109375" style="331" customWidth="1"/>
    <col min="10000" max="10000" width="9.140625" style="331" customWidth="1"/>
    <col min="10001" max="10240" width="8.7109375" style="331"/>
    <col min="10241" max="10241" width="5.7109375" style="331" customWidth="1"/>
    <col min="10242" max="10243" width="30.7109375" style="331" customWidth="1"/>
    <col min="10244" max="10244" width="17.42578125" style="331" customWidth="1"/>
    <col min="10245" max="10245" width="9.5703125" style="331" customWidth="1"/>
    <col min="10246" max="10246" width="13.42578125" style="331" customWidth="1"/>
    <col min="10247" max="10247" width="8.7109375" style="331" customWidth="1"/>
    <col min="10248" max="10248" width="9.42578125" style="331" customWidth="1"/>
    <col min="10249" max="10249" width="12.85546875" style="331" customWidth="1"/>
    <col min="10250" max="10253" width="9" style="331" customWidth="1"/>
    <col min="10254" max="10255" width="25.7109375" style="331" customWidth="1"/>
    <col min="10256" max="10256" width="9.140625" style="331" customWidth="1"/>
    <col min="10257" max="10496" width="8.7109375" style="331"/>
    <col min="10497" max="10497" width="5.7109375" style="331" customWidth="1"/>
    <col min="10498" max="10499" width="30.7109375" style="331" customWidth="1"/>
    <col min="10500" max="10500" width="17.42578125" style="331" customWidth="1"/>
    <col min="10501" max="10501" width="9.5703125" style="331" customWidth="1"/>
    <col min="10502" max="10502" width="13.42578125" style="331" customWidth="1"/>
    <col min="10503" max="10503" width="8.7109375" style="331" customWidth="1"/>
    <col min="10504" max="10504" width="9.42578125" style="331" customWidth="1"/>
    <col min="10505" max="10505" width="12.85546875" style="331" customWidth="1"/>
    <col min="10506" max="10509" width="9" style="331" customWidth="1"/>
    <col min="10510" max="10511" width="25.7109375" style="331" customWidth="1"/>
    <col min="10512" max="10512" width="9.140625" style="331" customWidth="1"/>
    <col min="10513" max="10752" width="8.7109375" style="331"/>
    <col min="10753" max="10753" width="5.7109375" style="331" customWidth="1"/>
    <col min="10754" max="10755" width="30.7109375" style="331" customWidth="1"/>
    <col min="10756" max="10756" width="17.42578125" style="331" customWidth="1"/>
    <col min="10757" max="10757" width="9.5703125" style="331" customWidth="1"/>
    <col min="10758" max="10758" width="13.42578125" style="331" customWidth="1"/>
    <col min="10759" max="10759" width="8.7109375" style="331" customWidth="1"/>
    <col min="10760" max="10760" width="9.42578125" style="331" customWidth="1"/>
    <col min="10761" max="10761" width="12.85546875" style="331" customWidth="1"/>
    <col min="10762" max="10765" width="9" style="331" customWidth="1"/>
    <col min="10766" max="10767" width="25.7109375" style="331" customWidth="1"/>
    <col min="10768" max="10768" width="9.140625" style="331" customWidth="1"/>
    <col min="10769" max="11008" width="8.7109375" style="331"/>
    <col min="11009" max="11009" width="5.7109375" style="331" customWidth="1"/>
    <col min="11010" max="11011" width="30.7109375" style="331" customWidth="1"/>
    <col min="11012" max="11012" width="17.42578125" style="331" customWidth="1"/>
    <col min="11013" max="11013" width="9.5703125" style="331" customWidth="1"/>
    <col min="11014" max="11014" width="13.42578125" style="331" customWidth="1"/>
    <col min="11015" max="11015" width="8.7109375" style="331" customWidth="1"/>
    <col min="11016" max="11016" width="9.42578125" style="331" customWidth="1"/>
    <col min="11017" max="11017" width="12.85546875" style="331" customWidth="1"/>
    <col min="11018" max="11021" width="9" style="331" customWidth="1"/>
    <col min="11022" max="11023" width="25.7109375" style="331" customWidth="1"/>
    <col min="11024" max="11024" width="9.140625" style="331" customWidth="1"/>
    <col min="11025" max="11264" width="8.7109375" style="331"/>
    <col min="11265" max="11265" width="5.7109375" style="331" customWidth="1"/>
    <col min="11266" max="11267" width="30.7109375" style="331" customWidth="1"/>
    <col min="11268" max="11268" width="17.42578125" style="331" customWidth="1"/>
    <col min="11269" max="11269" width="9.5703125" style="331" customWidth="1"/>
    <col min="11270" max="11270" width="13.42578125" style="331" customWidth="1"/>
    <col min="11271" max="11271" width="8.7109375" style="331" customWidth="1"/>
    <col min="11272" max="11272" width="9.42578125" style="331" customWidth="1"/>
    <col min="11273" max="11273" width="12.85546875" style="331" customWidth="1"/>
    <col min="11274" max="11277" width="9" style="331" customWidth="1"/>
    <col min="11278" max="11279" width="25.7109375" style="331" customWidth="1"/>
    <col min="11280" max="11280" width="9.140625" style="331" customWidth="1"/>
    <col min="11281" max="11520" width="8.7109375" style="331"/>
    <col min="11521" max="11521" width="5.7109375" style="331" customWidth="1"/>
    <col min="11522" max="11523" width="30.7109375" style="331" customWidth="1"/>
    <col min="11524" max="11524" width="17.42578125" style="331" customWidth="1"/>
    <col min="11525" max="11525" width="9.5703125" style="331" customWidth="1"/>
    <col min="11526" max="11526" width="13.42578125" style="331" customWidth="1"/>
    <col min="11527" max="11527" width="8.7109375" style="331" customWidth="1"/>
    <col min="11528" max="11528" width="9.42578125" style="331" customWidth="1"/>
    <col min="11529" max="11529" width="12.85546875" style="331" customWidth="1"/>
    <col min="11530" max="11533" width="9" style="331" customWidth="1"/>
    <col min="11534" max="11535" width="25.7109375" style="331" customWidth="1"/>
    <col min="11536" max="11536" width="9.140625" style="331" customWidth="1"/>
    <col min="11537" max="11776" width="8.7109375" style="331"/>
    <col min="11777" max="11777" width="5.7109375" style="331" customWidth="1"/>
    <col min="11778" max="11779" width="30.7109375" style="331" customWidth="1"/>
    <col min="11780" max="11780" width="17.42578125" style="331" customWidth="1"/>
    <col min="11781" max="11781" width="9.5703125" style="331" customWidth="1"/>
    <col min="11782" max="11782" width="13.42578125" style="331" customWidth="1"/>
    <col min="11783" max="11783" width="8.7109375" style="331" customWidth="1"/>
    <col min="11784" max="11784" width="9.42578125" style="331" customWidth="1"/>
    <col min="11785" max="11785" width="12.85546875" style="331" customWidth="1"/>
    <col min="11786" max="11789" width="9" style="331" customWidth="1"/>
    <col min="11790" max="11791" width="25.7109375" style="331" customWidth="1"/>
    <col min="11792" max="11792" width="9.140625" style="331" customWidth="1"/>
    <col min="11793" max="12032" width="8.7109375" style="331"/>
    <col min="12033" max="12033" width="5.7109375" style="331" customWidth="1"/>
    <col min="12034" max="12035" width="30.7109375" style="331" customWidth="1"/>
    <col min="12036" max="12036" width="17.42578125" style="331" customWidth="1"/>
    <col min="12037" max="12037" width="9.5703125" style="331" customWidth="1"/>
    <col min="12038" max="12038" width="13.42578125" style="331" customWidth="1"/>
    <col min="12039" max="12039" width="8.7109375" style="331" customWidth="1"/>
    <col min="12040" max="12040" width="9.42578125" style="331" customWidth="1"/>
    <col min="12041" max="12041" width="12.85546875" style="331" customWidth="1"/>
    <col min="12042" max="12045" width="9" style="331" customWidth="1"/>
    <col min="12046" max="12047" width="25.7109375" style="331" customWidth="1"/>
    <col min="12048" max="12048" width="9.140625" style="331" customWidth="1"/>
    <col min="12049" max="12288" width="8.7109375" style="331"/>
    <col min="12289" max="12289" width="5.7109375" style="331" customWidth="1"/>
    <col min="12290" max="12291" width="30.7109375" style="331" customWidth="1"/>
    <col min="12292" max="12292" width="17.42578125" style="331" customWidth="1"/>
    <col min="12293" max="12293" width="9.5703125" style="331" customWidth="1"/>
    <col min="12294" max="12294" width="13.42578125" style="331" customWidth="1"/>
    <col min="12295" max="12295" width="8.7109375" style="331" customWidth="1"/>
    <col min="12296" max="12296" width="9.42578125" style="331" customWidth="1"/>
    <col min="12297" max="12297" width="12.85546875" style="331" customWidth="1"/>
    <col min="12298" max="12301" width="9" style="331" customWidth="1"/>
    <col min="12302" max="12303" width="25.7109375" style="331" customWidth="1"/>
    <col min="12304" max="12304" width="9.140625" style="331" customWidth="1"/>
    <col min="12305" max="12544" width="8.7109375" style="331"/>
    <col min="12545" max="12545" width="5.7109375" style="331" customWidth="1"/>
    <col min="12546" max="12547" width="30.7109375" style="331" customWidth="1"/>
    <col min="12548" max="12548" width="17.42578125" style="331" customWidth="1"/>
    <col min="12549" max="12549" width="9.5703125" style="331" customWidth="1"/>
    <col min="12550" max="12550" width="13.42578125" style="331" customWidth="1"/>
    <col min="12551" max="12551" width="8.7109375" style="331" customWidth="1"/>
    <col min="12552" max="12552" width="9.42578125" style="331" customWidth="1"/>
    <col min="12553" max="12553" width="12.85546875" style="331" customWidth="1"/>
    <col min="12554" max="12557" width="9" style="331" customWidth="1"/>
    <col min="12558" max="12559" width="25.7109375" style="331" customWidth="1"/>
    <col min="12560" max="12560" width="9.140625" style="331" customWidth="1"/>
    <col min="12561" max="12800" width="8.7109375" style="331"/>
    <col min="12801" max="12801" width="5.7109375" style="331" customWidth="1"/>
    <col min="12802" max="12803" width="30.7109375" style="331" customWidth="1"/>
    <col min="12804" max="12804" width="17.42578125" style="331" customWidth="1"/>
    <col min="12805" max="12805" width="9.5703125" style="331" customWidth="1"/>
    <col min="12806" max="12806" width="13.42578125" style="331" customWidth="1"/>
    <col min="12807" max="12807" width="8.7109375" style="331" customWidth="1"/>
    <col min="12808" max="12808" width="9.42578125" style="331" customWidth="1"/>
    <col min="12809" max="12809" width="12.85546875" style="331" customWidth="1"/>
    <col min="12810" max="12813" width="9" style="331" customWidth="1"/>
    <col min="12814" max="12815" width="25.7109375" style="331" customWidth="1"/>
    <col min="12816" max="12816" width="9.140625" style="331" customWidth="1"/>
    <col min="12817" max="13056" width="8.7109375" style="331"/>
    <col min="13057" max="13057" width="5.7109375" style="331" customWidth="1"/>
    <col min="13058" max="13059" width="30.7109375" style="331" customWidth="1"/>
    <col min="13060" max="13060" width="17.42578125" style="331" customWidth="1"/>
    <col min="13061" max="13061" width="9.5703125" style="331" customWidth="1"/>
    <col min="13062" max="13062" width="13.42578125" style="331" customWidth="1"/>
    <col min="13063" max="13063" width="8.7109375" style="331" customWidth="1"/>
    <col min="13064" max="13064" width="9.42578125" style="331" customWidth="1"/>
    <col min="13065" max="13065" width="12.85546875" style="331" customWidth="1"/>
    <col min="13066" max="13069" width="9" style="331" customWidth="1"/>
    <col min="13070" max="13071" width="25.7109375" style="331" customWidth="1"/>
    <col min="13072" max="13072" width="9.140625" style="331" customWidth="1"/>
    <col min="13073" max="13312" width="8.7109375" style="331"/>
    <col min="13313" max="13313" width="5.7109375" style="331" customWidth="1"/>
    <col min="13314" max="13315" width="30.7109375" style="331" customWidth="1"/>
    <col min="13316" max="13316" width="17.42578125" style="331" customWidth="1"/>
    <col min="13317" max="13317" width="9.5703125" style="331" customWidth="1"/>
    <col min="13318" max="13318" width="13.42578125" style="331" customWidth="1"/>
    <col min="13319" max="13319" width="8.7109375" style="331" customWidth="1"/>
    <col min="13320" max="13320" width="9.42578125" style="331" customWidth="1"/>
    <col min="13321" max="13321" width="12.85546875" style="331" customWidth="1"/>
    <col min="13322" max="13325" width="9" style="331" customWidth="1"/>
    <col min="13326" max="13327" width="25.7109375" style="331" customWidth="1"/>
    <col min="13328" max="13328" width="9.140625" style="331" customWidth="1"/>
    <col min="13329" max="13568" width="8.7109375" style="331"/>
    <col min="13569" max="13569" width="5.7109375" style="331" customWidth="1"/>
    <col min="13570" max="13571" width="30.7109375" style="331" customWidth="1"/>
    <col min="13572" max="13572" width="17.42578125" style="331" customWidth="1"/>
    <col min="13573" max="13573" width="9.5703125" style="331" customWidth="1"/>
    <col min="13574" max="13574" width="13.42578125" style="331" customWidth="1"/>
    <col min="13575" max="13575" width="8.7109375" style="331" customWidth="1"/>
    <col min="13576" max="13576" width="9.42578125" style="331" customWidth="1"/>
    <col min="13577" max="13577" width="12.85546875" style="331" customWidth="1"/>
    <col min="13578" max="13581" width="9" style="331" customWidth="1"/>
    <col min="13582" max="13583" width="25.7109375" style="331" customWidth="1"/>
    <col min="13584" max="13584" width="9.140625" style="331" customWidth="1"/>
    <col min="13585" max="13824" width="8.7109375" style="331"/>
    <col min="13825" max="13825" width="5.7109375" style="331" customWidth="1"/>
    <col min="13826" max="13827" width="30.7109375" style="331" customWidth="1"/>
    <col min="13828" max="13828" width="17.42578125" style="331" customWidth="1"/>
    <col min="13829" max="13829" width="9.5703125" style="331" customWidth="1"/>
    <col min="13830" max="13830" width="13.42578125" style="331" customWidth="1"/>
    <col min="13831" max="13831" width="8.7109375" style="331" customWidth="1"/>
    <col min="13832" max="13832" width="9.42578125" style="331" customWidth="1"/>
    <col min="13833" max="13833" width="12.85546875" style="331" customWidth="1"/>
    <col min="13834" max="13837" width="9" style="331" customWidth="1"/>
    <col min="13838" max="13839" width="25.7109375" style="331" customWidth="1"/>
    <col min="13840" max="13840" width="9.140625" style="331" customWidth="1"/>
    <col min="13841" max="14080" width="8.7109375" style="331"/>
    <col min="14081" max="14081" width="5.7109375" style="331" customWidth="1"/>
    <col min="14082" max="14083" width="30.7109375" style="331" customWidth="1"/>
    <col min="14084" max="14084" width="17.42578125" style="331" customWidth="1"/>
    <col min="14085" max="14085" width="9.5703125" style="331" customWidth="1"/>
    <col min="14086" max="14086" width="13.42578125" style="331" customWidth="1"/>
    <col min="14087" max="14087" width="8.7109375" style="331" customWidth="1"/>
    <col min="14088" max="14088" width="9.42578125" style="331" customWidth="1"/>
    <col min="14089" max="14089" width="12.85546875" style="331" customWidth="1"/>
    <col min="14090" max="14093" width="9" style="331" customWidth="1"/>
    <col min="14094" max="14095" width="25.7109375" style="331" customWidth="1"/>
    <col min="14096" max="14096" width="9.140625" style="331" customWidth="1"/>
    <col min="14097" max="14336" width="8.7109375" style="331"/>
    <col min="14337" max="14337" width="5.7109375" style="331" customWidth="1"/>
    <col min="14338" max="14339" width="30.7109375" style="331" customWidth="1"/>
    <col min="14340" max="14340" width="17.42578125" style="331" customWidth="1"/>
    <col min="14341" max="14341" width="9.5703125" style="331" customWidth="1"/>
    <col min="14342" max="14342" width="13.42578125" style="331" customWidth="1"/>
    <col min="14343" max="14343" width="8.7109375" style="331" customWidth="1"/>
    <col min="14344" max="14344" width="9.42578125" style="331" customWidth="1"/>
    <col min="14345" max="14345" width="12.85546875" style="331" customWidth="1"/>
    <col min="14346" max="14349" width="9" style="331" customWidth="1"/>
    <col min="14350" max="14351" width="25.7109375" style="331" customWidth="1"/>
    <col min="14352" max="14352" width="9.140625" style="331" customWidth="1"/>
    <col min="14353" max="14592" width="8.7109375" style="331"/>
    <col min="14593" max="14593" width="5.7109375" style="331" customWidth="1"/>
    <col min="14594" max="14595" width="30.7109375" style="331" customWidth="1"/>
    <col min="14596" max="14596" width="17.42578125" style="331" customWidth="1"/>
    <col min="14597" max="14597" width="9.5703125" style="331" customWidth="1"/>
    <col min="14598" max="14598" width="13.42578125" style="331" customWidth="1"/>
    <col min="14599" max="14599" width="8.7109375" style="331" customWidth="1"/>
    <col min="14600" max="14600" width="9.42578125" style="331" customWidth="1"/>
    <col min="14601" max="14601" width="12.85546875" style="331" customWidth="1"/>
    <col min="14602" max="14605" width="9" style="331" customWidth="1"/>
    <col min="14606" max="14607" width="25.7109375" style="331" customWidth="1"/>
    <col min="14608" max="14608" width="9.140625" style="331" customWidth="1"/>
    <col min="14609" max="14848" width="8.7109375" style="331"/>
    <col min="14849" max="14849" width="5.7109375" style="331" customWidth="1"/>
    <col min="14850" max="14851" width="30.7109375" style="331" customWidth="1"/>
    <col min="14852" max="14852" width="17.42578125" style="331" customWidth="1"/>
    <col min="14853" max="14853" width="9.5703125" style="331" customWidth="1"/>
    <col min="14854" max="14854" width="13.42578125" style="331" customWidth="1"/>
    <col min="14855" max="14855" width="8.7109375" style="331" customWidth="1"/>
    <col min="14856" max="14856" width="9.42578125" style="331" customWidth="1"/>
    <col min="14857" max="14857" width="12.85546875" style="331" customWidth="1"/>
    <col min="14858" max="14861" width="9" style="331" customWidth="1"/>
    <col min="14862" max="14863" width="25.7109375" style="331" customWidth="1"/>
    <col min="14864" max="14864" width="9.140625" style="331" customWidth="1"/>
    <col min="14865" max="15104" width="8.7109375" style="331"/>
    <col min="15105" max="15105" width="5.7109375" style="331" customWidth="1"/>
    <col min="15106" max="15107" width="30.7109375" style="331" customWidth="1"/>
    <col min="15108" max="15108" width="17.42578125" style="331" customWidth="1"/>
    <col min="15109" max="15109" width="9.5703125" style="331" customWidth="1"/>
    <col min="15110" max="15110" width="13.42578125" style="331" customWidth="1"/>
    <col min="15111" max="15111" width="8.7109375" style="331" customWidth="1"/>
    <col min="15112" max="15112" width="9.42578125" style="331" customWidth="1"/>
    <col min="15113" max="15113" width="12.85546875" style="331" customWidth="1"/>
    <col min="15114" max="15117" width="9" style="331" customWidth="1"/>
    <col min="15118" max="15119" width="25.7109375" style="331" customWidth="1"/>
    <col min="15120" max="15120" width="9.140625" style="331" customWidth="1"/>
    <col min="15121" max="15360" width="8.7109375" style="331"/>
    <col min="15361" max="15361" width="5.7109375" style="331" customWidth="1"/>
    <col min="15362" max="15363" width="30.7109375" style="331" customWidth="1"/>
    <col min="15364" max="15364" width="17.42578125" style="331" customWidth="1"/>
    <col min="15365" max="15365" width="9.5703125" style="331" customWidth="1"/>
    <col min="15366" max="15366" width="13.42578125" style="331" customWidth="1"/>
    <col min="15367" max="15367" width="8.7109375" style="331" customWidth="1"/>
    <col min="15368" max="15368" width="9.42578125" style="331" customWidth="1"/>
    <col min="15369" max="15369" width="12.85546875" style="331" customWidth="1"/>
    <col min="15370" max="15373" width="9" style="331" customWidth="1"/>
    <col min="15374" max="15375" width="25.7109375" style="331" customWidth="1"/>
    <col min="15376" max="15376" width="9.140625" style="331" customWidth="1"/>
    <col min="15377" max="15616" width="8.7109375" style="331"/>
    <col min="15617" max="15617" width="5.7109375" style="331" customWidth="1"/>
    <col min="15618" max="15619" width="30.7109375" style="331" customWidth="1"/>
    <col min="15620" max="15620" width="17.42578125" style="331" customWidth="1"/>
    <col min="15621" max="15621" width="9.5703125" style="331" customWidth="1"/>
    <col min="15622" max="15622" width="13.42578125" style="331" customWidth="1"/>
    <col min="15623" max="15623" width="8.7109375" style="331" customWidth="1"/>
    <col min="15624" max="15624" width="9.42578125" style="331" customWidth="1"/>
    <col min="15625" max="15625" width="12.85546875" style="331" customWidth="1"/>
    <col min="15626" max="15629" width="9" style="331" customWidth="1"/>
    <col min="15630" max="15631" width="25.7109375" style="331" customWidth="1"/>
    <col min="15632" max="15632" width="9.140625" style="331" customWidth="1"/>
    <col min="15633" max="15872" width="8.7109375" style="331"/>
    <col min="15873" max="15873" width="5.7109375" style="331" customWidth="1"/>
    <col min="15874" max="15875" width="30.7109375" style="331" customWidth="1"/>
    <col min="15876" max="15876" width="17.42578125" style="331" customWidth="1"/>
    <col min="15877" max="15877" width="9.5703125" style="331" customWidth="1"/>
    <col min="15878" max="15878" width="13.42578125" style="331" customWidth="1"/>
    <col min="15879" max="15879" width="8.7109375" style="331" customWidth="1"/>
    <col min="15880" max="15880" width="9.42578125" style="331" customWidth="1"/>
    <col min="15881" max="15881" width="12.85546875" style="331" customWidth="1"/>
    <col min="15882" max="15885" width="9" style="331" customWidth="1"/>
    <col min="15886" max="15887" width="25.7109375" style="331" customWidth="1"/>
    <col min="15888" max="15888" width="9.140625" style="331" customWidth="1"/>
    <col min="15889" max="16128" width="8.7109375" style="331"/>
    <col min="16129" max="16129" width="5.7109375" style="331" customWidth="1"/>
    <col min="16130" max="16131" width="30.7109375" style="331" customWidth="1"/>
    <col min="16132" max="16132" width="17.42578125" style="331" customWidth="1"/>
    <col min="16133" max="16133" width="9.5703125" style="331" customWidth="1"/>
    <col min="16134" max="16134" width="13.42578125" style="331" customWidth="1"/>
    <col min="16135" max="16135" width="8.7109375" style="331" customWidth="1"/>
    <col min="16136" max="16136" width="9.42578125" style="331" customWidth="1"/>
    <col min="16137" max="16137" width="12.85546875" style="331" customWidth="1"/>
    <col min="16138" max="16141" width="9" style="331" customWidth="1"/>
    <col min="16142" max="16143" width="25.7109375" style="331" customWidth="1"/>
    <col min="16144" max="16144" width="9.140625" style="331" customWidth="1"/>
    <col min="16145" max="16384" width="8.7109375" style="331"/>
  </cols>
  <sheetData>
    <row r="1" spans="1:16" ht="15.75" x14ac:dyDescent="0.2">
      <c r="A1" s="290" t="s">
        <v>1148</v>
      </c>
    </row>
    <row r="3" spans="1:16" ht="15.75" x14ac:dyDescent="0.2">
      <c r="A3" s="1064" t="s">
        <v>968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</row>
    <row r="4" spans="1:16" ht="15.75" x14ac:dyDescent="0.2">
      <c r="A4" s="217"/>
      <c r="B4" s="217"/>
      <c r="C4" s="589"/>
      <c r="D4" s="590"/>
      <c r="E4" s="590"/>
      <c r="F4" s="590"/>
      <c r="G4" s="589" t="str">
        <f>'1'!$E$5</f>
        <v>KABUPATEN/KOTA</v>
      </c>
      <c r="H4" s="590">
        <f>'1'!$F$5</f>
        <v>2022</v>
      </c>
      <c r="I4" s="590"/>
      <c r="J4" s="590"/>
      <c r="K4" s="590"/>
      <c r="L4" s="590"/>
      <c r="M4" s="590"/>
      <c r="N4" s="588"/>
      <c r="O4" s="588"/>
    </row>
    <row r="5" spans="1:16" ht="15.75" x14ac:dyDescent="0.2">
      <c r="A5" s="217"/>
      <c r="B5" s="217"/>
      <c r="C5" s="589"/>
      <c r="D5" s="590"/>
      <c r="E5" s="590"/>
      <c r="F5" s="590"/>
      <c r="G5" s="589" t="str">
        <f>'1'!$E$6</f>
        <v>TAHUN</v>
      </c>
      <c r="H5" s="590" t="str">
        <f>'1'!$F$6</f>
        <v>BANYUMAS</v>
      </c>
      <c r="I5" s="590"/>
      <c r="J5" s="590"/>
      <c r="K5" s="590"/>
      <c r="L5" s="590"/>
      <c r="M5" s="590"/>
      <c r="N5" s="588"/>
      <c r="O5" s="588"/>
    </row>
    <row r="6" spans="1:16" ht="15.75" thickBo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6" x14ac:dyDescent="0.2">
      <c r="A7" s="1040" t="s">
        <v>2</v>
      </c>
      <c r="B7" s="1040" t="s">
        <v>254</v>
      </c>
      <c r="C7" s="1040" t="s">
        <v>409</v>
      </c>
      <c r="D7" s="1055" t="s">
        <v>969</v>
      </c>
      <c r="E7" s="1117" t="s">
        <v>970</v>
      </c>
      <c r="F7" s="1118"/>
      <c r="G7" s="1118"/>
      <c r="H7" s="1118"/>
      <c r="I7" s="1118"/>
      <c r="J7" s="1118"/>
      <c r="K7" s="1118"/>
      <c r="L7" s="1118"/>
      <c r="M7" s="1118"/>
      <c r="N7" s="1118"/>
      <c r="O7" s="1119"/>
      <c r="P7" s="80"/>
    </row>
    <row r="8" spans="1:16" x14ac:dyDescent="0.2">
      <c r="A8" s="1040"/>
      <c r="B8" s="1040"/>
      <c r="C8" s="1040"/>
      <c r="D8" s="1045"/>
      <c r="E8" s="1042"/>
      <c r="F8" s="1043"/>
      <c r="G8" s="1043"/>
      <c r="H8" s="1043"/>
      <c r="I8" s="1043"/>
      <c r="J8" s="1043"/>
      <c r="K8" s="1043"/>
      <c r="L8" s="1043"/>
      <c r="M8" s="1043"/>
      <c r="N8" s="1043"/>
      <c r="O8" s="1044"/>
      <c r="P8" s="80"/>
    </row>
    <row r="9" spans="1:16" ht="33.75" customHeight="1" x14ac:dyDescent="0.2">
      <c r="A9" s="1040"/>
      <c r="B9" s="1040"/>
      <c r="C9" s="1040"/>
      <c r="D9" s="1045"/>
      <c r="E9" s="1235" t="s">
        <v>971</v>
      </c>
      <c r="F9" s="1259"/>
      <c r="G9" s="1234"/>
      <c r="H9" s="1235" t="s">
        <v>972</v>
      </c>
      <c r="I9" s="1259"/>
      <c r="J9" s="1234"/>
      <c r="K9" s="1235" t="s">
        <v>495</v>
      </c>
      <c r="L9" s="1259"/>
      <c r="M9" s="1234"/>
      <c r="N9" s="1259" t="s">
        <v>740</v>
      </c>
      <c r="O9" s="1234"/>
      <c r="P9" s="80"/>
    </row>
    <row r="10" spans="1:16" ht="31.5" x14ac:dyDescent="0.2">
      <c r="A10" s="1041"/>
      <c r="B10" s="1041"/>
      <c r="C10" s="1041"/>
      <c r="D10" s="1046"/>
      <c r="E10" s="758" t="s">
        <v>973</v>
      </c>
      <c r="F10" s="758" t="s">
        <v>974</v>
      </c>
      <c r="G10" s="860" t="s">
        <v>1157</v>
      </c>
      <c r="H10" s="760" t="s">
        <v>973</v>
      </c>
      <c r="I10" s="760" t="s">
        <v>974</v>
      </c>
      <c r="J10" s="760" t="s">
        <v>1167</v>
      </c>
      <c r="K10" s="760" t="s">
        <v>973</v>
      </c>
      <c r="L10" s="760" t="s">
        <v>974</v>
      </c>
      <c r="M10" s="759" t="s">
        <v>1157</v>
      </c>
      <c r="N10" s="760" t="s">
        <v>256</v>
      </c>
      <c r="O10" s="760" t="s">
        <v>27</v>
      </c>
      <c r="P10" s="80"/>
    </row>
    <row r="11" spans="1:16" s="919" customFormat="1" ht="12" x14ac:dyDescent="0.2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09">
        <v>13</v>
      </c>
      <c r="N11" s="909">
        <v>14</v>
      </c>
      <c r="O11" s="909">
        <v>15</v>
      </c>
      <c r="P11" s="914"/>
    </row>
    <row r="12" spans="1:16" x14ac:dyDescent="0.2">
      <c r="A12" s="561">
        <v>1</v>
      </c>
      <c r="B12" s="128" t="str">
        <f>'9'!B9</f>
        <v>Lumbir</v>
      </c>
      <c r="C12" s="128" t="str">
        <f>'9'!C9</f>
        <v>Lumbir</v>
      </c>
      <c r="D12" s="536"/>
      <c r="E12" s="536"/>
      <c r="F12" s="536"/>
      <c r="G12" s="536"/>
      <c r="H12" s="536"/>
      <c r="I12" s="536"/>
      <c r="J12" s="536"/>
      <c r="K12" s="536">
        <f>E12+H12</f>
        <v>0</v>
      </c>
      <c r="L12" s="536">
        <f>F12+I12</f>
        <v>0</v>
      </c>
      <c r="M12" s="536">
        <f>G12+J12</f>
        <v>0</v>
      </c>
      <c r="N12" s="209">
        <f>K12+L12+M12</f>
        <v>0</v>
      </c>
      <c r="O12" s="377" t="e">
        <f t="shared" ref="O12:O31" si="0">N12/D12*100</f>
        <v>#DIV/0!</v>
      </c>
      <c r="P12" s="80"/>
    </row>
    <row r="13" spans="1:16" x14ac:dyDescent="0.2">
      <c r="A13" s="557">
        <v>2</v>
      </c>
      <c r="B13" s="128" t="str">
        <f>'9'!B10</f>
        <v>Wangon</v>
      </c>
      <c r="C13" s="128" t="str">
        <f>'9'!C10</f>
        <v>Wangon I</v>
      </c>
      <c r="D13" s="536"/>
      <c r="E13" s="536"/>
      <c r="F13" s="536"/>
      <c r="G13" s="536"/>
      <c r="H13" s="536"/>
      <c r="I13" s="536"/>
      <c r="J13" s="536"/>
      <c r="K13" s="536">
        <f t="shared" ref="K13:K31" si="1">E13+H13</f>
        <v>0</v>
      </c>
      <c r="L13" s="536">
        <f t="shared" ref="L13:L31" si="2">F13+I13</f>
        <v>0</v>
      </c>
      <c r="M13" s="536">
        <f t="shared" ref="M13:M31" si="3">G13+J13</f>
        <v>0</v>
      </c>
      <c r="N13" s="209">
        <f t="shared" ref="N13:N31" si="4">K13+L13+M13</f>
        <v>0</v>
      </c>
      <c r="O13" s="377" t="e">
        <f t="shared" si="0"/>
        <v>#DIV/0!</v>
      </c>
      <c r="P13" s="80"/>
    </row>
    <row r="14" spans="1:16" x14ac:dyDescent="0.2">
      <c r="A14" s="557"/>
      <c r="B14" s="128"/>
      <c r="C14" s="128" t="str">
        <f>'9'!C11</f>
        <v>Wangon II</v>
      </c>
      <c r="D14" s="536"/>
      <c r="E14" s="536"/>
      <c r="F14" s="536"/>
      <c r="G14" s="536"/>
      <c r="H14" s="536"/>
      <c r="I14" s="536"/>
      <c r="J14" s="536"/>
      <c r="K14" s="536">
        <f t="shared" si="1"/>
        <v>0</v>
      </c>
      <c r="L14" s="536">
        <f t="shared" si="2"/>
        <v>0</v>
      </c>
      <c r="M14" s="536">
        <f t="shared" si="3"/>
        <v>0</v>
      </c>
      <c r="N14" s="209">
        <f t="shared" si="4"/>
        <v>0</v>
      </c>
      <c r="O14" s="377" t="e">
        <f t="shared" si="0"/>
        <v>#DIV/0!</v>
      </c>
      <c r="P14" s="80"/>
    </row>
    <row r="15" spans="1:16" x14ac:dyDescent="0.2">
      <c r="A15" s="557">
        <v>3</v>
      </c>
      <c r="B15" s="128" t="str">
        <f>'9'!B12</f>
        <v>Jatilawang</v>
      </c>
      <c r="C15" s="128" t="str">
        <f>'9'!C12</f>
        <v>Jatilawang</v>
      </c>
      <c r="D15" s="536"/>
      <c r="E15" s="536"/>
      <c r="F15" s="536"/>
      <c r="G15" s="536"/>
      <c r="H15" s="536"/>
      <c r="I15" s="536"/>
      <c r="J15" s="536"/>
      <c r="K15" s="536">
        <f t="shared" si="1"/>
        <v>0</v>
      </c>
      <c r="L15" s="536">
        <f t="shared" si="2"/>
        <v>0</v>
      </c>
      <c r="M15" s="536">
        <f t="shared" si="3"/>
        <v>0</v>
      </c>
      <c r="N15" s="209">
        <f t="shared" si="4"/>
        <v>0</v>
      </c>
      <c r="O15" s="377" t="e">
        <f t="shared" si="0"/>
        <v>#DIV/0!</v>
      </c>
      <c r="P15" s="80"/>
    </row>
    <row r="16" spans="1:16" x14ac:dyDescent="0.2">
      <c r="A16" s="557">
        <v>4</v>
      </c>
      <c r="B16" s="128" t="str">
        <f>'9'!B13</f>
        <v>Rawalo</v>
      </c>
      <c r="C16" s="128" t="str">
        <f>'9'!C13</f>
        <v>Rawalo</v>
      </c>
      <c r="D16" s="536"/>
      <c r="E16" s="536"/>
      <c r="F16" s="536"/>
      <c r="G16" s="536"/>
      <c r="H16" s="536"/>
      <c r="I16" s="536"/>
      <c r="J16" s="536"/>
      <c r="K16" s="536">
        <f t="shared" si="1"/>
        <v>0</v>
      </c>
      <c r="L16" s="536">
        <f t="shared" si="2"/>
        <v>0</v>
      </c>
      <c r="M16" s="536">
        <f t="shared" si="3"/>
        <v>0</v>
      </c>
      <c r="N16" s="209">
        <f t="shared" si="4"/>
        <v>0</v>
      </c>
      <c r="O16" s="377" t="e">
        <f t="shared" si="0"/>
        <v>#DIV/0!</v>
      </c>
      <c r="P16" s="80"/>
    </row>
    <row r="17" spans="1:16" x14ac:dyDescent="0.2">
      <c r="A17" s="557">
        <v>5</v>
      </c>
      <c r="B17" s="128" t="str">
        <f>'9'!B14</f>
        <v>Kebasen</v>
      </c>
      <c r="C17" s="128" t="str">
        <f>'9'!C14</f>
        <v>Kebasen</v>
      </c>
      <c r="D17" s="536"/>
      <c r="E17" s="536"/>
      <c r="F17" s="536"/>
      <c r="G17" s="536"/>
      <c r="H17" s="536"/>
      <c r="I17" s="536"/>
      <c r="J17" s="536"/>
      <c r="K17" s="536">
        <f t="shared" si="1"/>
        <v>0</v>
      </c>
      <c r="L17" s="536">
        <f t="shared" si="2"/>
        <v>0</v>
      </c>
      <c r="M17" s="536">
        <f t="shared" si="3"/>
        <v>0</v>
      </c>
      <c r="N17" s="209">
        <f t="shared" si="4"/>
        <v>0</v>
      </c>
      <c r="O17" s="377" t="e">
        <f t="shared" si="0"/>
        <v>#DIV/0!</v>
      </c>
      <c r="P17" s="80"/>
    </row>
    <row r="18" spans="1:16" x14ac:dyDescent="0.2">
      <c r="A18" s="557">
        <v>6</v>
      </c>
      <c r="B18" s="128" t="str">
        <f>'9'!B15</f>
        <v>Kemranjen</v>
      </c>
      <c r="C18" s="128" t="str">
        <f>'9'!C15</f>
        <v>Kemranjen I</v>
      </c>
      <c r="D18" s="536"/>
      <c r="E18" s="536"/>
      <c r="F18" s="536"/>
      <c r="G18" s="536"/>
      <c r="H18" s="536"/>
      <c r="I18" s="536"/>
      <c r="J18" s="536"/>
      <c r="K18" s="536">
        <f t="shared" si="1"/>
        <v>0</v>
      </c>
      <c r="L18" s="536">
        <f t="shared" si="2"/>
        <v>0</v>
      </c>
      <c r="M18" s="536">
        <f t="shared" si="3"/>
        <v>0</v>
      </c>
      <c r="N18" s="209">
        <f t="shared" si="4"/>
        <v>0</v>
      </c>
      <c r="O18" s="377" t="e">
        <f t="shared" si="0"/>
        <v>#DIV/0!</v>
      </c>
      <c r="P18" s="80"/>
    </row>
    <row r="19" spans="1:16" x14ac:dyDescent="0.2">
      <c r="A19" s="557"/>
      <c r="B19" s="128"/>
      <c r="C19" s="128" t="str">
        <f>'9'!C16</f>
        <v>Kemranjen II</v>
      </c>
      <c r="D19" s="536"/>
      <c r="E19" s="536"/>
      <c r="F19" s="536"/>
      <c r="G19" s="536"/>
      <c r="H19" s="536"/>
      <c r="I19" s="536"/>
      <c r="J19" s="536"/>
      <c r="K19" s="536">
        <f t="shared" si="1"/>
        <v>0</v>
      </c>
      <c r="L19" s="536">
        <f t="shared" si="2"/>
        <v>0</v>
      </c>
      <c r="M19" s="536">
        <f t="shared" si="3"/>
        <v>0</v>
      </c>
      <c r="N19" s="209">
        <f t="shared" si="4"/>
        <v>0</v>
      </c>
      <c r="O19" s="377" t="e">
        <f t="shared" si="0"/>
        <v>#DIV/0!</v>
      </c>
      <c r="P19" s="80"/>
    </row>
    <row r="20" spans="1:16" x14ac:dyDescent="0.2">
      <c r="A20" s="557">
        <v>7</v>
      </c>
      <c r="B20" s="128" t="str">
        <f>'9'!B17</f>
        <v>Sumpiuh</v>
      </c>
      <c r="C20" s="128" t="str">
        <f>'9'!C17</f>
        <v>Sumpiuh I</v>
      </c>
      <c r="D20" s="536"/>
      <c r="E20" s="536"/>
      <c r="F20" s="536"/>
      <c r="G20" s="536"/>
      <c r="H20" s="536"/>
      <c r="I20" s="536"/>
      <c r="J20" s="536"/>
      <c r="K20" s="536">
        <f t="shared" si="1"/>
        <v>0</v>
      </c>
      <c r="L20" s="536">
        <f t="shared" si="2"/>
        <v>0</v>
      </c>
      <c r="M20" s="536">
        <f t="shared" si="3"/>
        <v>0</v>
      </c>
      <c r="N20" s="209">
        <f t="shared" si="4"/>
        <v>0</v>
      </c>
      <c r="O20" s="377" t="e">
        <f t="shared" si="0"/>
        <v>#DIV/0!</v>
      </c>
      <c r="P20" s="80"/>
    </row>
    <row r="21" spans="1:16" x14ac:dyDescent="0.2">
      <c r="A21" s="557"/>
      <c r="B21" s="128"/>
      <c r="C21" s="128" t="str">
        <f>'9'!C18</f>
        <v>Sumpiuh II</v>
      </c>
      <c r="D21" s="536"/>
      <c r="E21" s="536"/>
      <c r="F21" s="536"/>
      <c r="G21" s="536"/>
      <c r="H21" s="536"/>
      <c r="I21" s="536"/>
      <c r="J21" s="536"/>
      <c r="K21" s="536">
        <f t="shared" si="1"/>
        <v>0</v>
      </c>
      <c r="L21" s="536">
        <f t="shared" si="2"/>
        <v>0</v>
      </c>
      <c r="M21" s="536">
        <f t="shared" si="3"/>
        <v>0</v>
      </c>
      <c r="N21" s="209">
        <f t="shared" si="4"/>
        <v>0</v>
      </c>
      <c r="O21" s="377" t="e">
        <f t="shared" si="0"/>
        <v>#DIV/0!</v>
      </c>
      <c r="P21" s="80"/>
    </row>
    <row r="22" spans="1:16" x14ac:dyDescent="0.2">
      <c r="A22" s="557">
        <v>8</v>
      </c>
      <c r="B22" s="128" t="str">
        <f>'9'!B19</f>
        <v>Tambak</v>
      </c>
      <c r="C22" s="128" t="str">
        <f>'9'!C19</f>
        <v>Tambak I</v>
      </c>
      <c r="D22" s="536"/>
      <c r="E22" s="536"/>
      <c r="F22" s="536"/>
      <c r="G22" s="536"/>
      <c r="H22" s="536"/>
      <c r="I22" s="536"/>
      <c r="J22" s="536"/>
      <c r="K22" s="536">
        <f t="shared" si="1"/>
        <v>0</v>
      </c>
      <c r="L22" s="536">
        <f t="shared" si="2"/>
        <v>0</v>
      </c>
      <c r="M22" s="536">
        <f t="shared" si="3"/>
        <v>0</v>
      </c>
      <c r="N22" s="209">
        <f t="shared" si="4"/>
        <v>0</v>
      </c>
      <c r="O22" s="377" t="e">
        <f t="shared" si="0"/>
        <v>#DIV/0!</v>
      </c>
      <c r="P22" s="80"/>
    </row>
    <row r="23" spans="1:16" x14ac:dyDescent="0.2">
      <c r="A23" s="557"/>
      <c r="B23" s="128"/>
      <c r="C23" s="128" t="str">
        <f>'9'!C20</f>
        <v>Tambak II</v>
      </c>
      <c r="D23" s="536"/>
      <c r="E23" s="536"/>
      <c r="F23" s="536"/>
      <c r="G23" s="536"/>
      <c r="H23" s="536"/>
      <c r="I23" s="536"/>
      <c r="J23" s="536"/>
      <c r="K23" s="536">
        <f t="shared" si="1"/>
        <v>0</v>
      </c>
      <c r="L23" s="536">
        <f t="shared" si="2"/>
        <v>0</v>
      </c>
      <c r="M23" s="536">
        <f t="shared" si="3"/>
        <v>0</v>
      </c>
      <c r="N23" s="209">
        <f t="shared" si="4"/>
        <v>0</v>
      </c>
      <c r="O23" s="377" t="e">
        <f t="shared" si="0"/>
        <v>#DIV/0!</v>
      </c>
      <c r="P23" s="80"/>
    </row>
    <row r="24" spans="1:16" x14ac:dyDescent="0.2">
      <c r="A24" s="557">
        <v>9</v>
      </c>
      <c r="B24" s="128" t="str">
        <f>'9'!B21</f>
        <v>Somagede</v>
      </c>
      <c r="C24" s="128" t="str">
        <f>'9'!C21</f>
        <v>Somagede</v>
      </c>
      <c r="D24" s="536"/>
      <c r="E24" s="536"/>
      <c r="F24" s="536"/>
      <c r="G24" s="536"/>
      <c r="H24" s="536"/>
      <c r="I24" s="536"/>
      <c r="J24" s="536"/>
      <c r="K24" s="536">
        <f t="shared" si="1"/>
        <v>0</v>
      </c>
      <c r="L24" s="536">
        <f t="shared" si="2"/>
        <v>0</v>
      </c>
      <c r="M24" s="536">
        <f t="shared" si="3"/>
        <v>0</v>
      </c>
      <c r="N24" s="209">
        <f t="shared" si="4"/>
        <v>0</v>
      </c>
      <c r="O24" s="377" t="e">
        <f t="shared" si="0"/>
        <v>#DIV/0!</v>
      </c>
      <c r="P24" s="80"/>
    </row>
    <row r="25" spans="1:16" x14ac:dyDescent="0.2">
      <c r="A25" s="557">
        <v>10</v>
      </c>
      <c r="B25" s="128" t="str">
        <f>'9'!B22</f>
        <v>Kalibagor</v>
      </c>
      <c r="C25" s="128" t="str">
        <f>'9'!C22</f>
        <v>Kalibagor</v>
      </c>
      <c r="D25" s="536"/>
      <c r="E25" s="536"/>
      <c r="F25" s="536"/>
      <c r="G25" s="536"/>
      <c r="H25" s="536"/>
      <c r="I25" s="536"/>
      <c r="J25" s="536"/>
      <c r="K25" s="536">
        <f t="shared" si="1"/>
        <v>0</v>
      </c>
      <c r="L25" s="536">
        <f t="shared" si="2"/>
        <v>0</v>
      </c>
      <c r="M25" s="536">
        <f t="shared" si="3"/>
        <v>0</v>
      </c>
      <c r="N25" s="209">
        <f t="shared" si="4"/>
        <v>0</v>
      </c>
      <c r="O25" s="377" t="e">
        <f t="shared" si="0"/>
        <v>#DIV/0!</v>
      </c>
      <c r="P25" s="80"/>
    </row>
    <row r="26" spans="1:16" x14ac:dyDescent="0.2">
      <c r="A26" s="557">
        <v>11</v>
      </c>
      <c r="B26" s="128" t="str">
        <f>'9'!B23</f>
        <v>Banyumas</v>
      </c>
      <c r="C26" s="128" t="str">
        <f>'9'!C23</f>
        <v>Banyumas</v>
      </c>
      <c r="D26" s="536"/>
      <c r="E26" s="536"/>
      <c r="F26" s="536"/>
      <c r="G26" s="536"/>
      <c r="H26" s="536"/>
      <c r="I26" s="536"/>
      <c r="J26" s="536"/>
      <c r="K26" s="536">
        <f t="shared" si="1"/>
        <v>0</v>
      </c>
      <c r="L26" s="536">
        <f t="shared" si="2"/>
        <v>0</v>
      </c>
      <c r="M26" s="536">
        <f t="shared" si="3"/>
        <v>0</v>
      </c>
      <c r="N26" s="209">
        <f t="shared" si="4"/>
        <v>0</v>
      </c>
      <c r="O26" s="377" t="e">
        <f t="shared" si="0"/>
        <v>#DIV/0!</v>
      </c>
      <c r="P26" s="80"/>
    </row>
    <row r="27" spans="1:16" x14ac:dyDescent="0.2">
      <c r="A27" s="557">
        <v>12</v>
      </c>
      <c r="B27" s="128" t="str">
        <f>'9'!B24</f>
        <v>Patikraja</v>
      </c>
      <c r="C27" s="128" t="str">
        <f>'9'!C24</f>
        <v>Patikraja</v>
      </c>
      <c r="D27" s="536"/>
      <c r="E27" s="536"/>
      <c r="F27" s="536"/>
      <c r="G27" s="536"/>
      <c r="H27" s="536"/>
      <c r="I27" s="536"/>
      <c r="J27" s="536"/>
      <c r="K27" s="536">
        <f t="shared" si="1"/>
        <v>0</v>
      </c>
      <c r="L27" s="536">
        <f t="shared" si="2"/>
        <v>0</v>
      </c>
      <c r="M27" s="536">
        <f t="shared" si="3"/>
        <v>0</v>
      </c>
      <c r="N27" s="209">
        <f t="shared" si="4"/>
        <v>0</v>
      </c>
      <c r="O27" s="377" t="e">
        <f t="shared" si="0"/>
        <v>#DIV/0!</v>
      </c>
      <c r="P27" s="80"/>
    </row>
    <row r="28" spans="1:16" x14ac:dyDescent="0.2">
      <c r="A28" s="557">
        <v>13</v>
      </c>
      <c r="B28" s="128" t="str">
        <f>'9'!B25</f>
        <v>Purwojati</v>
      </c>
      <c r="C28" s="128" t="str">
        <f>'9'!C25</f>
        <v>Purwojati</v>
      </c>
      <c r="D28" s="536"/>
      <c r="E28" s="536"/>
      <c r="F28" s="536"/>
      <c r="G28" s="536"/>
      <c r="H28" s="536"/>
      <c r="I28" s="536"/>
      <c r="J28" s="536"/>
      <c r="K28" s="536">
        <f t="shared" si="1"/>
        <v>0</v>
      </c>
      <c r="L28" s="536">
        <f t="shared" si="2"/>
        <v>0</v>
      </c>
      <c r="M28" s="536">
        <f t="shared" si="3"/>
        <v>0</v>
      </c>
      <c r="N28" s="209">
        <f t="shared" si="4"/>
        <v>0</v>
      </c>
      <c r="O28" s="377" t="e">
        <f t="shared" si="0"/>
        <v>#DIV/0!</v>
      </c>
      <c r="P28" s="80"/>
    </row>
    <row r="29" spans="1:16" x14ac:dyDescent="0.2">
      <c r="A29" s="557">
        <v>14</v>
      </c>
      <c r="B29" s="128" t="str">
        <f>'9'!B26</f>
        <v>Ajibarang</v>
      </c>
      <c r="C29" s="128" t="str">
        <f>'9'!C26</f>
        <v>Ajibarang I</v>
      </c>
      <c r="D29" s="536"/>
      <c r="E29" s="536"/>
      <c r="F29" s="536"/>
      <c r="G29" s="536"/>
      <c r="H29" s="536"/>
      <c r="I29" s="536"/>
      <c r="J29" s="536"/>
      <c r="K29" s="536">
        <f t="shared" si="1"/>
        <v>0</v>
      </c>
      <c r="L29" s="536">
        <f t="shared" si="2"/>
        <v>0</v>
      </c>
      <c r="M29" s="536">
        <f t="shared" si="3"/>
        <v>0</v>
      </c>
      <c r="N29" s="209">
        <f t="shared" si="4"/>
        <v>0</v>
      </c>
      <c r="O29" s="377" t="e">
        <f t="shared" si="0"/>
        <v>#DIV/0!</v>
      </c>
      <c r="P29" s="80"/>
    </row>
    <row r="30" spans="1:16" x14ac:dyDescent="0.2">
      <c r="A30" s="557"/>
      <c r="B30" s="128"/>
      <c r="C30" s="128" t="str">
        <f>'9'!C27</f>
        <v>Ajibarang II</v>
      </c>
      <c r="D30" s="536"/>
      <c r="E30" s="536"/>
      <c r="F30" s="536"/>
      <c r="G30" s="536"/>
      <c r="H30" s="536"/>
      <c r="I30" s="536"/>
      <c r="J30" s="536"/>
      <c r="K30" s="536">
        <f t="shared" si="1"/>
        <v>0</v>
      </c>
      <c r="L30" s="536">
        <f t="shared" si="2"/>
        <v>0</v>
      </c>
      <c r="M30" s="536">
        <f t="shared" si="3"/>
        <v>0</v>
      </c>
      <c r="N30" s="209">
        <f t="shared" si="4"/>
        <v>0</v>
      </c>
      <c r="O30" s="377" t="e">
        <f t="shared" si="0"/>
        <v>#DIV/0!</v>
      </c>
      <c r="P30" s="80"/>
    </row>
    <row r="31" spans="1:16" x14ac:dyDescent="0.2">
      <c r="A31" s="557">
        <v>15</v>
      </c>
      <c r="B31" s="128" t="str">
        <f>'9'!B28</f>
        <v>Gumelar</v>
      </c>
      <c r="C31" s="128" t="str">
        <f>'9'!C28</f>
        <v>Gumelar</v>
      </c>
      <c r="D31" s="536"/>
      <c r="E31" s="536"/>
      <c r="F31" s="536"/>
      <c r="G31" s="536"/>
      <c r="H31" s="536"/>
      <c r="I31" s="536"/>
      <c r="J31" s="536"/>
      <c r="K31" s="536">
        <f t="shared" si="1"/>
        <v>0</v>
      </c>
      <c r="L31" s="536">
        <f t="shared" si="2"/>
        <v>0</v>
      </c>
      <c r="M31" s="536">
        <f t="shared" si="3"/>
        <v>0</v>
      </c>
      <c r="N31" s="209">
        <f t="shared" si="4"/>
        <v>0</v>
      </c>
      <c r="O31" s="377" t="e">
        <f t="shared" si="0"/>
        <v>#DIV/0!</v>
      </c>
      <c r="P31" s="80"/>
    </row>
    <row r="32" spans="1:16" x14ac:dyDescent="0.2">
      <c r="A32" s="557">
        <v>16</v>
      </c>
      <c r="B32" s="128" t="str">
        <f>'9'!B29</f>
        <v>Pekuncen</v>
      </c>
      <c r="C32" s="128" t="str">
        <f>'9'!C29</f>
        <v>Pekuncen I</v>
      </c>
      <c r="D32" s="536"/>
      <c r="E32" s="536"/>
      <c r="F32" s="536"/>
      <c r="G32" s="536"/>
      <c r="H32" s="536"/>
      <c r="I32" s="536"/>
      <c r="J32" s="536"/>
      <c r="K32" s="536">
        <f t="shared" ref="K32:K51" si="5">E32+H32</f>
        <v>0</v>
      </c>
      <c r="L32" s="536">
        <f t="shared" ref="L32:L51" si="6">F32+I32</f>
        <v>0</v>
      </c>
      <c r="M32" s="536">
        <f t="shared" ref="M32:M51" si="7">G32+J32</f>
        <v>0</v>
      </c>
      <c r="N32" s="209">
        <f t="shared" ref="N32:N51" si="8">K32+L32+M32</f>
        <v>0</v>
      </c>
      <c r="O32" s="377" t="e">
        <f t="shared" ref="O32:O51" si="9">N32/D32*100</f>
        <v>#DIV/0!</v>
      </c>
      <c r="P32" s="80"/>
    </row>
    <row r="33" spans="1:16" x14ac:dyDescent="0.2">
      <c r="A33" s="557"/>
      <c r="B33" s="128"/>
      <c r="C33" s="128" t="str">
        <f>'9'!C30</f>
        <v>Pekuncen II</v>
      </c>
      <c r="D33" s="536"/>
      <c r="E33" s="536"/>
      <c r="F33" s="536"/>
      <c r="G33" s="536"/>
      <c r="H33" s="536"/>
      <c r="I33" s="536"/>
      <c r="J33" s="536"/>
      <c r="K33" s="536">
        <f t="shared" si="5"/>
        <v>0</v>
      </c>
      <c r="L33" s="536">
        <f t="shared" si="6"/>
        <v>0</v>
      </c>
      <c r="M33" s="536">
        <f t="shared" si="7"/>
        <v>0</v>
      </c>
      <c r="N33" s="209">
        <f t="shared" si="8"/>
        <v>0</v>
      </c>
      <c r="O33" s="377" t="e">
        <f t="shared" si="9"/>
        <v>#DIV/0!</v>
      </c>
      <c r="P33" s="80"/>
    </row>
    <row r="34" spans="1:16" x14ac:dyDescent="0.2">
      <c r="A34" s="557">
        <v>17</v>
      </c>
      <c r="B34" s="128" t="str">
        <f>'9'!B31</f>
        <v>Cilongok</v>
      </c>
      <c r="C34" s="128" t="str">
        <f>'9'!C31</f>
        <v>Cilongok I</v>
      </c>
      <c r="D34" s="536"/>
      <c r="E34" s="536"/>
      <c r="F34" s="536"/>
      <c r="G34" s="536"/>
      <c r="H34" s="536"/>
      <c r="I34" s="536"/>
      <c r="J34" s="536"/>
      <c r="K34" s="536">
        <f t="shared" si="5"/>
        <v>0</v>
      </c>
      <c r="L34" s="536">
        <f t="shared" si="6"/>
        <v>0</v>
      </c>
      <c r="M34" s="536">
        <f t="shared" si="7"/>
        <v>0</v>
      </c>
      <c r="N34" s="209">
        <f t="shared" si="8"/>
        <v>0</v>
      </c>
      <c r="O34" s="377" t="e">
        <f t="shared" si="9"/>
        <v>#DIV/0!</v>
      </c>
      <c r="P34" s="80"/>
    </row>
    <row r="35" spans="1:16" x14ac:dyDescent="0.2">
      <c r="A35" s="557"/>
      <c r="B35" s="128"/>
      <c r="C35" s="128" t="str">
        <f>'9'!C32</f>
        <v>Cilongok II</v>
      </c>
      <c r="D35" s="536"/>
      <c r="E35" s="536"/>
      <c r="F35" s="536"/>
      <c r="G35" s="536"/>
      <c r="H35" s="536"/>
      <c r="I35" s="536"/>
      <c r="J35" s="536"/>
      <c r="K35" s="536">
        <f t="shared" si="5"/>
        <v>0</v>
      </c>
      <c r="L35" s="536">
        <f t="shared" si="6"/>
        <v>0</v>
      </c>
      <c r="M35" s="536">
        <f t="shared" si="7"/>
        <v>0</v>
      </c>
      <c r="N35" s="209">
        <f t="shared" si="8"/>
        <v>0</v>
      </c>
      <c r="O35" s="377" t="e">
        <f t="shared" si="9"/>
        <v>#DIV/0!</v>
      </c>
      <c r="P35" s="80"/>
    </row>
    <row r="36" spans="1:16" x14ac:dyDescent="0.2">
      <c r="A36" s="557">
        <v>18</v>
      </c>
      <c r="B36" s="128" t="str">
        <f>'9'!B33</f>
        <v>Karanglewas</v>
      </c>
      <c r="C36" s="128" t="str">
        <f>'9'!C33</f>
        <v>Karanglewas</v>
      </c>
      <c r="D36" s="536"/>
      <c r="E36" s="536"/>
      <c r="F36" s="536"/>
      <c r="G36" s="536"/>
      <c r="H36" s="536"/>
      <c r="I36" s="536"/>
      <c r="J36" s="536"/>
      <c r="K36" s="536">
        <f t="shared" si="5"/>
        <v>0</v>
      </c>
      <c r="L36" s="536">
        <f t="shared" si="6"/>
        <v>0</v>
      </c>
      <c r="M36" s="536">
        <f t="shared" si="7"/>
        <v>0</v>
      </c>
      <c r="N36" s="209">
        <f t="shared" si="8"/>
        <v>0</v>
      </c>
      <c r="O36" s="377" t="e">
        <f t="shared" si="9"/>
        <v>#DIV/0!</v>
      </c>
      <c r="P36" s="80"/>
    </row>
    <row r="37" spans="1:16" x14ac:dyDescent="0.2">
      <c r="A37" s="557">
        <v>19</v>
      </c>
      <c r="B37" s="128" t="str">
        <f>'9'!B34</f>
        <v>Purwokerto Barat</v>
      </c>
      <c r="C37" s="128" t="str">
        <f>'9'!C34</f>
        <v>Purwokerto Barat</v>
      </c>
      <c r="D37" s="536"/>
      <c r="E37" s="536"/>
      <c r="F37" s="536"/>
      <c r="G37" s="536"/>
      <c r="H37" s="536"/>
      <c r="I37" s="536"/>
      <c r="J37" s="536"/>
      <c r="K37" s="536">
        <f t="shared" si="5"/>
        <v>0</v>
      </c>
      <c r="L37" s="536">
        <f t="shared" si="6"/>
        <v>0</v>
      </c>
      <c r="M37" s="536">
        <f t="shared" si="7"/>
        <v>0</v>
      </c>
      <c r="N37" s="209">
        <f t="shared" si="8"/>
        <v>0</v>
      </c>
      <c r="O37" s="377" t="e">
        <f t="shared" si="9"/>
        <v>#DIV/0!</v>
      </c>
      <c r="P37" s="80"/>
    </row>
    <row r="38" spans="1:16" x14ac:dyDescent="0.2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536"/>
      <c r="E38" s="536"/>
      <c r="F38" s="536"/>
      <c r="G38" s="536"/>
      <c r="H38" s="536"/>
      <c r="I38" s="536"/>
      <c r="J38" s="536"/>
      <c r="K38" s="536">
        <f t="shared" si="5"/>
        <v>0</v>
      </c>
      <c r="L38" s="536">
        <f t="shared" si="6"/>
        <v>0</v>
      </c>
      <c r="M38" s="536">
        <f t="shared" si="7"/>
        <v>0</v>
      </c>
      <c r="N38" s="209">
        <f t="shared" si="8"/>
        <v>0</v>
      </c>
      <c r="O38" s="377" t="e">
        <f t="shared" si="9"/>
        <v>#DIV/0!</v>
      </c>
      <c r="P38" s="80"/>
    </row>
    <row r="39" spans="1:16" x14ac:dyDescent="0.2">
      <c r="A39" s="557"/>
      <c r="B39" s="128"/>
      <c r="C39" s="128" t="str">
        <f>'9'!C36</f>
        <v>Purwokerto Timur II</v>
      </c>
      <c r="D39" s="536"/>
      <c r="E39" s="536"/>
      <c r="F39" s="536"/>
      <c r="G39" s="536"/>
      <c r="H39" s="536"/>
      <c r="I39" s="536"/>
      <c r="J39" s="536"/>
      <c r="K39" s="536">
        <f t="shared" si="5"/>
        <v>0</v>
      </c>
      <c r="L39" s="536">
        <f t="shared" si="6"/>
        <v>0</v>
      </c>
      <c r="M39" s="536">
        <f t="shared" si="7"/>
        <v>0</v>
      </c>
      <c r="N39" s="209">
        <f t="shared" si="8"/>
        <v>0</v>
      </c>
      <c r="O39" s="377" t="e">
        <f t="shared" si="9"/>
        <v>#DIV/0!</v>
      </c>
      <c r="P39" s="80"/>
    </row>
    <row r="40" spans="1:16" x14ac:dyDescent="0.2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536"/>
      <c r="E40" s="536"/>
      <c r="F40" s="536"/>
      <c r="G40" s="536"/>
      <c r="H40" s="536"/>
      <c r="I40" s="536"/>
      <c r="J40" s="536"/>
      <c r="K40" s="536">
        <f t="shared" si="5"/>
        <v>0</v>
      </c>
      <c r="L40" s="536">
        <f t="shared" si="6"/>
        <v>0</v>
      </c>
      <c r="M40" s="536">
        <f t="shared" si="7"/>
        <v>0</v>
      </c>
      <c r="N40" s="209">
        <f t="shared" si="8"/>
        <v>0</v>
      </c>
      <c r="O40" s="377" t="e">
        <f t="shared" si="9"/>
        <v>#DIV/0!</v>
      </c>
      <c r="P40" s="80"/>
    </row>
    <row r="41" spans="1:16" x14ac:dyDescent="0.2">
      <c r="A41" s="557"/>
      <c r="B41" s="128"/>
      <c r="C41" s="128" t="str">
        <f>'9'!C38</f>
        <v>Purwokerto Utara II</v>
      </c>
      <c r="D41" s="536"/>
      <c r="E41" s="536"/>
      <c r="F41" s="536"/>
      <c r="G41" s="536"/>
      <c r="H41" s="536"/>
      <c r="I41" s="536"/>
      <c r="J41" s="536"/>
      <c r="K41" s="536">
        <f t="shared" si="5"/>
        <v>0</v>
      </c>
      <c r="L41" s="536">
        <f t="shared" si="6"/>
        <v>0</v>
      </c>
      <c r="M41" s="536">
        <f t="shared" si="7"/>
        <v>0</v>
      </c>
      <c r="N41" s="209">
        <f t="shared" si="8"/>
        <v>0</v>
      </c>
      <c r="O41" s="377" t="e">
        <f t="shared" si="9"/>
        <v>#DIV/0!</v>
      </c>
      <c r="P41" s="80"/>
    </row>
    <row r="42" spans="1:16" x14ac:dyDescent="0.2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536"/>
      <c r="E42" s="536"/>
      <c r="F42" s="536"/>
      <c r="G42" s="536"/>
      <c r="H42" s="536"/>
      <c r="I42" s="536"/>
      <c r="J42" s="536"/>
      <c r="K42" s="536">
        <f t="shared" si="5"/>
        <v>0</v>
      </c>
      <c r="L42" s="536">
        <f t="shared" si="6"/>
        <v>0</v>
      </c>
      <c r="M42" s="536">
        <f t="shared" si="7"/>
        <v>0</v>
      </c>
      <c r="N42" s="209">
        <f t="shared" si="8"/>
        <v>0</v>
      </c>
      <c r="O42" s="377" t="e">
        <f t="shared" si="9"/>
        <v>#DIV/0!</v>
      </c>
      <c r="P42" s="80"/>
    </row>
    <row r="43" spans="1:16" x14ac:dyDescent="0.2">
      <c r="A43" s="557">
        <v>23</v>
      </c>
      <c r="B43" s="128" t="str">
        <f>'9'!B40</f>
        <v>Sokaraja</v>
      </c>
      <c r="C43" s="128" t="str">
        <f>'9'!C40</f>
        <v>Sokaraja I</v>
      </c>
      <c r="D43" s="536"/>
      <c r="E43" s="536"/>
      <c r="F43" s="536"/>
      <c r="G43" s="536"/>
      <c r="H43" s="536"/>
      <c r="I43" s="536"/>
      <c r="J43" s="536"/>
      <c r="K43" s="536">
        <f t="shared" si="5"/>
        <v>0</v>
      </c>
      <c r="L43" s="536">
        <f t="shared" si="6"/>
        <v>0</v>
      </c>
      <c r="M43" s="536">
        <f t="shared" si="7"/>
        <v>0</v>
      </c>
      <c r="N43" s="209">
        <f t="shared" si="8"/>
        <v>0</v>
      </c>
      <c r="O43" s="377" t="e">
        <f t="shared" si="9"/>
        <v>#DIV/0!</v>
      </c>
      <c r="P43" s="80"/>
    </row>
    <row r="44" spans="1:16" x14ac:dyDescent="0.2">
      <c r="A44" s="557"/>
      <c r="B44" s="128"/>
      <c r="C44" s="128" t="str">
        <f>'9'!C41</f>
        <v>Sokaraja II</v>
      </c>
      <c r="D44" s="536"/>
      <c r="E44" s="536"/>
      <c r="F44" s="536"/>
      <c r="G44" s="536"/>
      <c r="H44" s="536"/>
      <c r="I44" s="536"/>
      <c r="J44" s="536"/>
      <c r="K44" s="536">
        <f t="shared" si="5"/>
        <v>0</v>
      </c>
      <c r="L44" s="536">
        <f t="shared" si="6"/>
        <v>0</v>
      </c>
      <c r="M44" s="536">
        <f t="shared" si="7"/>
        <v>0</v>
      </c>
      <c r="N44" s="209">
        <f t="shared" si="8"/>
        <v>0</v>
      </c>
      <c r="O44" s="377" t="e">
        <f t="shared" si="9"/>
        <v>#DIV/0!</v>
      </c>
      <c r="P44" s="80"/>
    </row>
    <row r="45" spans="1:16" x14ac:dyDescent="0.2">
      <c r="A45" s="557">
        <v>24</v>
      </c>
      <c r="B45" s="128" t="str">
        <f>'9'!B42</f>
        <v>Kembaran</v>
      </c>
      <c r="C45" s="128" t="str">
        <f>'9'!C42</f>
        <v>Kembaran I</v>
      </c>
      <c r="D45" s="536"/>
      <c r="E45" s="536"/>
      <c r="F45" s="536"/>
      <c r="G45" s="536"/>
      <c r="H45" s="536"/>
      <c r="I45" s="536"/>
      <c r="J45" s="536"/>
      <c r="K45" s="536">
        <f t="shared" si="5"/>
        <v>0</v>
      </c>
      <c r="L45" s="536">
        <f t="shared" si="6"/>
        <v>0</v>
      </c>
      <c r="M45" s="536">
        <f t="shared" si="7"/>
        <v>0</v>
      </c>
      <c r="N45" s="209">
        <f t="shared" si="8"/>
        <v>0</v>
      </c>
      <c r="O45" s="377" t="e">
        <f t="shared" si="9"/>
        <v>#DIV/0!</v>
      </c>
      <c r="P45" s="80"/>
    </row>
    <row r="46" spans="1:16" x14ac:dyDescent="0.2">
      <c r="A46" s="557"/>
      <c r="B46" s="128"/>
      <c r="C46" s="128" t="str">
        <f>'9'!C43</f>
        <v>Kembaran II</v>
      </c>
      <c r="D46" s="536"/>
      <c r="E46" s="536"/>
      <c r="F46" s="536"/>
      <c r="G46" s="536"/>
      <c r="H46" s="536"/>
      <c r="I46" s="536"/>
      <c r="J46" s="536"/>
      <c r="K46" s="536">
        <f t="shared" si="5"/>
        <v>0</v>
      </c>
      <c r="L46" s="536">
        <f t="shared" si="6"/>
        <v>0</v>
      </c>
      <c r="M46" s="536">
        <f t="shared" si="7"/>
        <v>0</v>
      </c>
      <c r="N46" s="209">
        <f t="shared" si="8"/>
        <v>0</v>
      </c>
      <c r="O46" s="377" t="e">
        <f t="shared" si="9"/>
        <v>#DIV/0!</v>
      </c>
      <c r="P46" s="80"/>
    </row>
    <row r="47" spans="1:16" x14ac:dyDescent="0.2">
      <c r="A47" s="557">
        <v>25</v>
      </c>
      <c r="B47" s="128" t="str">
        <f>'9'!B44</f>
        <v>Sumbang</v>
      </c>
      <c r="C47" s="128" t="str">
        <f>'9'!C44</f>
        <v>Sumbang I</v>
      </c>
      <c r="D47" s="536"/>
      <c r="E47" s="536"/>
      <c r="F47" s="536"/>
      <c r="G47" s="536"/>
      <c r="H47" s="536"/>
      <c r="I47" s="536"/>
      <c r="J47" s="536"/>
      <c r="K47" s="536">
        <f t="shared" si="5"/>
        <v>0</v>
      </c>
      <c r="L47" s="536">
        <f t="shared" si="6"/>
        <v>0</v>
      </c>
      <c r="M47" s="536">
        <f t="shared" si="7"/>
        <v>0</v>
      </c>
      <c r="N47" s="209">
        <f t="shared" si="8"/>
        <v>0</v>
      </c>
      <c r="O47" s="377" t="e">
        <f t="shared" si="9"/>
        <v>#DIV/0!</v>
      </c>
      <c r="P47" s="80"/>
    </row>
    <row r="48" spans="1:16" x14ac:dyDescent="0.2">
      <c r="A48" s="557"/>
      <c r="B48" s="128"/>
      <c r="C48" s="128" t="str">
        <f>'9'!C45</f>
        <v>Sumbang II</v>
      </c>
      <c r="D48" s="536"/>
      <c r="E48" s="536"/>
      <c r="F48" s="536"/>
      <c r="G48" s="536"/>
      <c r="H48" s="536"/>
      <c r="I48" s="536"/>
      <c r="J48" s="536"/>
      <c r="K48" s="536">
        <f t="shared" si="5"/>
        <v>0</v>
      </c>
      <c r="L48" s="536">
        <f t="shared" si="6"/>
        <v>0</v>
      </c>
      <c r="M48" s="536">
        <f t="shared" si="7"/>
        <v>0</v>
      </c>
      <c r="N48" s="209">
        <f t="shared" si="8"/>
        <v>0</v>
      </c>
      <c r="O48" s="377" t="e">
        <f t="shared" si="9"/>
        <v>#DIV/0!</v>
      </c>
      <c r="P48" s="80"/>
    </row>
    <row r="49" spans="1:16" x14ac:dyDescent="0.2">
      <c r="A49" s="557">
        <v>26</v>
      </c>
      <c r="B49" s="128" t="str">
        <f>'9'!B46</f>
        <v>Baturraden</v>
      </c>
      <c r="C49" s="128" t="str">
        <f>'9'!C46</f>
        <v>Baturraden I</v>
      </c>
      <c r="D49" s="536"/>
      <c r="E49" s="536"/>
      <c r="F49" s="536"/>
      <c r="G49" s="536"/>
      <c r="H49" s="536"/>
      <c r="I49" s="536"/>
      <c r="J49" s="536"/>
      <c r="K49" s="536">
        <f t="shared" si="5"/>
        <v>0</v>
      </c>
      <c r="L49" s="536">
        <f t="shared" si="6"/>
        <v>0</v>
      </c>
      <c r="M49" s="536">
        <f t="shared" si="7"/>
        <v>0</v>
      </c>
      <c r="N49" s="209">
        <f t="shared" si="8"/>
        <v>0</v>
      </c>
      <c r="O49" s="377" t="e">
        <f t="shared" si="9"/>
        <v>#DIV/0!</v>
      </c>
      <c r="P49" s="80"/>
    </row>
    <row r="50" spans="1:16" x14ac:dyDescent="0.2">
      <c r="A50" s="557"/>
      <c r="B50" s="128"/>
      <c r="C50" s="128" t="str">
        <f>'9'!C47</f>
        <v>Baturraden II</v>
      </c>
      <c r="D50" s="536"/>
      <c r="E50" s="536"/>
      <c r="F50" s="536"/>
      <c r="G50" s="536"/>
      <c r="H50" s="536"/>
      <c r="I50" s="536"/>
      <c r="J50" s="536"/>
      <c r="K50" s="536">
        <f t="shared" si="5"/>
        <v>0</v>
      </c>
      <c r="L50" s="536">
        <f t="shared" si="6"/>
        <v>0</v>
      </c>
      <c r="M50" s="536">
        <f t="shared" si="7"/>
        <v>0</v>
      </c>
      <c r="N50" s="209">
        <f t="shared" si="8"/>
        <v>0</v>
      </c>
      <c r="O50" s="377" t="e">
        <f t="shared" si="9"/>
        <v>#DIV/0!</v>
      </c>
      <c r="P50" s="80"/>
    </row>
    <row r="51" spans="1:16" x14ac:dyDescent="0.2">
      <c r="A51" s="557">
        <v>27</v>
      </c>
      <c r="B51" s="128" t="str">
        <f>'9'!B48</f>
        <v>Kedungbanteng</v>
      </c>
      <c r="C51" s="128" t="str">
        <f>'9'!C48</f>
        <v>Kedungbanteng</v>
      </c>
      <c r="D51" s="536"/>
      <c r="E51" s="536"/>
      <c r="F51" s="536"/>
      <c r="G51" s="536"/>
      <c r="H51" s="536"/>
      <c r="I51" s="536"/>
      <c r="J51" s="536"/>
      <c r="K51" s="536">
        <f t="shared" si="5"/>
        <v>0</v>
      </c>
      <c r="L51" s="536">
        <f t="shared" si="6"/>
        <v>0</v>
      </c>
      <c r="M51" s="536">
        <f t="shared" si="7"/>
        <v>0</v>
      </c>
      <c r="N51" s="209">
        <f t="shared" si="8"/>
        <v>0</v>
      </c>
      <c r="O51" s="377" t="e">
        <f t="shared" si="9"/>
        <v>#DIV/0!</v>
      </c>
      <c r="P51" s="80"/>
    </row>
    <row r="52" spans="1:16" x14ac:dyDescent="0.2">
      <c r="A52" s="557"/>
      <c r="B52" s="128"/>
      <c r="C52" s="128"/>
      <c r="D52" s="536"/>
      <c r="E52" s="536"/>
      <c r="F52" s="536"/>
      <c r="G52" s="536"/>
      <c r="H52" s="536"/>
      <c r="I52" s="536"/>
      <c r="J52" s="536"/>
      <c r="K52" s="536"/>
      <c r="L52" s="536"/>
      <c r="M52" s="536"/>
      <c r="N52" s="209"/>
      <c r="O52" s="377"/>
      <c r="P52" s="80"/>
    </row>
    <row r="53" spans="1:16" x14ac:dyDescent="0.2">
      <c r="A53" s="557"/>
      <c r="B53" s="128"/>
      <c r="C53" s="128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209"/>
      <c r="O53" s="377"/>
      <c r="P53" s="80"/>
    </row>
    <row r="54" spans="1:16" x14ac:dyDescent="0.2">
      <c r="A54" s="557"/>
      <c r="B54" s="128"/>
      <c r="C54" s="128"/>
      <c r="D54" s="536"/>
      <c r="E54" s="536"/>
      <c r="F54" s="536"/>
      <c r="G54" s="536"/>
      <c r="H54" s="536"/>
      <c r="I54" s="536"/>
      <c r="J54" s="536"/>
      <c r="K54" s="536"/>
      <c r="L54" s="536"/>
      <c r="M54" s="536"/>
      <c r="N54" s="209"/>
      <c r="O54" s="377"/>
      <c r="P54" s="80"/>
    </row>
    <row r="55" spans="1:16" x14ac:dyDescent="0.2">
      <c r="A55" s="557"/>
      <c r="B55" s="128"/>
      <c r="C55" s="128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209"/>
      <c r="O55" s="377"/>
      <c r="P55" s="80"/>
    </row>
    <row r="56" spans="1:16" x14ac:dyDescent="0.2">
      <c r="A56" s="72"/>
      <c r="B56" s="72"/>
      <c r="C56" s="72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377"/>
      <c r="P56" s="80"/>
    </row>
    <row r="57" spans="1:16" x14ac:dyDescent="0.2">
      <c r="A57" s="72"/>
      <c r="B57" s="80"/>
      <c r="C57" s="80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377"/>
      <c r="P57" s="80"/>
    </row>
    <row r="58" spans="1:16" x14ac:dyDescent="0.2">
      <c r="A58" s="72"/>
      <c r="B58" s="80"/>
      <c r="C58" s="80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377"/>
      <c r="P58" s="80"/>
    </row>
    <row r="59" spans="1:16" x14ac:dyDescent="0.2">
      <c r="A59" s="78"/>
      <c r="B59" s="80"/>
      <c r="C59" s="80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377"/>
      <c r="P59" s="80"/>
    </row>
    <row r="60" spans="1:16" ht="16.5" thickBot="1" x14ac:dyDescent="0.25">
      <c r="A60" s="568" t="s">
        <v>488</v>
      </c>
      <c r="B60" s="569"/>
      <c r="C60" s="570"/>
      <c r="D60" s="334">
        <f t="shared" ref="D60:N60" si="10">SUM(D12:D59)</f>
        <v>0</v>
      </c>
      <c r="E60" s="334">
        <f t="shared" si="10"/>
        <v>0</v>
      </c>
      <c r="F60" s="334">
        <f t="shared" si="10"/>
        <v>0</v>
      </c>
      <c r="G60" s="334">
        <f t="shared" si="10"/>
        <v>0</v>
      </c>
      <c r="H60" s="334">
        <f t="shared" si="10"/>
        <v>0</v>
      </c>
      <c r="I60" s="334">
        <f t="shared" si="10"/>
        <v>0</v>
      </c>
      <c r="J60" s="334">
        <f t="shared" si="10"/>
        <v>0</v>
      </c>
      <c r="K60" s="334">
        <f t="shared" si="10"/>
        <v>0</v>
      </c>
      <c r="L60" s="334">
        <f t="shared" si="10"/>
        <v>0</v>
      </c>
      <c r="M60" s="334">
        <f t="shared" si="10"/>
        <v>0</v>
      </c>
      <c r="N60" s="334">
        <f t="shared" si="10"/>
        <v>0</v>
      </c>
      <c r="O60" s="378" t="e">
        <f>N60/D60*100</f>
        <v>#DIV/0!</v>
      </c>
      <c r="P60" s="80"/>
    </row>
    <row r="61" spans="1:16" x14ac:dyDescent="0.2">
      <c r="A61" s="564"/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</row>
    <row r="62" spans="1:16" x14ac:dyDescent="0.2">
      <c r="A62" s="724" t="s">
        <v>569</v>
      </c>
    </row>
  </sheetData>
  <mergeCells count="10">
    <mergeCell ref="A3:O3"/>
    <mergeCell ref="A7:A10"/>
    <mergeCell ref="B7:B10"/>
    <mergeCell ref="C7:C10"/>
    <mergeCell ref="D7:D10"/>
    <mergeCell ref="E7:O8"/>
    <mergeCell ref="E9:G9"/>
    <mergeCell ref="H9:J9"/>
    <mergeCell ref="K9:M9"/>
    <mergeCell ref="N9:O9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61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D607-BA51-45DD-85BB-81CB0BFE062A}">
  <sheetPr codeName="Sheet76">
    <tabColor rgb="FF002060"/>
    <pageSetUpPr fitToPage="1"/>
  </sheetPr>
  <dimension ref="A1:G57"/>
  <sheetViews>
    <sheetView zoomScale="70" zoomScaleNormal="70" workbookViewId="0">
      <pane xSplit="1" ySplit="9" topLeftCell="B10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RowHeight="15" x14ac:dyDescent="0.2"/>
  <cols>
    <col min="1" max="1" width="5.42578125" style="331" customWidth="1"/>
    <col min="2" max="3" width="25.5703125" style="331" customWidth="1"/>
    <col min="4" max="4" width="19.28515625" style="331" customWidth="1"/>
    <col min="5" max="5" width="15.5703125" style="331" customWidth="1"/>
    <col min="6" max="6" width="30.7109375" style="331" customWidth="1"/>
    <col min="7" max="7" width="32.28515625" style="331" customWidth="1"/>
    <col min="8" max="254" width="8.7109375" style="331"/>
    <col min="255" max="255" width="5.42578125" style="331" customWidth="1"/>
    <col min="256" max="257" width="25.5703125" style="331" customWidth="1"/>
    <col min="258" max="258" width="13.7109375" style="331" customWidth="1"/>
    <col min="259" max="259" width="15.5703125" style="331" customWidth="1"/>
    <col min="260" max="260" width="30.7109375" style="331" customWidth="1"/>
    <col min="261" max="261" width="32.28515625" style="331" customWidth="1"/>
    <col min="262" max="510" width="8.7109375" style="331"/>
    <col min="511" max="511" width="5.42578125" style="331" customWidth="1"/>
    <col min="512" max="513" width="25.5703125" style="331" customWidth="1"/>
    <col min="514" max="514" width="13.7109375" style="331" customWidth="1"/>
    <col min="515" max="515" width="15.5703125" style="331" customWidth="1"/>
    <col min="516" max="516" width="30.7109375" style="331" customWidth="1"/>
    <col min="517" max="517" width="32.28515625" style="331" customWidth="1"/>
    <col min="518" max="766" width="8.7109375" style="331"/>
    <col min="767" max="767" width="5.42578125" style="331" customWidth="1"/>
    <col min="768" max="769" width="25.5703125" style="331" customWidth="1"/>
    <col min="770" max="770" width="13.7109375" style="331" customWidth="1"/>
    <col min="771" max="771" width="15.5703125" style="331" customWidth="1"/>
    <col min="772" max="772" width="30.7109375" style="331" customWidth="1"/>
    <col min="773" max="773" width="32.28515625" style="331" customWidth="1"/>
    <col min="774" max="1022" width="8.7109375" style="331"/>
    <col min="1023" max="1023" width="5.42578125" style="331" customWidth="1"/>
    <col min="1024" max="1025" width="25.5703125" style="331" customWidth="1"/>
    <col min="1026" max="1026" width="13.7109375" style="331" customWidth="1"/>
    <col min="1027" max="1027" width="15.5703125" style="331" customWidth="1"/>
    <col min="1028" max="1028" width="30.7109375" style="331" customWidth="1"/>
    <col min="1029" max="1029" width="32.28515625" style="331" customWidth="1"/>
    <col min="1030" max="1278" width="8.7109375" style="331"/>
    <col min="1279" max="1279" width="5.42578125" style="331" customWidth="1"/>
    <col min="1280" max="1281" width="25.5703125" style="331" customWidth="1"/>
    <col min="1282" max="1282" width="13.7109375" style="331" customWidth="1"/>
    <col min="1283" max="1283" width="15.5703125" style="331" customWidth="1"/>
    <col min="1284" max="1284" width="30.7109375" style="331" customWidth="1"/>
    <col min="1285" max="1285" width="32.28515625" style="331" customWidth="1"/>
    <col min="1286" max="1534" width="8.7109375" style="331"/>
    <col min="1535" max="1535" width="5.42578125" style="331" customWidth="1"/>
    <col min="1536" max="1537" width="25.5703125" style="331" customWidth="1"/>
    <col min="1538" max="1538" width="13.7109375" style="331" customWidth="1"/>
    <col min="1539" max="1539" width="15.5703125" style="331" customWidth="1"/>
    <col min="1540" max="1540" width="30.7109375" style="331" customWidth="1"/>
    <col min="1541" max="1541" width="32.28515625" style="331" customWidth="1"/>
    <col min="1542" max="1790" width="8.7109375" style="331"/>
    <col min="1791" max="1791" width="5.42578125" style="331" customWidth="1"/>
    <col min="1792" max="1793" width="25.5703125" style="331" customWidth="1"/>
    <col min="1794" max="1794" width="13.7109375" style="331" customWidth="1"/>
    <col min="1795" max="1795" width="15.5703125" style="331" customWidth="1"/>
    <col min="1796" max="1796" width="30.7109375" style="331" customWidth="1"/>
    <col min="1797" max="1797" width="32.28515625" style="331" customWidth="1"/>
    <col min="1798" max="2046" width="8.7109375" style="331"/>
    <col min="2047" max="2047" width="5.42578125" style="331" customWidth="1"/>
    <col min="2048" max="2049" width="25.5703125" style="331" customWidth="1"/>
    <col min="2050" max="2050" width="13.7109375" style="331" customWidth="1"/>
    <col min="2051" max="2051" width="15.5703125" style="331" customWidth="1"/>
    <col min="2052" max="2052" width="30.7109375" style="331" customWidth="1"/>
    <col min="2053" max="2053" width="32.28515625" style="331" customWidth="1"/>
    <col min="2054" max="2302" width="8.7109375" style="331"/>
    <col min="2303" max="2303" width="5.42578125" style="331" customWidth="1"/>
    <col min="2304" max="2305" width="25.5703125" style="331" customWidth="1"/>
    <col min="2306" max="2306" width="13.7109375" style="331" customWidth="1"/>
    <col min="2307" max="2307" width="15.5703125" style="331" customWidth="1"/>
    <col min="2308" max="2308" width="30.7109375" style="331" customWidth="1"/>
    <col min="2309" max="2309" width="32.28515625" style="331" customWidth="1"/>
    <col min="2310" max="2558" width="8.7109375" style="331"/>
    <col min="2559" max="2559" width="5.42578125" style="331" customWidth="1"/>
    <col min="2560" max="2561" width="25.5703125" style="331" customWidth="1"/>
    <col min="2562" max="2562" width="13.7109375" style="331" customWidth="1"/>
    <col min="2563" max="2563" width="15.5703125" style="331" customWidth="1"/>
    <col min="2564" max="2564" width="30.7109375" style="331" customWidth="1"/>
    <col min="2565" max="2565" width="32.28515625" style="331" customWidth="1"/>
    <col min="2566" max="2814" width="8.7109375" style="331"/>
    <col min="2815" max="2815" width="5.42578125" style="331" customWidth="1"/>
    <col min="2816" max="2817" width="25.5703125" style="331" customWidth="1"/>
    <col min="2818" max="2818" width="13.7109375" style="331" customWidth="1"/>
    <col min="2819" max="2819" width="15.5703125" style="331" customWidth="1"/>
    <col min="2820" max="2820" width="30.7109375" style="331" customWidth="1"/>
    <col min="2821" max="2821" width="32.28515625" style="331" customWidth="1"/>
    <col min="2822" max="3070" width="8.7109375" style="331"/>
    <col min="3071" max="3071" width="5.42578125" style="331" customWidth="1"/>
    <col min="3072" max="3073" width="25.5703125" style="331" customWidth="1"/>
    <col min="3074" max="3074" width="13.7109375" style="331" customWidth="1"/>
    <col min="3075" max="3075" width="15.5703125" style="331" customWidth="1"/>
    <col min="3076" max="3076" width="30.7109375" style="331" customWidth="1"/>
    <col min="3077" max="3077" width="32.28515625" style="331" customWidth="1"/>
    <col min="3078" max="3326" width="8.7109375" style="331"/>
    <col min="3327" max="3327" width="5.42578125" style="331" customWidth="1"/>
    <col min="3328" max="3329" width="25.5703125" style="331" customWidth="1"/>
    <col min="3330" max="3330" width="13.7109375" style="331" customWidth="1"/>
    <col min="3331" max="3331" width="15.5703125" style="331" customWidth="1"/>
    <col min="3332" max="3332" width="30.7109375" style="331" customWidth="1"/>
    <col min="3333" max="3333" width="32.28515625" style="331" customWidth="1"/>
    <col min="3334" max="3582" width="8.7109375" style="331"/>
    <col min="3583" max="3583" width="5.42578125" style="331" customWidth="1"/>
    <col min="3584" max="3585" width="25.5703125" style="331" customWidth="1"/>
    <col min="3586" max="3586" width="13.7109375" style="331" customWidth="1"/>
    <col min="3587" max="3587" width="15.5703125" style="331" customWidth="1"/>
    <col min="3588" max="3588" width="30.7109375" style="331" customWidth="1"/>
    <col min="3589" max="3589" width="32.28515625" style="331" customWidth="1"/>
    <col min="3590" max="3838" width="8.7109375" style="331"/>
    <col min="3839" max="3839" width="5.42578125" style="331" customWidth="1"/>
    <col min="3840" max="3841" width="25.5703125" style="331" customWidth="1"/>
    <col min="3842" max="3842" width="13.7109375" style="331" customWidth="1"/>
    <col min="3843" max="3843" width="15.5703125" style="331" customWidth="1"/>
    <col min="3844" max="3844" width="30.7109375" style="331" customWidth="1"/>
    <col min="3845" max="3845" width="32.28515625" style="331" customWidth="1"/>
    <col min="3846" max="4094" width="8.7109375" style="331"/>
    <col min="4095" max="4095" width="5.42578125" style="331" customWidth="1"/>
    <col min="4096" max="4097" width="25.5703125" style="331" customWidth="1"/>
    <col min="4098" max="4098" width="13.7109375" style="331" customWidth="1"/>
    <col min="4099" max="4099" width="15.5703125" style="331" customWidth="1"/>
    <col min="4100" max="4100" width="30.7109375" style="331" customWidth="1"/>
    <col min="4101" max="4101" width="32.28515625" style="331" customWidth="1"/>
    <col min="4102" max="4350" width="8.7109375" style="331"/>
    <col min="4351" max="4351" width="5.42578125" style="331" customWidth="1"/>
    <col min="4352" max="4353" width="25.5703125" style="331" customWidth="1"/>
    <col min="4354" max="4354" width="13.7109375" style="331" customWidth="1"/>
    <col min="4355" max="4355" width="15.5703125" style="331" customWidth="1"/>
    <col min="4356" max="4356" width="30.7109375" style="331" customWidth="1"/>
    <col min="4357" max="4357" width="32.28515625" style="331" customWidth="1"/>
    <col min="4358" max="4606" width="8.7109375" style="331"/>
    <col min="4607" max="4607" width="5.42578125" style="331" customWidth="1"/>
    <col min="4608" max="4609" width="25.5703125" style="331" customWidth="1"/>
    <col min="4610" max="4610" width="13.7109375" style="331" customWidth="1"/>
    <col min="4611" max="4611" width="15.5703125" style="331" customWidth="1"/>
    <col min="4612" max="4612" width="30.7109375" style="331" customWidth="1"/>
    <col min="4613" max="4613" width="32.28515625" style="331" customWidth="1"/>
    <col min="4614" max="4862" width="8.7109375" style="331"/>
    <col min="4863" max="4863" width="5.42578125" style="331" customWidth="1"/>
    <col min="4864" max="4865" width="25.5703125" style="331" customWidth="1"/>
    <col min="4866" max="4866" width="13.7109375" style="331" customWidth="1"/>
    <col min="4867" max="4867" width="15.5703125" style="331" customWidth="1"/>
    <col min="4868" max="4868" width="30.7109375" style="331" customWidth="1"/>
    <col min="4869" max="4869" width="32.28515625" style="331" customWidth="1"/>
    <col min="4870" max="5118" width="8.7109375" style="331"/>
    <col min="5119" max="5119" width="5.42578125" style="331" customWidth="1"/>
    <col min="5120" max="5121" width="25.5703125" style="331" customWidth="1"/>
    <col min="5122" max="5122" width="13.7109375" style="331" customWidth="1"/>
    <col min="5123" max="5123" width="15.5703125" style="331" customWidth="1"/>
    <col min="5124" max="5124" width="30.7109375" style="331" customWidth="1"/>
    <col min="5125" max="5125" width="32.28515625" style="331" customWidth="1"/>
    <col min="5126" max="5374" width="8.7109375" style="331"/>
    <col min="5375" max="5375" width="5.42578125" style="331" customWidth="1"/>
    <col min="5376" max="5377" width="25.5703125" style="331" customWidth="1"/>
    <col min="5378" max="5378" width="13.7109375" style="331" customWidth="1"/>
    <col min="5379" max="5379" width="15.5703125" style="331" customWidth="1"/>
    <col min="5380" max="5380" width="30.7109375" style="331" customWidth="1"/>
    <col min="5381" max="5381" width="32.28515625" style="331" customWidth="1"/>
    <col min="5382" max="5630" width="8.7109375" style="331"/>
    <col min="5631" max="5631" width="5.42578125" style="331" customWidth="1"/>
    <col min="5632" max="5633" width="25.5703125" style="331" customWidth="1"/>
    <col min="5634" max="5634" width="13.7109375" style="331" customWidth="1"/>
    <col min="5635" max="5635" width="15.5703125" style="331" customWidth="1"/>
    <col min="5636" max="5636" width="30.7109375" style="331" customWidth="1"/>
    <col min="5637" max="5637" width="32.28515625" style="331" customWidth="1"/>
    <col min="5638" max="5886" width="8.7109375" style="331"/>
    <col min="5887" max="5887" width="5.42578125" style="331" customWidth="1"/>
    <col min="5888" max="5889" width="25.5703125" style="331" customWidth="1"/>
    <col min="5890" max="5890" width="13.7109375" style="331" customWidth="1"/>
    <col min="5891" max="5891" width="15.5703125" style="331" customWidth="1"/>
    <col min="5892" max="5892" width="30.7109375" style="331" customWidth="1"/>
    <col min="5893" max="5893" width="32.28515625" style="331" customWidth="1"/>
    <col min="5894" max="6142" width="8.7109375" style="331"/>
    <col min="6143" max="6143" width="5.42578125" style="331" customWidth="1"/>
    <col min="6144" max="6145" width="25.5703125" style="331" customWidth="1"/>
    <col min="6146" max="6146" width="13.7109375" style="331" customWidth="1"/>
    <col min="6147" max="6147" width="15.5703125" style="331" customWidth="1"/>
    <col min="6148" max="6148" width="30.7109375" style="331" customWidth="1"/>
    <col min="6149" max="6149" width="32.28515625" style="331" customWidth="1"/>
    <col min="6150" max="6398" width="8.7109375" style="331"/>
    <col min="6399" max="6399" width="5.42578125" style="331" customWidth="1"/>
    <col min="6400" max="6401" width="25.5703125" style="331" customWidth="1"/>
    <col min="6402" max="6402" width="13.7109375" style="331" customWidth="1"/>
    <col min="6403" max="6403" width="15.5703125" style="331" customWidth="1"/>
    <col min="6404" max="6404" width="30.7109375" style="331" customWidth="1"/>
    <col min="6405" max="6405" width="32.28515625" style="331" customWidth="1"/>
    <col min="6406" max="6654" width="8.7109375" style="331"/>
    <col min="6655" max="6655" width="5.42578125" style="331" customWidth="1"/>
    <col min="6656" max="6657" width="25.5703125" style="331" customWidth="1"/>
    <col min="6658" max="6658" width="13.7109375" style="331" customWidth="1"/>
    <col min="6659" max="6659" width="15.5703125" style="331" customWidth="1"/>
    <col min="6660" max="6660" width="30.7109375" style="331" customWidth="1"/>
    <col min="6661" max="6661" width="32.28515625" style="331" customWidth="1"/>
    <col min="6662" max="6910" width="8.7109375" style="331"/>
    <col min="6911" max="6911" width="5.42578125" style="331" customWidth="1"/>
    <col min="6912" max="6913" width="25.5703125" style="331" customWidth="1"/>
    <col min="6914" max="6914" width="13.7109375" style="331" customWidth="1"/>
    <col min="6915" max="6915" width="15.5703125" style="331" customWidth="1"/>
    <col min="6916" max="6916" width="30.7109375" style="331" customWidth="1"/>
    <col min="6917" max="6917" width="32.28515625" style="331" customWidth="1"/>
    <col min="6918" max="7166" width="8.7109375" style="331"/>
    <col min="7167" max="7167" width="5.42578125" style="331" customWidth="1"/>
    <col min="7168" max="7169" width="25.5703125" style="331" customWidth="1"/>
    <col min="7170" max="7170" width="13.7109375" style="331" customWidth="1"/>
    <col min="7171" max="7171" width="15.5703125" style="331" customWidth="1"/>
    <col min="7172" max="7172" width="30.7109375" style="331" customWidth="1"/>
    <col min="7173" max="7173" width="32.28515625" style="331" customWidth="1"/>
    <col min="7174" max="7422" width="8.7109375" style="331"/>
    <col min="7423" max="7423" width="5.42578125" style="331" customWidth="1"/>
    <col min="7424" max="7425" width="25.5703125" style="331" customWidth="1"/>
    <col min="7426" max="7426" width="13.7109375" style="331" customWidth="1"/>
    <col min="7427" max="7427" width="15.5703125" style="331" customWidth="1"/>
    <col min="7428" max="7428" width="30.7109375" style="331" customWidth="1"/>
    <col min="7429" max="7429" width="32.28515625" style="331" customWidth="1"/>
    <col min="7430" max="7678" width="8.7109375" style="331"/>
    <col min="7679" max="7679" width="5.42578125" style="331" customWidth="1"/>
    <col min="7680" max="7681" width="25.5703125" style="331" customWidth="1"/>
    <col min="7682" max="7682" width="13.7109375" style="331" customWidth="1"/>
    <col min="7683" max="7683" width="15.5703125" style="331" customWidth="1"/>
    <col min="7684" max="7684" width="30.7109375" style="331" customWidth="1"/>
    <col min="7685" max="7685" width="32.28515625" style="331" customWidth="1"/>
    <col min="7686" max="7934" width="8.7109375" style="331"/>
    <col min="7935" max="7935" width="5.42578125" style="331" customWidth="1"/>
    <col min="7936" max="7937" width="25.5703125" style="331" customWidth="1"/>
    <col min="7938" max="7938" width="13.7109375" style="331" customWidth="1"/>
    <col min="7939" max="7939" width="15.5703125" style="331" customWidth="1"/>
    <col min="7940" max="7940" width="30.7109375" style="331" customWidth="1"/>
    <col min="7941" max="7941" width="32.28515625" style="331" customWidth="1"/>
    <col min="7942" max="8190" width="8.7109375" style="331"/>
    <col min="8191" max="8191" width="5.42578125" style="331" customWidth="1"/>
    <col min="8192" max="8193" width="25.5703125" style="331" customWidth="1"/>
    <col min="8194" max="8194" width="13.7109375" style="331" customWidth="1"/>
    <col min="8195" max="8195" width="15.5703125" style="331" customWidth="1"/>
    <col min="8196" max="8196" width="30.7109375" style="331" customWidth="1"/>
    <col min="8197" max="8197" width="32.28515625" style="331" customWidth="1"/>
    <col min="8198" max="8446" width="8.7109375" style="331"/>
    <col min="8447" max="8447" width="5.42578125" style="331" customWidth="1"/>
    <col min="8448" max="8449" width="25.5703125" style="331" customWidth="1"/>
    <col min="8450" max="8450" width="13.7109375" style="331" customWidth="1"/>
    <col min="8451" max="8451" width="15.5703125" style="331" customWidth="1"/>
    <col min="8452" max="8452" width="30.7109375" style="331" customWidth="1"/>
    <col min="8453" max="8453" width="32.28515625" style="331" customWidth="1"/>
    <col min="8454" max="8702" width="8.7109375" style="331"/>
    <col min="8703" max="8703" width="5.42578125" style="331" customWidth="1"/>
    <col min="8704" max="8705" width="25.5703125" style="331" customWidth="1"/>
    <col min="8706" max="8706" width="13.7109375" style="331" customWidth="1"/>
    <col min="8707" max="8707" width="15.5703125" style="331" customWidth="1"/>
    <col min="8708" max="8708" width="30.7109375" style="331" customWidth="1"/>
    <col min="8709" max="8709" width="32.28515625" style="331" customWidth="1"/>
    <col min="8710" max="8958" width="8.7109375" style="331"/>
    <col min="8959" max="8959" width="5.42578125" style="331" customWidth="1"/>
    <col min="8960" max="8961" width="25.5703125" style="331" customWidth="1"/>
    <col min="8962" max="8962" width="13.7109375" style="331" customWidth="1"/>
    <col min="8963" max="8963" width="15.5703125" style="331" customWidth="1"/>
    <col min="8964" max="8964" width="30.7109375" style="331" customWidth="1"/>
    <col min="8965" max="8965" width="32.28515625" style="331" customWidth="1"/>
    <col min="8966" max="9214" width="8.7109375" style="331"/>
    <col min="9215" max="9215" width="5.42578125" style="331" customWidth="1"/>
    <col min="9216" max="9217" width="25.5703125" style="331" customWidth="1"/>
    <col min="9218" max="9218" width="13.7109375" style="331" customWidth="1"/>
    <col min="9219" max="9219" width="15.5703125" style="331" customWidth="1"/>
    <col min="9220" max="9220" width="30.7109375" style="331" customWidth="1"/>
    <col min="9221" max="9221" width="32.28515625" style="331" customWidth="1"/>
    <col min="9222" max="9470" width="8.7109375" style="331"/>
    <col min="9471" max="9471" width="5.42578125" style="331" customWidth="1"/>
    <col min="9472" max="9473" width="25.5703125" style="331" customWidth="1"/>
    <col min="9474" max="9474" width="13.7109375" style="331" customWidth="1"/>
    <col min="9475" max="9475" width="15.5703125" style="331" customWidth="1"/>
    <col min="9476" max="9476" width="30.7109375" style="331" customWidth="1"/>
    <col min="9477" max="9477" width="32.28515625" style="331" customWidth="1"/>
    <col min="9478" max="9726" width="8.7109375" style="331"/>
    <col min="9727" max="9727" width="5.42578125" style="331" customWidth="1"/>
    <col min="9728" max="9729" width="25.5703125" style="331" customWidth="1"/>
    <col min="9730" max="9730" width="13.7109375" style="331" customWidth="1"/>
    <col min="9731" max="9731" width="15.5703125" style="331" customWidth="1"/>
    <col min="9732" max="9732" width="30.7109375" style="331" customWidth="1"/>
    <col min="9733" max="9733" width="32.28515625" style="331" customWidth="1"/>
    <col min="9734" max="9982" width="8.7109375" style="331"/>
    <col min="9983" max="9983" width="5.42578125" style="331" customWidth="1"/>
    <col min="9984" max="9985" width="25.5703125" style="331" customWidth="1"/>
    <col min="9986" max="9986" width="13.7109375" style="331" customWidth="1"/>
    <col min="9987" max="9987" width="15.5703125" style="331" customWidth="1"/>
    <col min="9988" max="9988" width="30.7109375" style="331" customWidth="1"/>
    <col min="9989" max="9989" width="32.28515625" style="331" customWidth="1"/>
    <col min="9990" max="10238" width="8.7109375" style="331"/>
    <col min="10239" max="10239" width="5.42578125" style="331" customWidth="1"/>
    <col min="10240" max="10241" width="25.5703125" style="331" customWidth="1"/>
    <col min="10242" max="10242" width="13.7109375" style="331" customWidth="1"/>
    <col min="10243" max="10243" width="15.5703125" style="331" customWidth="1"/>
    <col min="10244" max="10244" width="30.7109375" style="331" customWidth="1"/>
    <col min="10245" max="10245" width="32.28515625" style="331" customWidth="1"/>
    <col min="10246" max="10494" width="8.7109375" style="331"/>
    <col min="10495" max="10495" width="5.42578125" style="331" customWidth="1"/>
    <col min="10496" max="10497" width="25.5703125" style="331" customWidth="1"/>
    <col min="10498" max="10498" width="13.7109375" style="331" customWidth="1"/>
    <col min="10499" max="10499" width="15.5703125" style="331" customWidth="1"/>
    <col min="10500" max="10500" width="30.7109375" style="331" customWidth="1"/>
    <col min="10501" max="10501" width="32.28515625" style="331" customWidth="1"/>
    <col min="10502" max="10750" width="8.7109375" style="331"/>
    <col min="10751" max="10751" width="5.42578125" style="331" customWidth="1"/>
    <col min="10752" max="10753" width="25.5703125" style="331" customWidth="1"/>
    <col min="10754" max="10754" width="13.7109375" style="331" customWidth="1"/>
    <col min="10755" max="10755" width="15.5703125" style="331" customWidth="1"/>
    <col min="10756" max="10756" width="30.7109375" style="331" customWidth="1"/>
    <col min="10757" max="10757" width="32.28515625" style="331" customWidth="1"/>
    <col min="10758" max="11006" width="8.7109375" style="331"/>
    <col min="11007" max="11007" width="5.42578125" style="331" customWidth="1"/>
    <col min="11008" max="11009" width="25.5703125" style="331" customWidth="1"/>
    <col min="11010" max="11010" width="13.7109375" style="331" customWidth="1"/>
    <col min="11011" max="11011" width="15.5703125" style="331" customWidth="1"/>
    <col min="11012" max="11012" width="30.7109375" style="331" customWidth="1"/>
    <col min="11013" max="11013" width="32.28515625" style="331" customWidth="1"/>
    <col min="11014" max="11262" width="8.7109375" style="331"/>
    <col min="11263" max="11263" width="5.42578125" style="331" customWidth="1"/>
    <col min="11264" max="11265" width="25.5703125" style="331" customWidth="1"/>
    <col min="11266" max="11266" width="13.7109375" style="331" customWidth="1"/>
    <col min="11267" max="11267" width="15.5703125" style="331" customWidth="1"/>
    <col min="11268" max="11268" width="30.7109375" style="331" customWidth="1"/>
    <col min="11269" max="11269" width="32.28515625" style="331" customWidth="1"/>
    <col min="11270" max="11518" width="8.7109375" style="331"/>
    <col min="11519" max="11519" width="5.42578125" style="331" customWidth="1"/>
    <col min="11520" max="11521" width="25.5703125" style="331" customWidth="1"/>
    <col min="11522" max="11522" width="13.7109375" style="331" customWidth="1"/>
    <col min="11523" max="11523" width="15.5703125" style="331" customWidth="1"/>
    <col min="11524" max="11524" width="30.7109375" style="331" customWidth="1"/>
    <col min="11525" max="11525" width="32.28515625" style="331" customWidth="1"/>
    <col min="11526" max="11774" width="8.7109375" style="331"/>
    <col min="11775" max="11775" width="5.42578125" style="331" customWidth="1"/>
    <col min="11776" max="11777" width="25.5703125" style="331" customWidth="1"/>
    <col min="11778" max="11778" width="13.7109375" style="331" customWidth="1"/>
    <col min="11779" max="11779" width="15.5703125" style="331" customWidth="1"/>
    <col min="11780" max="11780" width="30.7109375" style="331" customWidth="1"/>
    <col min="11781" max="11781" width="32.28515625" style="331" customWidth="1"/>
    <col min="11782" max="12030" width="8.7109375" style="331"/>
    <col min="12031" max="12031" width="5.42578125" style="331" customWidth="1"/>
    <col min="12032" max="12033" width="25.5703125" style="331" customWidth="1"/>
    <col min="12034" max="12034" width="13.7109375" style="331" customWidth="1"/>
    <col min="12035" max="12035" width="15.5703125" style="331" customWidth="1"/>
    <col min="12036" max="12036" width="30.7109375" style="331" customWidth="1"/>
    <col min="12037" max="12037" width="32.28515625" style="331" customWidth="1"/>
    <col min="12038" max="12286" width="8.7109375" style="331"/>
    <col min="12287" max="12287" width="5.42578125" style="331" customWidth="1"/>
    <col min="12288" max="12289" width="25.5703125" style="331" customWidth="1"/>
    <col min="12290" max="12290" width="13.7109375" style="331" customWidth="1"/>
    <col min="12291" max="12291" width="15.5703125" style="331" customWidth="1"/>
    <col min="12292" max="12292" width="30.7109375" style="331" customWidth="1"/>
    <col min="12293" max="12293" width="32.28515625" style="331" customWidth="1"/>
    <col min="12294" max="12542" width="8.7109375" style="331"/>
    <col min="12543" max="12543" width="5.42578125" style="331" customWidth="1"/>
    <col min="12544" max="12545" width="25.5703125" style="331" customWidth="1"/>
    <col min="12546" max="12546" width="13.7109375" style="331" customWidth="1"/>
    <col min="12547" max="12547" width="15.5703125" style="331" customWidth="1"/>
    <col min="12548" max="12548" width="30.7109375" style="331" customWidth="1"/>
    <col min="12549" max="12549" width="32.28515625" style="331" customWidth="1"/>
    <col min="12550" max="12798" width="8.7109375" style="331"/>
    <col min="12799" max="12799" width="5.42578125" style="331" customWidth="1"/>
    <col min="12800" max="12801" width="25.5703125" style="331" customWidth="1"/>
    <col min="12802" max="12802" width="13.7109375" style="331" customWidth="1"/>
    <col min="12803" max="12803" width="15.5703125" style="331" customWidth="1"/>
    <col min="12804" max="12804" width="30.7109375" style="331" customWidth="1"/>
    <col min="12805" max="12805" width="32.28515625" style="331" customWidth="1"/>
    <col min="12806" max="13054" width="8.7109375" style="331"/>
    <col min="13055" max="13055" width="5.42578125" style="331" customWidth="1"/>
    <col min="13056" max="13057" width="25.5703125" style="331" customWidth="1"/>
    <col min="13058" max="13058" width="13.7109375" style="331" customWidth="1"/>
    <col min="13059" max="13059" width="15.5703125" style="331" customWidth="1"/>
    <col min="13060" max="13060" width="30.7109375" style="331" customWidth="1"/>
    <col min="13061" max="13061" width="32.28515625" style="331" customWidth="1"/>
    <col min="13062" max="13310" width="8.7109375" style="331"/>
    <col min="13311" max="13311" width="5.42578125" style="331" customWidth="1"/>
    <col min="13312" max="13313" width="25.5703125" style="331" customWidth="1"/>
    <col min="13314" max="13314" width="13.7109375" style="331" customWidth="1"/>
    <col min="13315" max="13315" width="15.5703125" style="331" customWidth="1"/>
    <col min="13316" max="13316" width="30.7109375" style="331" customWidth="1"/>
    <col min="13317" max="13317" width="32.28515625" style="331" customWidth="1"/>
    <col min="13318" max="13566" width="8.7109375" style="331"/>
    <col min="13567" max="13567" width="5.42578125" style="331" customWidth="1"/>
    <col min="13568" max="13569" width="25.5703125" style="331" customWidth="1"/>
    <col min="13570" max="13570" width="13.7109375" style="331" customWidth="1"/>
    <col min="13571" max="13571" width="15.5703125" style="331" customWidth="1"/>
    <col min="13572" max="13572" width="30.7109375" style="331" customWidth="1"/>
    <col min="13573" max="13573" width="32.28515625" style="331" customWidth="1"/>
    <col min="13574" max="13822" width="8.7109375" style="331"/>
    <col min="13823" max="13823" width="5.42578125" style="331" customWidth="1"/>
    <col min="13824" max="13825" width="25.5703125" style="331" customWidth="1"/>
    <col min="13826" max="13826" width="13.7109375" style="331" customWidth="1"/>
    <col min="13827" max="13827" width="15.5703125" style="331" customWidth="1"/>
    <col min="13828" max="13828" width="30.7109375" style="331" customWidth="1"/>
    <col min="13829" max="13829" width="32.28515625" style="331" customWidth="1"/>
    <col min="13830" max="14078" width="8.7109375" style="331"/>
    <col min="14079" max="14079" width="5.42578125" style="331" customWidth="1"/>
    <col min="14080" max="14081" width="25.5703125" style="331" customWidth="1"/>
    <col min="14082" max="14082" width="13.7109375" style="331" customWidth="1"/>
    <col min="14083" max="14083" width="15.5703125" style="331" customWidth="1"/>
    <col min="14084" max="14084" width="30.7109375" style="331" customWidth="1"/>
    <col min="14085" max="14085" width="32.28515625" style="331" customWidth="1"/>
    <col min="14086" max="14334" width="8.7109375" style="331"/>
    <col min="14335" max="14335" width="5.42578125" style="331" customWidth="1"/>
    <col min="14336" max="14337" width="25.5703125" style="331" customWidth="1"/>
    <col min="14338" max="14338" width="13.7109375" style="331" customWidth="1"/>
    <col min="14339" max="14339" width="15.5703125" style="331" customWidth="1"/>
    <col min="14340" max="14340" width="30.7109375" style="331" customWidth="1"/>
    <col min="14341" max="14341" width="32.28515625" style="331" customWidth="1"/>
    <col min="14342" max="14590" width="8.7109375" style="331"/>
    <col min="14591" max="14591" width="5.42578125" style="331" customWidth="1"/>
    <col min="14592" max="14593" width="25.5703125" style="331" customWidth="1"/>
    <col min="14594" max="14594" width="13.7109375" style="331" customWidth="1"/>
    <col min="14595" max="14595" width="15.5703125" style="331" customWidth="1"/>
    <col min="14596" max="14596" width="30.7109375" style="331" customWidth="1"/>
    <col min="14597" max="14597" width="32.28515625" style="331" customWidth="1"/>
    <col min="14598" max="14846" width="8.7109375" style="331"/>
    <col min="14847" max="14847" width="5.42578125" style="331" customWidth="1"/>
    <col min="14848" max="14849" width="25.5703125" style="331" customWidth="1"/>
    <col min="14850" max="14850" width="13.7109375" style="331" customWidth="1"/>
    <col min="14851" max="14851" width="15.5703125" style="331" customWidth="1"/>
    <col min="14852" max="14852" width="30.7109375" style="331" customWidth="1"/>
    <col min="14853" max="14853" width="32.28515625" style="331" customWidth="1"/>
    <col min="14854" max="15102" width="8.7109375" style="331"/>
    <col min="15103" max="15103" width="5.42578125" style="331" customWidth="1"/>
    <col min="15104" max="15105" width="25.5703125" style="331" customWidth="1"/>
    <col min="15106" max="15106" width="13.7109375" style="331" customWidth="1"/>
    <col min="15107" max="15107" width="15.5703125" style="331" customWidth="1"/>
    <col min="15108" max="15108" width="30.7109375" style="331" customWidth="1"/>
    <col min="15109" max="15109" width="32.28515625" style="331" customWidth="1"/>
    <col min="15110" max="15358" width="8.7109375" style="331"/>
    <col min="15359" max="15359" width="5.42578125" style="331" customWidth="1"/>
    <col min="15360" max="15361" width="25.5703125" style="331" customWidth="1"/>
    <col min="15362" max="15362" width="13.7109375" style="331" customWidth="1"/>
    <col min="15363" max="15363" width="15.5703125" style="331" customWidth="1"/>
    <col min="15364" max="15364" width="30.7109375" style="331" customWidth="1"/>
    <col min="15365" max="15365" width="32.28515625" style="331" customWidth="1"/>
    <col min="15366" max="15614" width="8.7109375" style="331"/>
    <col min="15615" max="15615" width="5.42578125" style="331" customWidth="1"/>
    <col min="15616" max="15617" width="25.5703125" style="331" customWidth="1"/>
    <col min="15618" max="15618" width="13.7109375" style="331" customWidth="1"/>
    <col min="15619" max="15619" width="15.5703125" style="331" customWidth="1"/>
    <col min="15620" max="15620" width="30.7109375" style="331" customWidth="1"/>
    <col min="15621" max="15621" width="32.28515625" style="331" customWidth="1"/>
    <col min="15622" max="15870" width="8.7109375" style="331"/>
    <col min="15871" max="15871" width="5.42578125" style="331" customWidth="1"/>
    <col min="15872" max="15873" width="25.5703125" style="331" customWidth="1"/>
    <col min="15874" max="15874" width="13.7109375" style="331" customWidth="1"/>
    <col min="15875" max="15875" width="15.5703125" style="331" customWidth="1"/>
    <col min="15876" max="15876" width="30.7109375" style="331" customWidth="1"/>
    <col min="15877" max="15877" width="32.28515625" style="331" customWidth="1"/>
    <col min="15878" max="16126" width="8.7109375" style="331"/>
    <col min="16127" max="16127" width="5.42578125" style="331" customWidth="1"/>
    <col min="16128" max="16129" width="25.5703125" style="331" customWidth="1"/>
    <col min="16130" max="16130" width="13.7109375" style="331" customWidth="1"/>
    <col min="16131" max="16131" width="15.5703125" style="331" customWidth="1"/>
    <col min="16132" max="16132" width="30.7109375" style="331" customWidth="1"/>
    <col min="16133" max="16133" width="32.28515625" style="331" customWidth="1"/>
    <col min="16134" max="16382" width="8.7109375" style="331"/>
    <col min="16383" max="16384" width="8.7109375" style="331" customWidth="1"/>
  </cols>
  <sheetData>
    <row r="1" spans="1:7" ht="15.75" x14ac:dyDescent="0.2">
      <c r="A1" s="290" t="s">
        <v>1149</v>
      </c>
      <c r="B1" s="146"/>
      <c r="C1" s="146"/>
      <c r="D1" s="146"/>
      <c r="E1" s="146"/>
    </row>
    <row r="2" spans="1:7" x14ac:dyDescent="0.2">
      <c r="A2" s="146"/>
      <c r="B2" s="146"/>
      <c r="C2" s="146"/>
      <c r="D2" s="146"/>
      <c r="E2" s="146"/>
    </row>
    <row r="3" spans="1:7" ht="15.75" x14ac:dyDescent="0.25">
      <c r="A3" s="1327" t="s">
        <v>975</v>
      </c>
      <c r="B3" s="1327"/>
      <c r="C3" s="1327"/>
      <c r="D3" s="1327"/>
      <c r="E3" s="1327"/>
      <c r="F3" s="1327"/>
      <c r="G3" s="1327"/>
    </row>
    <row r="4" spans="1:7" ht="15.75" x14ac:dyDescent="0.2">
      <c r="A4" s="382"/>
      <c r="B4" s="382"/>
      <c r="C4" s="382"/>
      <c r="D4" s="589" t="str">
        <f>'1'!$E$5</f>
        <v>KABUPATEN/KOTA</v>
      </c>
      <c r="E4" s="590">
        <f>'1'!$F$5</f>
        <v>2022</v>
      </c>
      <c r="F4" s="382"/>
      <c r="G4" s="382"/>
    </row>
    <row r="5" spans="1:7" ht="15.75" x14ac:dyDescent="0.2">
      <c r="A5" s="382"/>
      <c r="B5" s="382"/>
      <c r="C5" s="382"/>
      <c r="D5" s="589" t="str">
        <f>'1'!$E$6</f>
        <v>TAHUN</v>
      </c>
      <c r="E5" s="590" t="str">
        <f>'1'!$F$6</f>
        <v>BANYUMAS</v>
      </c>
      <c r="F5" s="382"/>
      <c r="G5" s="382"/>
    </row>
    <row r="6" spans="1:7" x14ac:dyDescent="0.2">
      <c r="A6" s="146"/>
      <c r="B6" s="146"/>
      <c r="C6" s="146"/>
      <c r="D6" s="146"/>
      <c r="E6" s="146"/>
    </row>
    <row r="7" spans="1:7" ht="48.6" customHeight="1" x14ac:dyDescent="0.2">
      <c r="A7" s="1206" t="s">
        <v>2</v>
      </c>
      <c r="B7" s="1206" t="s">
        <v>254</v>
      </c>
      <c r="C7" s="1206" t="s">
        <v>409</v>
      </c>
      <c r="D7" s="1206" t="s">
        <v>1150</v>
      </c>
      <c r="E7" s="1206" t="s">
        <v>976</v>
      </c>
      <c r="F7" s="1235" t="s">
        <v>1151</v>
      </c>
      <c r="G7" s="1234"/>
    </row>
    <row r="8" spans="1:7" ht="20.25" customHeight="1" x14ac:dyDescent="0.2">
      <c r="A8" s="1161"/>
      <c r="B8" s="1161"/>
      <c r="C8" s="1161"/>
      <c r="D8" s="1161"/>
      <c r="E8" s="1161"/>
      <c r="F8" s="758" t="s">
        <v>256</v>
      </c>
      <c r="G8" s="758" t="s">
        <v>27</v>
      </c>
    </row>
    <row r="9" spans="1:7" s="919" customFormat="1" ht="12" x14ac:dyDescent="0.2">
      <c r="A9" s="820">
        <v>1</v>
      </c>
      <c r="B9" s="820">
        <v>2</v>
      </c>
      <c r="C9" s="820">
        <v>3</v>
      </c>
      <c r="D9" s="820">
        <v>4</v>
      </c>
      <c r="E9" s="820">
        <v>5</v>
      </c>
      <c r="F9" s="936">
        <v>6</v>
      </c>
      <c r="G9" s="936">
        <v>7</v>
      </c>
    </row>
    <row r="10" spans="1:7" x14ac:dyDescent="0.2">
      <c r="A10" s="561">
        <v>1</v>
      </c>
      <c r="B10" s="947" t="str">
        <f>'9'!B9</f>
        <v>Lumbir</v>
      </c>
      <c r="C10" s="947" t="str">
        <f>'9'!C9</f>
        <v>Lumbir</v>
      </c>
      <c r="D10" s="735"/>
      <c r="E10" s="735"/>
      <c r="F10" s="736"/>
      <c r="G10" s="737" t="e">
        <f>F10/E10*100</f>
        <v>#DIV/0!</v>
      </c>
    </row>
    <row r="11" spans="1:7" x14ac:dyDescent="0.2">
      <c r="A11" s="557">
        <v>2</v>
      </c>
      <c r="B11" s="128" t="str">
        <f>'9'!B10</f>
        <v>Wangon</v>
      </c>
      <c r="C11" s="128" t="str">
        <f>'9'!C10</f>
        <v>Wangon I</v>
      </c>
      <c r="D11" s="147"/>
      <c r="E11" s="147"/>
      <c r="F11" s="737"/>
      <c r="G11" s="737" t="e">
        <f t="shared" ref="G11:G29" si="0">F11/E11*100</f>
        <v>#DIV/0!</v>
      </c>
    </row>
    <row r="12" spans="1:7" x14ac:dyDescent="0.2">
      <c r="A12" s="557"/>
      <c r="B12" s="128"/>
      <c r="C12" s="128" t="str">
        <f>'9'!C11</f>
        <v>Wangon II</v>
      </c>
      <c r="D12" s="147"/>
      <c r="E12" s="147"/>
      <c r="F12" s="737"/>
      <c r="G12" s="737" t="e">
        <f t="shared" si="0"/>
        <v>#DIV/0!</v>
      </c>
    </row>
    <row r="13" spans="1:7" x14ac:dyDescent="0.2">
      <c r="A13" s="557">
        <v>3</v>
      </c>
      <c r="B13" s="128" t="str">
        <f>'9'!B12</f>
        <v>Jatilawang</v>
      </c>
      <c r="C13" s="128" t="str">
        <f>'9'!C12</f>
        <v>Jatilawang</v>
      </c>
      <c r="D13" s="147"/>
      <c r="E13" s="147"/>
      <c r="F13" s="737"/>
      <c r="G13" s="737" t="e">
        <f t="shared" si="0"/>
        <v>#DIV/0!</v>
      </c>
    </row>
    <row r="14" spans="1:7" x14ac:dyDescent="0.2">
      <c r="A14" s="557">
        <v>4</v>
      </c>
      <c r="B14" s="128" t="str">
        <f>'9'!B13</f>
        <v>Rawalo</v>
      </c>
      <c r="C14" s="128" t="str">
        <f>'9'!C13</f>
        <v>Rawalo</v>
      </c>
      <c r="D14" s="939">
        <f>'41'!D11</f>
        <v>0</v>
      </c>
      <c r="E14" s="147"/>
      <c r="F14" s="737"/>
      <c r="G14" s="737" t="e">
        <f t="shared" si="0"/>
        <v>#DIV/0!</v>
      </c>
    </row>
    <row r="15" spans="1:7" x14ac:dyDescent="0.2">
      <c r="A15" s="557">
        <v>5</v>
      </c>
      <c r="B15" s="128" t="str">
        <f>'9'!B14</f>
        <v>Kebasen</v>
      </c>
      <c r="C15" s="128" t="str">
        <f>'9'!C14</f>
        <v>Kebasen</v>
      </c>
      <c r="D15" s="939">
        <f>'41'!D12</f>
        <v>0</v>
      </c>
      <c r="E15" s="147"/>
      <c r="F15" s="737"/>
      <c r="G15" s="737" t="e">
        <f t="shared" si="0"/>
        <v>#DIV/0!</v>
      </c>
    </row>
    <row r="16" spans="1:7" x14ac:dyDescent="0.2">
      <c r="A16" s="557">
        <v>6</v>
      </c>
      <c r="B16" s="128" t="str">
        <f>'9'!B15</f>
        <v>Kemranjen</v>
      </c>
      <c r="C16" s="128" t="str">
        <f>'9'!C15</f>
        <v>Kemranjen I</v>
      </c>
      <c r="D16" s="939">
        <f>'41'!D13</f>
        <v>0</v>
      </c>
      <c r="E16" s="147"/>
      <c r="F16" s="737"/>
      <c r="G16" s="737" t="e">
        <f t="shared" si="0"/>
        <v>#DIV/0!</v>
      </c>
    </row>
    <row r="17" spans="1:7" x14ac:dyDescent="0.2">
      <c r="A17" s="557"/>
      <c r="B17" s="128"/>
      <c r="C17" s="128" t="str">
        <f>'9'!C16</f>
        <v>Kemranjen II</v>
      </c>
      <c r="D17" s="939">
        <f>'41'!D14</f>
        <v>0</v>
      </c>
      <c r="E17" s="147"/>
      <c r="F17" s="737"/>
      <c r="G17" s="737" t="e">
        <f t="shared" si="0"/>
        <v>#DIV/0!</v>
      </c>
    </row>
    <row r="18" spans="1:7" x14ac:dyDescent="0.2">
      <c r="A18" s="557">
        <v>7</v>
      </c>
      <c r="B18" s="128" t="str">
        <f>'9'!B17</f>
        <v>Sumpiuh</v>
      </c>
      <c r="C18" s="128" t="str">
        <f>'9'!C17</f>
        <v>Sumpiuh I</v>
      </c>
      <c r="D18" s="939">
        <f>'41'!D15</f>
        <v>0</v>
      </c>
      <c r="E18" s="147"/>
      <c r="F18" s="737"/>
      <c r="G18" s="737" t="e">
        <f t="shared" si="0"/>
        <v>#DIV/0!</v>
      </c>
    </row>
    <row r="19" spans="1:7" x14ac:dyDescent="0.2">
      <c r="A19" s="557"/>
      <c r="B19" s="128"/>
      <c r="C19" s="128" t="str">
        <f>'9'!C18</f>
        <v>Sumpiuh II</v>
      </c>
      <c r="D19" s="939">
        <f>'41'!D16</f>
        <v>0</v>
      </c>
      <c r="E19" s="147"/>
      <c r="F19" s="737"/>
      <c r="G19" s="737" t="e">
        <f t="shared" si="0"/>
        <v>#DIV/0!</v>
      </c>
    </row>
    <row r="20" spans="1:7" x14ac:dyDescent="0.2">
      <c r="A20" s="557">
        <v>8</v>
      </c>
      <c r="B20" s="128" t="str">
        <f>'9'!B19</f>
        <v>Tambak</v>
      </c>
      <c r="C20" s="128" t="str">
        <f>'9'!C19</f>
        <v>Tambak I</v>
      </c>
      <c r="D20" s="939">
        <f>'41'!D17</f>
        <v>0</v>
      </c>
      <c r="E20" s="147"/>
      <c r="F20" s="737"/>
      <c r="G20" s="737" t="e">
        <f t="shared" si="0"/>
        <v>#DIV/0!</v>
      </c>
    </row>
    <row r="21" spans="1:7" x14ac:dyDescent="0.2">
      <c r="A21" s="557"/>
      <c r="B21" s="128"/>
      <c r="C21" s="128" t="str">
        <f>'9'!C20</f>
        <v>Tambak II</v>
      </c>
      <c r="D21" s="939">
        <f>'41'!D18</f>
        <v>0</v>
      </c>
      <c r="E21" s="147"/>
      <c r="F21" s="737"/>
      <c r="G21" s="737" t="e">
        <f t="shared" si="0"/>
        <v>#DIV/0!</v>
      </c>
    </row>
    <row r="22" spans="1:7" x14ac:dyDescent="0.2">
      <c r="A22" s="557">
        <v>9</v>
      </c>
      <c r="B22" s="128" t="str">
        <f>'9'!B21</f>
        <v>Somagede</v>
      </c>
      <c r="C22" s="128" t="str">
        <f>'9'!C21</f>
        <v>Somagede</v>
      </c>
      <c r="D22" s="939">
        <f>'41'!D19</f>
        <v>0</v>
      </c>
      <c r="E22" s="147"/>
      <c r="F22" s="737"/>
      <c r="G22" s="737" t="e">
        <f t="shared" si="0"/>
        <v>#DIV/0!</v>
      </c>
    </row>
    <row r="23" spans="1:7" x14ac:dyDescent="0.2">
      <c r="A23" s="557">
        <v>10</v>
      </c>
      <c r="B23" s="128" t="str">
        <f>'9'!B22</f>
        <v>Kalibagor</v>
      </c>
      <c r="C23" s="128" t="str">
        <f>'9'!C22</f>
        <v>Kalibagor</v>
      </c>
      <c r="D23" s="939">
        <f>'41'!D20</f>
        <v>0</v>
      </c>
      <c r="E23" s="147"/>
      <c r="F23" s="737"/>
      <c r="G23" s="737" t="e">
        <f t="shared" si="0"/>
        <v>#DIV/0!</v>
      </c>
    </row>
    <row r="24" spans="1:7" x14ac:dyDescent="0.2">
      <c r="A24" s="557">
        <v>11</v>
      </c>
      <c r="B24" s="128" t="str">
        <f>'9'!B23</f>
        <v>Banyumas</v>
      </c>
      <c r="C24" s="128" t="str">
        <f>'9'!C23</f>
        <v>Banyumas</v>
      </c>
      <c r="D24" s="939">
        <f>'41'!D21</f>
        <v>0</v>
      </c>
      <c r="E24" s="147"/>
      <c r="F24" s="737"/>
      <c r="G24" s="737" t="e">
        <f t="shared" si="0"/>
        <v>#DIV/0!</v>
      </c>
    </row>
    <row r="25" spans="1:7" x14ac:dyDescent="0.2">
      <c r="A25" s="557">
        <v>12</v>
      </c>
      <c r="B25" s="128" t="str">
        <f>'9'!B24</f>
        <v>Patikraja</v>
      </c>
      <c r="C25" s="128" t="str">
        <f>'9'!C24</f>
        <v>Patikraja</v>
      </c>
      <c r="D25" s="939">
        <f>'41'!D22</f>
        <v>0</v>
      </c>
      <c r="E25" s="147"/>
      <c r="F25" s="737"/>
      <c r="G25" s="737" t="e">
        <f t="shared" si="0"/>
        <v>#DIV/0!</v>
      </c>
    </row>
    <row r="26" spans="1:7" x14ac:dyDescent="0.2">
      <c r="A26" s="557">
        <v>13</v>
      </c>
      <c r="B26" s="128" t="str">
        <f>'9'!B25</f>
        <v>Purwojati</v>
      </c>
      <c r="C26" s="128" t="str">
        <f>'9'!C25</f>
        <v>Purwojati</v>
      </c>
      <c r="D26" s="939">
        <f>'41'!D23</f>
        <v>0</v>
      </c>
      <c r="E26" s="147"/>
      <c r="F26" s="737"/>
      <c r="G26" s="737" t="e">
        <f t="shared" si="0"/>
        <v>#DIV/0!</v>
      </c>
    </row>
    <row r="27" spans="1:7" x14ac:dyDescent="0.2">
      <c r="A27" s="557">
        <v>14</v>
      </c>
      <c r="B27" s="128" t="str">
        <f>'9'!B26</f>
        <v>Ajibarang</v>
      </c>
      <c r="C27" s="128" t="str">
        <f>'9'!C26</f>
        <v>Ajibarang I</v>
      </c>
      <c r="D27" s="939">
        <f>'41'!D24</f>
        <v>0</v>
      </c>
      <c r="E27" s="147"/>
      <c r="F27" s="737"/>
      <c r="G27" s="737" t="e">
        <f t="shared" si="0"/>
        <v>#DIV/0!</v>
      </c>
    </row>
    <row r="28" spans="1:7" x14ac:dyDescent="0.2">
      <c r="A28" s="557"/>
      <c r="B28" s="128"/>
      <c r="C28" s="128" t="str">
        <f>'9'!C27</f>
        <v>Ajibarang II</v>
      </c>
      <c r="D28" s="939">
        <f>'41'!D25</f>
        <v>0</v>
      </c>
      <c r="E28" s="147"/>
      <c r="F28" s="737"/>
      <c r="G28" s="737" t="e">
        <f t="shared" si="0"/>
        <v>#DIV/0!</v>
      </c>
    </row>
    <row r="29" spans="1:7" x14ac:dyDescent="0.2">
      <c r="A29" s="557">
        <v>15</v>
      </c>
      <c r="B29" s="128" t="str">
        <f>'9'!B28</f>
        <v>Gumelar</v>
      </c>
      <c r="C29" s="128" t="str">
        <f>'9'!C28</f>
        <v>Gumelar</v>
      </c>
      <c r="D29" s="939">
        <f>'41'!D26</f>
        <v>0</v>
      </c>
      <c r="E29" s="147"/>
      <c r="F29" s="737"/>
      <c r="G29" s="737" t="e">
        <f t="shared" si="0"/>
        <v>#DIV/0!</v>
      </c>
    </row>
    <row r="30" spans="1:7" x14ac:dyDescent="0.2">
      <c r="A30" s="557">
        <v>16</v>
      </c>
      <c r="B30" s="128" t="str">
        <f>'9'!B29</f>
        <v>Pekuncen</v>
      </c>
      <c r="C30" s="128" t="str">
        <f>'9'!C29</f>
        <v>Pekuncen I</v>
      </c>
      <c r="D30" s="939">
        <f>'41'!D27</f>
        <v>0</v>
      </c>
      <c r="E30" s="147"/>
      <c r="F30" s="737"/>
      <c r="G30" s="737" t="e">
        <f t="shared" ref="G30:G49" si="1">F30/E30*100</f>
        <v>#DIV/0!</v>
      </c>
    </row>
    <row r="31" spans="1:7" x14ac:dyDescent="0.2">
      <c r="A31" s="557"/>
      <c r="B31" s="128"/>
      <c r="C31" s="128" t="str">
        <f>'9'!C30</f>
        <v>Pekuncen II</v>
      </c>
      <c r="D31" s="939">
        <f>'41'!D28</f>
        <v>0</v>
      </c>
      <c r="E31" s="147"/>
      <c r="F31" s="737"/>
      <c r="G31" s="737" t="e">
        <f t="shared" si="1"/>
        <v>#DIV/0!</v>
      </c>
    </row>
    <row r="32" spans="1:7" x14ac:dyDescent="0.2">
      <c r="A32" s="557">
        <v>17</v>
      </c>
      <c r="B32" s="128" t="str">
        <f>'9'!B31</f>
        <v>Cilongok</v>
      </c>
      <c r="C32" s="128" t="str">
        <f>'9'!C31</f>
        <v>Cilongok I</v>
      </c>
      <c r="D32" s="939">
        <f>'41'!D29</f>
        <v>0</v>
      </c>
      <c r="E32" s="147"/>
      <c r="F32" s="737"/>
      <c r="G32" s="737" t="e">
        <f t="shared" si="1"/>
        <v>#DIV/0!</v>
      </c>
    </row>
    <row r="33" spans="1:7" x14ac:dyDescent="0.2">
      <c r="A33" s="557"/>
      <c r="B33" s="128"/>
      <c r="C33" s="128" t="str">
        <f>'9'!C32</f>
        <v>Cilongok II</v>
      </c>
      <c r="D33" s="939">
        <f>'41'!D30</f>
        <v>0</v>
      </c>
      <c r="E33" s="147"/>
      <c r="F33" s="737"/>
      <c r="G33" s="737" t="e">
        <f t="shared" si="1"/>
        <v>#DIV/0!</v>
      </c>
    </row>
    <row r="34" spans="1:7" x14ac:dyDescent="0.2">
      <c r="A34" s="557">
        <v>18</v>
      </c>
      <c r="B34" s="128" t="str">
        <f>'9'!B33</f>
        <v>Karanglewas</v>
      </c>
      <c r="C34" s="128" t="str">
        <f>'9'!C33</f>
        <v>Karanglewas</v>
      </c>
      <c r="D34" s="939">
        <f>'41'!D31</f>
        <v>0</v>
      </c>
      <c r="E34" s="147"/>
      <c r="F34" s="737"/>
      <c r="G34" s="737" t="e">
        <f t="shared" si="1"/>
        <v>#DIV/0!</v>
      </c>
    </row>
    <row r="35" spans="1:7" x14ac:dyDescent="0.2">
      <c r="A35" s="557">
        <v>19</v>
      </c>
      <c r="B35" s="128" t="str">
        <f>'9'!B34</f>
        <v>Purwokerto Barat</v>
      </c>
      <c r="C35" s="128" t="str">
        <f>'9'!C34</f>
        <v>Purwokerto Barat</v>
      </c>
      <c r="D35" s="939">
        <f>'41'!D32</f>
        <v>0</v>
      </c>
      <c r="E35" s="147"/>
      <c r="F35" s="737"/>
      <c r="G35" s="737" t="e">
        <f t="shared" si="1"/>
        <v>#DIV/0!</v>
      </c>
    </row>
    <row r="36" spans="1:7" x14ac:dyDescent="0.2">
      <c r="A36" s="557">
        <v>20</v>
      </c>
      <c r="B36" s="128" t="str">
        <f>'9'!B35</f>
        <v>Purwokerto Timur</v>
      </c>
      <c r="C36" s="128" t="str">
        <f>'9'!C35</f>
        <v>Purwokerto Timur I</v>
      </c>
      <c r="D36" s="939">
        <f>'41'!D33</f>
        <v>0</v>
      </c>
      <c r="E36" s="147"/>
      <c r="F36" s="737"/>
      <c r="G36" s="737" t="e">
        <f t="shared" si="1"/>
        <v>#DIV/0!</v>
      </c>
    </row>
    <row r="37" spans="1:7" x14ac:dyDescent="0.2">
      <c r="A37" s="557"/>
      <c r="B37" s="128"/>
      <c r="C37" s="128" t="str">
        <f>'9'!C36</f>
        <v>Purwokerto Timur II</v>
      </c>
      <c r="D37" s="939">
        <f>'41'!D34</f>
        <v>0</v>
      </c>
      <c r="E37" s="147"/>
      <c r="F37" s="737"/>
      <c r="G37" s="737" t="e">
        <f t="shared" si="1"/>
        <v>#DIV/0!</v>
      </c>
    </row>
    <row r="38" spans="1:7" x14ac:dyDescent="0.2">
      <c r="A38" s="557">
        <v>21</v>
      </c>
      <c r="B38" s="128" t="str">
        <f>'9'!B37</f>
        <v>Purwokerto Utara</v>
      </c>
      <c r="C38" s="128" t="str">
        <f>'9'!C37</f>
        <v>Purwokerto Utara I</v>
      </c>
      <c r="D38" s="939">
        <f>'41'!D35</f>
        <v>0</v>
      </c>
      <c r="E38" s="147"/>
      <c r="F38" s="737"/>
      <c r="G38" s="737" t="e">
        <f t="shared" si="1"/>
        <v>#DIV/0!</v>
      </c>
    </row>
    <row r="39" spans="1:7" x14ac:dyDescent="0.2">
      <c r="A39" s="557"/>
      <c r="B39" s="128"/>
      <c r="C39" s="128" t="str">
        <f>'9'!C38</f>
        <v>Purwokerto Utara II</v>
      </c>
      <c r="D39" s="939">
        <f>'41'!D36</f>
        <v>0</v>
      </c>
      <c r="E39" s="147"/>
      <c r="F39" s="737"/>
      <c r="G39" s="737" t="e">
        <f t="shared" si="1"/>
        <v>#DIV/0!</v>
      </c>
    </row>
    <row r="40" spans="1:7" x14ac:dyDescent="0.2">
      <c r="A40" s="557">
        <v>22</v>
      </c>
      <c r="B40" s="128" t="str">
        <f>'9'!B39</f>
        <v>Purwokerto Selatan</v>
      </c>
      <c r="C40" s="128" t="str">
        <f>'9'!C39</f>
        <v>Purwokerto Selatan</v>
      </c>
      <c r="D40" s="939">
        <f>'41'!D37</f>
        <v>0</v>
      </c>
      <c r="E40" s="147"/>
      <c r="F40" s="737"/>
      <c r="G40" s="737" t="e">
        <f t="shared" si="1"/>
        <v>#DIV/0!</v>
      </c>
    </row>
    <row r="41" spans="1:7" x14ac:dyDescent="0.2">
      <c r="A41" s="557">
        <v>23</v>
      </c>
      <c r="B41" s="128" t="str">
        <f>'9'!B40</f>
        <v>Sokaraja</v>
      </c>
      <c r="C41" s="128" t="str">
        <f>'9'!C40</f>
        <v>Sokaraja I</v>
      </c>
      <c r="D41" s="939">
        <f>'41'!D38</f>
        <v>0</v>
      </c>
      <c r="E41" s="147"/>
      <c r="F41" s="737"/>
      <c r="G41" s="737" t="e">
        <f t="shared" si="1"/>
        <v>#DIV/0!</v>
      </c>
    </row>
    <row r="42" spans="1:7" x14ac:dyDescent="0.2">
      <c r="A42" s="557"/>
      <c r="B42" s="128"/>
      <c r="C42" s="128" t="str">
        <f>'9'!C41</f>
        <v>Sokaraja II</v>
      </c>
      <c r="D42" s="939">
        <f>'41'!D39</f>
        <v>0</v>
      </c>
      <c r="E42" s="147"/>
      <c r="F42" s="737"/>
      <c r="G42" s="737" t="e">
        <f t="shared" si="1"/>
        <v>#DIV/0!</v>
      </c>
    </row>
    <row r="43" spans="1:7" x14ac:dyDescent="0.2">
      <c r="A43" s="557">
        <v>24</v>
      </c>
      <c r="B43" s="128" t="str">
        <f>'9'!B42</f>
        <v>Kembaran</v>
      </c>
      <c r="C43" s="128" t="str">
        <f>'9'!C42</f>
        <v>Kembaran I</v>
      </c>
      <c r="D43" s="939">
        <f>'41'!D40</f>
        <v>0</v>
      </c>
      <c r="E43" s="147"/>
      <c r="F43" s="737"/>
      <c r="G43" s="737" t="e">
        <f t="shared" si="1"/>
        <v>#DIV/0!</v>
      </c>
    </row>
    <row r="44" spans="1:7" x14ac:dyDescent="0.2">
      <c r="A44" s="557"/>
      <c r="B44" s="128"/>
      <c r="C44" s="128" t="str">
        <f>'9'!C43</f>
        <v>Kembaran II</v>
      </c>
      <c r="D44" s="939">
        <f>'41'!D41</f>
        <v>0</v>
      </c>
      <c r="E44" s="147"/>
      <c r="F44" s="737"/>
      <c r="G44" s="737" t="e">
        <f t="shared" si="1"/>
        <v>#DIV/0!</v>
      </c>
    </row>
    <row r="45" spans="1:7" x14ac:dyDescent="0.2">
      <c r="A45" s="557">
        <v>25</v>
      </c>
      <c r="B45" s="128" t="str">
        <f>'9'!B44</f>
        <v>Sumbang</v>
      </c>
      <c r="C45" s="128" t="str">
        <f>'9'!C44</f>
        <v>Sumbang I</v>
      </c>
      <c r="D45" s="939">
        <f>'41'!D42</f>
        <v>0</v>
      </c>
      <c r="E45" s="147"/>
      <c r="F45" s="737"/>
      <c r="G45" s="737" t="e">
        <f t="shared" si="1"/>
        <v>#DIV/0!</v>
      </c>
    </row>
    <row r="46" spans="1:7" x14ac:dyDescent="0.2">
      <c r="A46" s="557"/>
      <c r="B46" s="128"/>
      <c r="C46" s="128" t="str">
        <f>'9'!C45</f>
        <v>Sumbang II</v>
      </c>
      <c r="D46" s="939">
        <f>'41'!D43</f>
        <v>0</v>
      </c>
      <c r="E46" s="147"/>
      <c r="F46" s="737"/>
      <c r="G46" s="737" t="e">
        <f t="shared" si="1"/>
        <v>#DIV/0!</v>
      </c>
    </row>
    <row r="47" spans="1:7" x14ac:dyDescent="0.2">
      <c r="A47" s="557">
        <v>26</v>
      </c>
      <c r="B47" s="128" t="str">
        <f>'9'!B46</f>
        <v>Baturraden</v>
      </c>
      <c r="C47" s="128" t="str">
        <f>'9'!C46</f>
        <v>Baturraden I</v>
      </c>
      <c r="D47" s="939">
        <f>'41'!D44</f>
        <v>0</v>
      </c>
      <c r="E47" s="147"/>
      <c r="F47" s="737"/>
      <c r="G47" s="737" t="e">
        <f t="shared" si="1"/>
        <v>#DIV/0!</v>
      </c>
    </row>
    <row r="48" spans="1:7" x14ac:dyDescent="0.2">
      <c r="A48" s="557"/>
      <c r="B48" s="128"/>
      <c r="C48" s="128" t="str">
        <f>'9'!C47</f>
        <v>Baturraden II</v>
      </c>
      <c r="D48" s="939">
        <f>'41'!D45</f>
        <v>0</v>
      </c>
      <c r="E48" s="147"/>
      <c r="F48" s="737"/>
      <c r="G48" s="737" t="e">
        <f t="shared" si="1"/>
        <v>#DIV/0!</v>
      </c>
    </row>
    <row r="49" spans="1:7" x14ac:dyDescent="0.2">
      <c r="A49" s="557">
        <v>27</v>
      </c>
      <c r="B49" s="128" t="str">
        <f>'9'!B48</f>
        <v>Kedungbanteng</v>
      </c>
      <c r="C49" s="128" t="str">
        <f>'9'!C48</f>
        <v>Kedungbanteng</v>
      </c>
      <c r="D49" s="939">
        <f>'41'!D46</f>
        <v>0</v>
      </c>
      <c r="E49" s="147"/>
      <c r="F49" s="737"/>
      <c r="G49" s="737" t="e">
        <f t="shared" si="1"/>
        <v>#DIV/0!</v>
      </c>
    </row>
    <row r="50" spans="1:7" x14ac:dyDescent="0.2">
      <c r="A50" s="147"/>
      <c r="B50" s="147"/>
      <c r="C50" s="147"/>
      <c r="D50" s="147"/>
      <c r="E50" s="147"/>
      <c r="F50" s="737"/>
      <c r="G50" s="737"/>
    </row>
    <row r="51" spans="1:7" x14ac:dyDescent="0.2">
      <c r="A51" s="147"/>
      <c r="B51" s="147"/>
      <c r="C51" s="147"/>
      <c r="D51" s="147"/>
      <c r="E51" s="147"/>
      <c r="F51" s="737"/>
      <c r="G51" s="737"/>
    </row>
    <row r="52" spans="1:7" x14ac:dyDescent="0.2">
      <c r="A52" s="147"/>
      <c r="B52" s="147"/>
      <c r="C52" s="147"/>
      <c r="D52" s="147"/>
      <c r="E52" s="147"/>
      <c r="F52" s="737"/>
      <c r="G52" s="737"/>
    </row>
    <row r="53" spans="1:7" x14ac:dyDescent="0.2">
      <c r="A53" s="147"/>
      <c r="B53" s="147"/>
      <c r="C53" s="147"/>
      <c r="D53" s="147"/>
      <c r="E53" s="147"/>
      <c r="F53" s="737"/>
      <c r="G53" s="737"/>
    </row>
    <row r="54" spans="1:7" x14ac:dyDescent="0.2">
      <c r="A54" s="151"/>
      <c r="B54" s="151"/>
      <c r="C54" s="151"/>
      <c r="D54" s="151"/>
      <c r="E54" s="151"/>
      <c r="F54" s="738"/>
      <c r="G54" s="738"/>
    </row>
    <row r="55" spans="1:7" ht="15.75" x14ac:dyDescent="0.2">
      <c r="A55" s="859" t="s">
        <v>488</v>
      </c>
      <c r="B55" s="537"/>
      <c r="C55" s="537"/>
      <c r="D55" s="537">
        <f>SUM(D10:D29)</f>
        <v>0</v>
      </c>
      <c r="E55" s="537">
        <f t="shared" ref="E55:F55" si="2">SUM(E10:E29)</f>
        <v>0</v>
      </c>
      <c r="F55" s="537">
        <f t="shared" si="2"/>
        <v>0</v>
      </c>
      <c r="G55" s="538" t="e">
        <f>F55/E55*100</f>
        <v>#DIV/0!</v>
      </c>
    </row>
    <row r="57" spans="1:7" x14ac:dyDescent="0.2">
      <c r="A57" s="724" t="s">
        <v>922</v>
      </c>
    </row>
  </sheetData>
  <mergeCells count="7">
    <mergeCell ref="A3:G3"/>
    <mergeCell ref="A7:A8"/>
    <mergeCell ref="B7:B8"/>
    <mergeCell ref="C7:C8"/>
    <mergeCell ref="D7:D8"/>
    <mergeCell ref="E7:E8"/>
    <mergeCell ref="F7:G7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80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706AF-F644-4788-AC8B-987393FC8A25}">
  <sheetPr codeName="Sheet77">
    <tabColor rgb="FF002060"/>
    <pageSetUpPr fitToPage="1"/>
  </sheetPr>
  <dimension ref="A1:O63"/>
  <sheetViews>
    <sheetView zoomScale="70" zoomScaleNormal="70" workbookViewId="0">
      <pane xSplit="1" ySplit="11" topLeftCell="B13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8.85546875" defaultRowHeight="15" x14ac:dyDescent="0.2"/>
  <cols>
    <col min="1" max="1" width="5.7109375" style="70" customWidth="1"/>
    <col min="2" max="3" width="22.7109375" style="70" customWidth="1"/>
    <col min="4" max="4" width="17.140625" style="70" bestFit="1" customWidth="1"/>
    <col min="5" max="5" width="14.85546875" style="70" customWidth="1"/>
    <col min="6" max="6" width="27.5703125" style="70" customWidth="1"/>
    <col min="7" max="7" width="21.42578125" style="70" customWidth="1"/>
    <col min="8" max="8" width="19" style="70" customWidth="1"/>
    <col min="9" max="9" width="18.28515625" style="70" customWidth="1"/>
    <col min="10" max="10" width="15.140625" style="70" customWidth="1"/>
    <col min="11" max="11" width="18.5703125" style="70" customWidth="1"/>
    <col min="12" max="12" width="22.7109375" style="70" customWidth="1"/>
    <col min="13" max="13" width="17" style="70" customWidth="1"/>
    <col min="14" max="14" width="19.7109375" style="70" customWidth="1"/>
    <col min="15" max="15" width="26.7109375" style="70" customWidth="1"/>
    <col min="16" max="255" width="8.85546875" style="331"/>
    <col min="256" max="256" width="5.7109375" style="331" customWidth="1"/>
    <col min="257" max="258" width="22.7109375" style="331" customWidth="1"/>
    <col min="259" max="259" width="16.42578125" style="331" customWidth="1"/>
    <col min="260" max="260" width="14.85546875" style="331" customWidth="1"/>
    <col min="261" max="261" width="15.28515625" style="331" customWidth="1"/>
    <col min="262" max="262" width="13.5703125" style="331" customWidth="1"/>
    <col min="263" max="263" width="15.140625" style="331" customWidth="1"/>
    <col min="264" max="264" width="13.5703125" style="331" customWidth="1"/>
    <col min="265" max="265" width="15.140625" style="331" customWidth="1"/>
    <col min="266" max="266" width="18.5703125" style="331" customWidth="1"/>
    <col min="267" max="267" width="22.7109375" style="331" customWidth="1"/>
    <col min="268" max="268" width="17" style="331" customWidth="1"/>
    <col min="269" max="269" width="19.7109375" style="331" customWidth="1"/>
    <col min="270" max="270" width="15.28515625" style="331" customWidth="1"/>
    <col min="271" max="271" width="20.7109375" style="331" customWidth="1"/>
    <col min="272" max="511" width="8.85546875" style="331"/>
    <col min="512" max="512" width="5.7109375" style="331" customWidth="1"/>
    <col min="513" max="514" width="22.7109375" style="331" customWidth="1"/>
    <col min="515" max="515" width="16.42578125" style="331" customWidth="1"/>
    <col min="516" max="516" width="14.85546875" style="331" customWidth="1"/>
    <col min="517" max="517" width="15.28515625" style="331" customWidth="1"/>
    <col min="518" max="518" width="13.5703125" style="331" customWidth="1"/>
    <col min="519" max="519" width="15.140625" style="331" customWidth="1"/>
    <col min="520" max="520" width="13.5703125" style="331" customWidth="1"/>
    <col min="521" max="521" width="15.140625" style="331" customWidth="1"/>
    <col min="522" max="522" width="18.5703125" style="331" customWidth="1"/>
    <col min="523" max="523" width="22.7109375" style="331" customWidth="1"/>
    <col min="524" max="524" width="17" style="331" customWidth="1"/>
    <col min="525" max="525" width="19.7109375" style="331" customWidth="1"/>
    <col min="526" max="526" width="15.28515625" style="331" customWidth="1"/>
    <col min="527" max="527" width="20.7109375" style="331" customWidth="1"/>
    <col min="528" max="767" width="8.85546875" style="331"/>
    <col min="768" max="768" width="5.7109375" style="331" customWidth="1"/>
    <col min="769" max="770" width="22.7109375" style="331" customWidth="1"/>
    <col min="771" max="771" width="16.42578125" style="331" customWidth="1"/>
    <col min="772" max="772" width="14.85546875" style="331" customWidth="1"/>
    <col min="773" max="773" width="15.28515625" style="331" customWidth="1"/>
    <col min="774" max="774" width="13.5703125" style="331" customWidth="1"/>
    <col min="775" max="775" width="15.140625" style="331" customWidth="1"/>
    <col min="776" max="776" width="13.5703125" style="331" customWidth="1"/>
    <col min="777" max="777" width="15.140625" style="331" customWidth="1"/>
    <col min="778" max="778" width="18.5703125" style="331" customWidth="1"/>
    <col min="779" max="779" width="22.7109375" style="331" customWidth="1"/>
    <col min="780" max="780" width="17" style="331" customWidth="1"/>
    <col min="781" max="781" width="19.7109375" style="331" customWidth="1"/>
    <col min="782" max="782" width="15.28515625" style="331" customWidth="1"/>
    <col min="783" max="783" width="20.7109375" style="331" customWidth="1"/>
    <col min="784" max="1023" width="8.85546875" style="331"/>
    <col min="1024" max="1024" width="5.7109375" style="331" customWidth="1"/>
    <col min="1025" max="1026" width="22.7109375" style="331" customWidth="1"/>
    <col min="1027" max="1027" width="16.42578125" style="331" customWidth="1"/>
    <col min="1028" max="1028" width="14.85546875" style="331" customWidth="1"/>
    <col min="1029" max="1029" width="15.28515625" style="331" customWidth="1"/>
    <col min="1030" max="1030" width="13.5703125" style="331" customWidth="1"/>
    <col min="1031" max="1031" width="15.140625" style="331" customWidth="1"/>
    <col min="1032" max="1032" width="13.5703125" style="331" customWidth="1"/>
    <col min="1033" max="1033" width="15.140625" style="331" customWidth="1"/>
    <col min="1034" max="1034" width="18.5703125" style="331" customWidth="1"/>
    <col min="1035" max="1035" width="22.7109375" style="331" customWidth="1"/>
    <col min="1036" max="1036" width="17" style="331" customWidth="1"/>
    <col min="1037" max="1037" width="19.7109375" style="331" customWidth="1"/>
    <col min="1038" max="1038" width="15.28515625" style="331" customWidth="1"/>
    <col min="1039" max="1039" width="20.7109375" style="331" customWidth="1"/>
    <col min="1040" max="1279" width="8.85546875" style="331"/>
    <col min="1280" max="1280" width="5.7109375" style="331" customWidth="1"/>
    <col min="1281" max="1282" width="22.7109375" style="331" customWidth="1"/>
    <col min="1283" max="1283" width="16.42578125" style="331" customWidth="1"/>
    <col min="1284" max="1284" width="14.85546875" style="331" customWidth="1"/>
    <col min="1285" max="1285" width="15.28515625" style="331" customWidth="1"/>
    <col min="1286" max="1286" width="13.5703125" style="331" customWidth="1"/>
    <col min="1287" max="1287" width="15.140625" style="331" customWidth="1"/>
    <col min="1288" max="1288" width="13.5703125" style="331" customWidth="1"/>
    <col min="1289" max="1289" width="15.140625" style="331" customWidth="1"/>
    <col min="1290" max="1290" width="18.5703125" style="331" customWidth="1"/>
    <col min="1291" max="1291" width="22.7109375" style="331" customWidth="1"/>
    <col min="1292" max="1292" width="17" style="331" customWidth="1"/>
    <col min="1293" max="1293" width="19.7109375" style="331" customWidth="1"/>
    <col min="1294" max="1294" width="15.28515625" style="331" customWidth="1"/>
    <col min="1295" max="1295" width="20.7109375" style="331" customWidth="1"/>
    <col min="1296" max="1535" width="8.85546875" style="331"/>
    <col min="1536" max="1536" width="5.7109375" style="331" customWidth="1"/>
    <col min="1537" max="1538" width="22.7109375" style="331" customWidth="1"/>
    <col min="1539" max="1539" width="16.42578125" style="331" customWidth="1"/>
    <col min="1540" max="1540" width="14.85546875" style="331" customWidth="1"/>
    <col min="1541" max="1541" width="15.28515625" style="331" customWidth="1"/>
    <col min="1542" max="1542" width="13.5703125" style="331" customWidth="1"/>
    <col min="1543" max="1543" width="15.140625" style="331" customWidth="1"/>
    <col min="1544" max="1544" width="13.5703125" style="331" customWidth="1"/>
    <col min="1545" max="1545" width="15.140625" style="331" customWidth="1"/>
    <col min="1546" max="1546" width="18.5703125" style="331" customWidth="1"/>
    <col min="1547" max="1547" width="22.7109375" style="331" customWidth="1"/>
    <col min="1548" max="1548" width="17" style="331" customWidth="1"/>
    <col min="1549" max="1549" width="19.7109375" style="331" customWidth="1"/>
    <col min="1550" max="1550" width="15.28515625" style="331" customWidth="1"/>
    <col min="1551" max="1551" width="20.7109375" style="331" customWidth="1"/>
    <col min="1552" max="1791" width="8.85546875" style="331"/>
    <col min="1792" max="1792" width="5.7109375" style="331" customWidth="1"/>
    <col min="1793" max="1794" width="22.7109375" style="331" customWidth="1"/>
    <col min="1795" max="1795" width="16.42578125" style="331" customWidth="1"/>
    <col min="1796" max="1796" width="14.85546875" style="331" customWidth="1"/>
    <col min="1797" max="1797" width="15.28515625" style="331" customWidth="1"/>
    <col min="1798" max="1798" width="13.5703125" style="331" customWidth="1"/>
    <col min="1799" max="1799" width="15.140625" style="331" customWidth="1"/>
    <col min="1800" max="1800" width="13.5703125" style="331" customWidth="1"/>
    <col min="1801" max="1801" width="15.140625" style="331" customWidth="1"/>
    <col min="1802" max="1802" width="18.5703125" style="331" customWidth="1"/>
    <col min="1803" max="1803" width="22.7109375" style="331" customWidth="1"/>
    <col min="1804" max="1804" width="17" style="331" customWidth="1"/>
    <col min="1805" max="1805" width="19.7109375" style="331" customWidth="1"/>
    <col min="1806" max="1806" width="15.28515625" style="331" customWidth="1"/>
    <col min="1807" max="1807" width="20.7109375" style="331" customWidth="1"/>
    <col min="1808" max="2047" width="8.85546875" style="331"/>
    <col min="2048" max="2048" width="5.7109375" style="331" customWidth="1"/>
    <col min="2049" max="2050" width="22.7109375" style="331" customWidth="1"/>
    <col min="2051" max="2051" width="16.42578125" style="331" customWidth="1"/>
    <col min="2052" max="2052" width="14.85546875" style="331" customWidth="1"/>
    <col min="2053" max="2053" width="15.28515625" style="331" customWidth="1"/>
    <col min="2054" max="2054" width="13.5703125" style="331" customWidth="1"/>
    <col min="2055" max="2055" width="15.140625" style="331" customWidth="1"/>
    <col min="2056" max="2056" width="13.5703125" style="331" customWidth="1"/>
    <col min="2057" max="2057" width="15.140625" style="331" customWidth="1"/>
    <col min="2058" max="2058" width="18.5703125" style="331" customWidth="1"/>
    <col min="2059" max="2059" width="22.7109375" style="331" customWidth="1"/>
    <col min="2060" max="2060" width="17" style="331" customWidth="1"/>
    <col min="2061" max="2061" width="19.7109375" style="331" customWidth="1"/>
    <col min="2062" max="2062" width="15.28515625" style="331" customWidth="1"/>
    <col min="2063" max="2063" width="20.7109375" style="331" customWidth="1"/>
    <col min="2064" max="2303" width="8.85546875" style="331"/>
    <col min="2304" max="2304" width="5.7109375" style="331" customWidth="1"/>
    <col min="2305" max="2306" width="22.7109375" style="331" customWidth="1"/>
    <col min="2307" max="2307" width="16.42578125" style="331" customWidth="1"/>
    <col min="2308" max="2308" width="14.85546875" style="331" customWidth="1"/>
    <col min="2309" max="2309" width="15.28515625" style="331" customWidth="1"/>
    <col min="2310" max="2310" width="13.5703125" style="331" customWidth="1"/>
    <col min="2311" max="2311" width="15.140625" style="331" customWidth="1"/>
    <col min="2312" max="2312" width="13.5703125" style="331" customWidth="1"/>
    <col min="2313" max="2313" width="15.140625" style="331" customWidth="1"/>
    <col min="2314" max="2314" width="18.5703125" style="331" customWidth="1"/>
    <col min="2315" max="2315" width="22.7109375" style="331" customWidth="1"/>
    <col min="2316" max="2316" width="17" style="331" customWidth="1"/>
    <col min="2317" max="2317" width="19.7109375" style="331" customWidth="1"/>
    <col min="2318" max="2318" width="15.28515625" style="331" customWidth="1"/>
    <col min="2319" max="2319" width="20.7109375" style="331" customWidth="1"/>
    <col min="2320" max="2559" width="8.85546875" style="331"/>
    <col min="2560" max="2560" width="5.7109375" style="331" customWidth="1"/>
    <col min="2561" max="2562" width="22.7109375" style="331" customWidth="1"/>
    <col min="2563" max="2563" width="16.42578125" style="331" customWidth="1"/>
    <col min="2564" max="2564" width="14.85546875" style="331" customWidth="1"/>
    <col min="2565" max="2565" width="15.28515625" style="331" customWidth="1"/>
    <col min="2566" max="2566" width="13.5703125" style="331" customWidth="1"/>
    <col min="2567" max="2567" width="15.140625" style="331" customWidth="1"/>
    <col min="2568" max="2568" width="13.5703125" style="331" customWidth="1"/>
    <col min="2569" max="2569" width="15.140625" style="331" customWidth="1"/>
    <col min="2570" max="2570" width="18.5703125" style="331" customWidth="1"/>
    <col min="2571" max="2571" width="22.7109375" style="331" customWidth="1"/>
    <col min="2572" max="2572" width="17" style="331" customWidth="1"/>
    <col min="2573" max="2573" width="19.7109375" style="331" customWidth="1"/>
    <col min="2574" max="2574" width="15.28515625" style="331" customWidth="1"/>
    <col min="2575" max="2575" width="20.7109375" style="331" customWidth="1"/>
    <col min="2576" max="2815" width="8.85546875" style="331"/>
    <col min="2816" max="2816" width="5.7109375" style="331" customWidth="1"/>
    <col min="2817" max="2818" width="22.7109375" style="331" customWidth="1"/>
    <col min="2819" max="2819" width="16.42578125" style="331" customWidth="1"/>
    <col min="2820" max="2820" width="14.85546875" style="331" customWidth="1"/>
    <col min="2821" max="2821" width="15.28515625" style="331" customWidth="1"/>
    <col min="2822" max="2822" width="13.5703125" style="331" customWidth="1"/>
    <col min="2823" max="2823" width="15.140625" style="331" customWidth="1"/>
    <col min="2824" max="2824" width="13.5703125" style="331" customWidth="1"/>
    <col min="2825" max="2825" width="15.140625" style="331" customWidth="1"/>
    <col min="2826" max="2826" width="18.5703125" style="331" customWidth="1"/>
    <col min="2827" max="2827" width="22.7109375" style="331" customWidth="1"/>
    <col min="2828" max="2828" width="17" style="331" customWidth="1"/>
    <col min="2829" max="2829" width="19.7109375" style="331" customWidth="1"/>
    <col min="2830" max="2830" width="15.28515625" style="331" customWidth="1"/>
    <col min="2831" max="2831" width="20.7109375" style="331" customWidth="1"/>
    <col min="2832" max="3071" width="8.85546875" style="331"/>
    <col min="3072" max="3072" width="5.7109375" style="331" customWidth="1"/>
    <col min="3073" max="3074" width="22.7109375" style="331" customWidth="1"/>
    <col min="3075" max="3075" width="16.42578125" style="331" customWidth="1"/>
    <col min="3076" max="3076" width="14.85546875" style="331" customWidth="1"/>
    <col min="3077" max="3077" width="15.28515625" style="331" customWidth="1"/>
    <col min="3078" max="3078" width="13.5703125" style="331" customWidth="1"/>
    <col min="3079" max="3079" width="15.140625" style="331" customWidth="1"/>
    <col min="3080" max="3080" width="13.5703125" style="331" customWidth="1"/>
    <col min="3081" max="3081" width="15.140625" style="331" customWidth="1"/>
    <col min="3082" max="3082" width="18.5703125" style="331" customWidth="1"/>
    <col min="3083" max="3083" width="22.7109375" style="331" customWidth="1"/>
    <col min="3084" max="3084" width="17" style="331" customWidth="1"/>
    <col min="3085" max="3085" width="19.7109375" style="331" customWidth="1"/>
    <col min="3086" max="3086" width="15.28515625" style="331" customWidth="1"/>
    <col min="3087" max="3087" width="20.7109375" style="331" customWidth="1"/>
    <col min="3088" max="3327" width="8.85546875" style="331"/>
    <col min="3328" max="3328" width="5.7109375" style="331" customWidth="1"/>
    <col min="3329" max="3330" width="22.7109375" style="331" customWidth="1"/>
    <col min="3331" max="3331" width="16.42578125" style="331" customWidth="1"/>
    <col min="3332" max="3332" width="14.85546875" style="331" customWidth="1"/>
    <col min="3333" max="3333" width="15.28515625" style="331" customWidth="1"/>
    <col min="3334" max="3334" width="13.5703125" style="331" customWidth="1"/>
    <col min="3335" max="3335" width="15.140625" style="331" customWidth="1"/>
    <col min="3336" max="3336" width="13.5703125" style="331" customWidth="1"/>
    <col min="3337" max="3337" width="15.140625" style="331" customWidth="1"/>
    <col min="3338" max="3338" width="18.5703125" style="331" customWidth="1"/>
    <col min="3339" max="3339" width="22.7109375" style="331" customWidth="1"/>
    <col min="3340" max="3340" width="17" style="331" customWidth="1"/>
    <col min="3341" max="3341" width="19.7109375" style="331" customWidth="1"/>
    <col min="3342" max="3342" width="15.28515625" style="331" customWidth="1"/>
    <col min="3343" max="3343" width="20.7109375" style="331" customWidth="1"/>
    <col min="3344" max="3583" width="8.85546875" style="331"/>
    <col min="3584" max="3584" width="5.7109375" style="331" customWidth="1"/>
    <col min="3585" max="3586" width="22.7109375" style="331" customWidth="1"/>
    <col min="3587" max="3587" width="16.42578125" style="331" customWidth="1"/>
    <col min="3588" max="3588" width="14.85546875" style="331" customWidth="1"/>
    <col min="3589" max="3589" width="15.28515625" style="331" customWidth="1"/>
    <col min="3590" max="3590" width="13.5703125" style="331" customWidth="1"/>
    <col min="3591" max="3591" width="15.140625" style="331" customWidth="1"/>
    <col min="3592" max="3592" width="13.5703125" style="331" customWidth="1"/>
    <col min="3593" max="3593" width="15.140625" style="331" customWidth="1"/>
    <col min="3594" max="3594" width="18.5703125" style="331" customWidth="1"/>
    <col min="3595" max="3595" width="22.7109375" style="331" customWidth="1"/>
    <col min="3596" max="3596" width="17" style="331" customWidth="1"/>
    <col min="3597" max="3597" width="19.7109375" style="331" customWidth="1"/>
    <col min="3598" max="3598" width="15.28515625" style="331" customWidth="1"/>
    <col min="3599" max="3599" width="20.7109375" style="331" customWidth="1"/>
    <col min="3600" max="3839" width="8.85546875" style="331"/>
    <col min="3840" max="3840" width="5.7109375" style="331" customWidth="1"/>
    <col min="3841" max="3842" width="22.7109375" style="331" customWidth="1"/>
    <col min="3843" max="3843" width="16.42578125" style="331" customWidth="1"/>
    <col min="3844" max="3844" width="14.85546875" style="331" customWidth="1"/>
    <col min="3845" max="3845" width="15.28515625" style="331" customWidth="1"/>
    <col min="3846" max="3846" width="13.5703125" style="331" customWidth="1"/>
    <col min="3847" max="3847" width="15.140625" style="331" customWidth="1"/>
    <col min="3848" max="3848" width="13.5703125" style="331" customWidth="1"/>
    <col min="3849" max="3849" width="15.140625" style="331" customWidth="1"/>
    <col min="3850" max="3850" width="18.5703125" style="331" customWidth="1"/>
    <col min="3851" max="3851" width="22.7109375" style="331" customWidth="1"/>
    <col min="3852" max="3852" width="17" style="331" customWidth="1"/>
    <col min="3853" max="3853" width="19.7109375" style="331" customWidth="1"/>
    <col min="3854" max="3854" width="15.28515625" style="331" customWidth="1"/>
    <col min="3855" max="3855" width="20.7109375" style="331" customWidth="1"/>
    <col min="3856" max="4095" width="8.85546875" style="331"/>
    <col min="4096" max="4096" width="5.7109375" style="331" customWidth="1"/>
    <col min="4097" max="4098" width="22.7109375" style="331" customWidth="1"/>
    <col min="4099" max="4099" width="16.42578125" style="331" customWidth="1"/>
    <col min="4100" max="4100" width="14.85546875" style="331" customWidth="1"/>
    <col min="4101" max="4101" width="15.28515625" style="331" customWidth="1"/>
    <col min="4102" max="4102" width="13.5703125" style="331" customWidth="1"/>
    <col min="4103" max="4103" width="15.140625" style="331" customWidth="1"/>
    <col min="4104" max="4104" width="13.5703125" style="331" customWidth="1"/>
    <col min="4105" max="4105" width="15.140625" style="331" customWidth="1"/>
    <col min="4106" max="4106" width="18.5703125" style="331" customWidth="1"/>
    <col min="4107" max="4107" width="22.7109375" style="331" customWidth="1"/>
    <col min="4108" max="4108" width="17" style="331" customWidth="1"/>
    <col min="4109" max="4109" width="19.7109375" style="331" customWidth="1"/>
    <col min="4110" max="4110" width="15.28515625" style="331" customWidth="1"/>
    <col min="4111" max="4111" width="20.7109375" style="331" customWidth="1"/>
    <col min="4112" max="4351" width="8.85546875" style="331"/>
    <col min="4352" max="4352" width="5.7109375" style="331" customWidth="1"/>
    <col min="4353" max="4354" width="22.7109375" style="331" customWidth="1"/>
    <col min="4355" max="4355" width="16.42578125" style="331" customWidth="1"/>
    <col min="4356" max="4356" width="14.85546875" style="331" customWidth="1"/>
    <col min="4357" max="4357" width="15.28515625" style="331" customWidth="1"/>
    <col min="4358" max="4358" width="13.5703125" style="331" customWidth="1"/>
    <col min="4359" max="4359" width="15.140625" style="331" customWidth="1"/>
    <col min="4360" max="4360" width="13.5703125" style="331" customWidth="1"/>
    <col min="4361" max="4361" width="15.140625" style="331" customWidth="1"/>
    <col min="4362" max="4362" width="18.5703125" style="331" customWidth="1"/>
    <col min="4363" max="4363" width="22.7109375" style="331" customWidth="1"/>
    <col min="4364" max="4364" width="17" style="331" customWidth="1"/>
    <col min="4365" max="4365" width="19.7109375" style="331" customWidth="1"/>
    <col min="4366" max="4366" width="15.28515625" style="331" customWidth="1"/>
    <col min="4367" max="4367" width="20.7109375" style="331" customWidth="1"/>
    <col min="4368" max="4607" width="8.85546875" style="331"/>
    <col min="4608" max="4608" width="5.7109375" style="331" customWidth="1"/>
    <col min="4609" max="4610" width="22.7109375" style="331" customWidth="1"/>
    <col min="4611" max="4611" width="16.42578125" style="331" customWidth="1"/>
    <col min="4612" max="4612" width="14.85546875" style="331" customWidth="1"/>
    <col min="4613" max="4613" width="15.28515625" style="331" customWidth="1"/>
    <col min="4614" max="4614" width="13.5703125" style="331" customWidth="1"/>
    <col min="4615" max="4615" width="15.140625" style="331" customWidth="1"/>
    <col min="4616" max="4616" width="13.5703125" style="331" customWidth="1"/>
    <col min="4617" max="4617" width="15.140625" style="331" customWidth="1"/>
    <col min="4618" max="4618" width="18.5703125" style="331" customWidth="1"/>
    <col min="4619" max="4619" width="22.7109375" style="331" customWidth="1"/>
    <col min="4620" max="4620" width="17" style="331" customWidth="1"/>
    <col min="4621" max="4621" width="19.7109375" style="331" customWidth="1"/>
    <col min="4622" max="4622" width="15.28515625" style="331" customWidth="1"/>
    <col min="4623" max="4623" width="20.7109375" style="331" customWidth="1"/>
    <col min="4624" max="4863" width="8.85546875" style="331"/>
    <col min="4864" max="4864" width="5.7109375" style="331" customWidth="1"/>
    <col min="4865" max="4866" width="22.7109375" style="331" customWidth="1"/>
    <col min="4867" max="4867" width="16.42578125" style="331" customWidth="1"/>
    <col min="4868" max="4868" width="14.85546875" style="331" customWidth="1"/>
    <col min="4869" max="4869" width="15.28515625" style="331" customWidth="1"/>
    <col min="4870" max="4870" width="13.5703125" style="331" customWidth="1"/>
    <col min="4871" max="4871" width="15.140625" style="331" customWidth="1"/>
    <col min="4872" max="4872" width="13.5703125" style="331" customWidth="1"/>
    <col min="4873" max="4873" width="15.140625" style="331" customWidth="1"/>
    <col min="4874" max="4874" width="18.5703125" style="331" customWidth="1"/>
    <col min="4875" max="4875" width="22.7109375" style="331" customWidth="1"/>
    <col min="4876" max="4876" width="17" style="331" customWidth="1"/>
    <col min="4877" max="4877" width="19.7109375" style="331" customWidth="1"/>
    <col min="4878" max="4878" width="15.28515625" style="331" customWidth="1"/>
    <col min="4879" max="4879" width="20.7109375" style="331" customWidth="1"/>
    <col min="4880" max="5119" width="8.85546875" style="331"/>
    <col min="5120" max="5120" width="5.7109375" style="331" customWidth="1"/>
    <col min="5121" max="5122" width="22.7109375" style="331" customWidth="1"/>
    <col min="5123" max="5123" width="16.42578125" style="331" customWidth="1"/>
    <col min="5124" max="5124" width="14.85546875" style="331" customWidth="1"/>
    <col min="5125" max="5125" width="15.28515625" style="331" customWidth="1"/>
    <col min="5126" max="5126" width="13.5703125" style="331" customWidth="1"/>
    <col min="5127" max="5127" width="15.140625" style="331" customWidth="1"/>
    <col min="5128" max="5128" width="13.5703125" style="331" customWidth="1"/>
    <col min="5129" max="5129" width="15.140625" style="331" customWidth="1"/>
    <col min="5130" max="5130" width="18.5703125" style="331" customWidth="1"/>
    <col min="5131" max="5131" width="22.7109375" style="331" customWidth="1"/>
    <col min="5132" max="5132" width="17" style="331" customWidth="1"/>
    <col min="5133" max="5133" width="19.7109375" style="331" customWidth="1"/>
    <col min="5134" max="5134" width="15.28515625" style="331" customWidth="1"/>
    <col min="5135" max="5135" width="20.7109375" style="331" customWidth="1"/>
    <col min="5136" max="5375" width="8.85546875" style="331"/>
    <col min="5376" max="5376" width="5.7109375" style="331" customWidth="1"/>
    <col min="5377" max="5378" width="22.7109375" style="331" customWidth="1"/>
    <col min="5379" max="5379" width="16.42578125" style="331" customWidth="1"/>
    <col min="5380" max="5380" width="14.85546875" style="331" customWidth="1"/>
    <col min="5381" max="5381" width="15.28515625" style="331" customWidth="1"/>
    <col min="5382" max="5382" width="13.5703125" style="331" customWidth="1"/>
    <col min="5383" max="5383" width="15.140625" style="331" customWidth="1"/>
    <col min="5384" max="5384" width="13.5703125" style="331" customWidth="1"/>
    <col min="5385" max="5385" width="15.140625" style="331" customWidth="1"/>
    <col min="5386" max="5386" width="18.5703125" style="331" customWidth="1"/>
    <col min="5387" max="5387" width="22.7109375" style="331" customWidth="1"/>
    <col min="5388" max="5388" width="17" style="331" customWidth="1"/>
    <col min="5389" max="5389" width="19.7109375" style="331" customWidth="1"/>
    <col min="5390" max="5390" width="15.28515625" style="331" customWidth="1"/>
    <col min="5391" max="5391" width="20.7109375" style="331" customWidth="1"/>
    <col min="5392" max="5631" width="8.85546875" style="331"/>
    <col min="5632" max="5632" width="5.7109375" style="331" customWidth="1"/>
    <col min="5633" max="5634" width="22.7109375" style="331" customWidth="1"/>
    <col min="5635" max="5635" width="16.42578125" style="331" customWidth="1"/>
    <col min="5636" max="5636" width="14.85546875" style="331" customWidth="1"/>
    <col min="5637" max="5637" width="15.28515625" style="331" customWidth="1"/>
    <col min="5638" max="5638" width="13.5703125" style="331" customWidth="1"/>
    <col min="5639" max="5639" width="15.140625" style="331" customWidth="1"/>
    <col min="5640" max="5640" width="13.5703125" style="331" customWidth="1"/>
    <col min="5641" max="5641" width="15.140625" style="331" customWidth="1"/>
    <col min="5642" max="5642" width="18.5703125" style="331" customWidth="1"/>
    <col min="5643" max="5643" width="22.7109375" style="331" customWidth="1"/>
    <col min="5644" max="5644" width="17" style="331" customWidth="1"/>
    <col min="5645" max="5645" width="19.7109375" style="331" customWidth="1"/>
    <col min="5646" max="5646" width="15.28515625" style="331" customWidth="1"/>
    <col min="5647" max="5647" width="20.7109375" style="331" customWidth="1"/>
    <col min="5648" max="5887" width="8.85546875" style="331"/>
    <col min="5888" max="5888" width="5.7109375" style="331" customWidth="1"/>
    <col min="5889" max="5890" width="22.7109375" style="331" customWidth="1"/>
    <col min="5891" max="5891" width="16.42578125" style="331" customWidth="1"/>
    <col min="5892" max="5892" width="14.85546875" style="331" customWidth="1"/>
    <col min="5893" max="5893" width="15.28515625" style="331" customWidth="1"/>
    <col min="5894" max="5894" width="13.5703125" style="331" customWidth="1"/>
    <col min="5895" max="5895" width="15.140625" style="331" customWidth="1"/>
    <col min="5896" max="5896" width="13.5703125" style="331" customWidth="1"/>
    <col min="5897" max="5897" width="15.140625" style="331" customWidth="1"/>
    <col min="5898" max="5898" width="18.5703125" style="331" customWidth="1"/>
    <col min="5899" max="5899" width="22.7109375" style="331" customWidth="1"/>
    <col min="5900" max="5900" width="17" style="331" customWidth="1"/>
    <col min="5901" max="5901" width="19.7109375" style="331" customWidth="1"/>
    <col min="5902" max="5902" width="15.28515625" style="331" customWidth="1"/>
    <col min="5903" max="5903" width="20.7109375" style="331" customWidth="1"/>
    <col min="5904" max="6143" width="8.85546875" style="331"/>
    <col min="6144" max="6144" width="5.7109375" style="331" customWidth="1"/>
    <col min="6145" max="6146" width="22.7109375" style="331" customWidth="1"/>
    <col min="6147" max="6147" width="16.42578125" style="331" customWidth="1"/>
    <col min="6148" max="6148" width="14.85546875" style="331" customWidth="1"/>
    <col min="6149" max="6149" width="15.28515625" style="331" customWidth="1"/>
    <col min="6150" max="6150" width="13.5703125" style="331" customWidth="1"/>
    <col min="6151" max="6151" width="15.140625" style="331" customWidth="1"/>
    <col min="6152" max="6152" width="13.5703125" style="331" customWidth="1"/>
    <col min="6153" max="6153" width="15.140625" style="331" customWidth="1"/>
    <col min="6154" max="6154" width="18.5703125" style="331" customWidth="1"/>
    <col min="6155" max="6155" width="22.7109375" style="331" customWidth="1"/>
    <col min="6156" max="6156" width="17" style="331" customWidth="1"/>
    <col min="6157" max="6157" width="19.7109375" style="331" customWidth="1"/>
    <col min="6158" max="6158" width="15.28515625" style="331" customWidth="1"/>
    <col min="6159" max="6159" width="20.7109375" style="331" customWidth="1"/>
    <col min="6160" max="6399" width="8.85546875" style="331"/>
    <col min="6400" max="6400" width="5.7109375" style="331" customWidth="1"/>
    <col min="6401" max="6402" width="22.7109375" style="331" customWidth="1"/>
    <col min="6403" max="6403" width="16.42578125" style="331" customWidth="1"/>
    <col min="6404" max="6404" width="14.85546875" style="331" customWidth="1"/>
    <col min="6405" max="6405" width="15.28515625" style="331" customWidth="1"/>
    <col min="6406" max="6406" width="13.5703125" style="331" customWidth="1"/>
    <col min="6407" max="6407" width="15.140625" style="331" customWidth="1"/>
    <col min="6408" max="6408" width="13.5703125" style="331" customWidth="1"/>
    <col min="6409" max="6409" width="15.140625" style="331" customWidth="1"/>
    <col min="6410" max="6410" width="18.5703125" style="331" customWidth="1"/>
    <col min="6411" max="6411" width="22.7109375" style="331" customWidth="1"/>
    <col min="6412" max="6412" width="17" style="331" customWidth="1"/>
    <col min="6413" max="6413" width="19.7109375" style="331" customWidth="1"/>
    <col min="6414" max="6414" width="15.28515625" style="331" customWidth="1"/>
    <col min="6415" max="6415" width="20.7109375" style="331" customWidth="1"/>
    <col min="6416" max="6655" width="8.85546875" style="331"/>
    <col min="6656" max="6656" width="5.7109375" style="331" customWidth="1"/>
    <col min="6657" max="6658" width="22.7109375" style="331" customWidth="1"/>
    <col min="6659" max="6659" width="16.42578125" style="331" customWidth="1"/>
    <col min="6660" max="6660" width="14.85546875" style="331" customWidth="1"/>
    <col min="6661" max="6661" width="15.28515625" style="331" customWidth="1"/>
    <col min="6662" max="6662" width="13.5703125" style="331" customWidth="1"/>
    <col min="6663" max="6663" width="15.140625" style="331" customWidth="1"/>
    <col min="6664" max="6664" width="13.5703125" style="331" customWidth="1"/>
    <col min="6665" max="6665" width="15.140625" style="331" customWidth="1"/>
    <col min="6666" max="6666" width="18.5703125" style="331" customWidth="1"/>
    <col min="6667" max="6667" width="22.7109375" style="331" customWidth="1"/>
    <col min="6668" max="6668" width="17" style="331" customWidth="1"/>
    <col min="6669" max="6669" width="19.7109375" style="331" customWidth="1"/>
    <col min="6670" max="6670" width="15.28515625" style="331" customWidth="1"/>
    <col min="6671" max="6671" width="20.7109375" style="331" customWidth="1"/>
    <col min="6672" max="6911" width="8.85546875" style="331"/>
    <col min="6912" max="6912" width="5.7109375" style="331" customWidth="1"/>
    <col min="6913" max="6914" width="22.7109375" style="331" customWidth="1"/>
    <col min="6915" max="6915" width="16.42578125" style="331" customWidth="1"/>
    <col min="6916" max="6916" width="14.85546875" style="331" customWidth="1"/>
    <col min="6917" max="6917" width="15.28515625" style="331" customWidth="1"/>
    <col min="6918" max="6918" width="13.5703125" style="331" customWidth="1"/>
    <col min="6919" max="6919" width="15.140625" style="331" customWidth="1"/>
    <col min="6920" max="6920" width="13.5703125" style="331" customWidth="1"/>
    <col min="6921" max="6921" width="15.140625" style="331" customWidth="1"/>
    <col min="6922" max="6922" width="18.5703125" style="331" customWidth="1"/>
    <col min="6923" max="6923" width="22.7109375" style="331" customWidth="1"/>
    <col min="6924" max="6924" width="17" style="331" customWidth="1"/>
    <col min="6925" max="6925" width="19.7109375" style="331" customWidth="1"/>
    <col min="6926" max="6926" width="15.28515625" style="331" customWidth="1"/>
    <col min="6927" max="6927" width="20.7109375" style="331" customWidth="1"/>
    <col min="6928" max="7167" width="8.85546875" style="331"/>
    <col min="7168" max="7168" width="5.7109375" style="331" customWidth="1"/>
    <col min="7169" max="7170" width="22.7109375" style="331" customWidth="1"/>
    <col min="7171" max="7171" width="16.42578125" style="331" customWidth="1"/>
    <col min="7172" max="7172" width="14.85546875" style="331" customWidth="1"/>
    <col min="7173" max="7173" width="15.28515625" style="331" customWidth="1"/>
    <col min="7174" max="7174" width="13.5703125" style="331" customWidth="1"/>
    <col min="7175" max="7175" width="15.140625" style="331" customWidth="1"/>
    <col min="7176" max="7176" width="13.5703125" style="331" customWidth="1"/>
    <col min="7177" max="7177" width="15.140625" style="331" customWidth="1"/>
    <col min="7178" max="7178" width="18.5703125" style="331" customWidth="1"/>
    <col min="7179" max="7179" width="22.7109375" style="331" customWidth="1"/>
    <col min="7180" max="7180" width="17" style="331" customWidth="1"/>
    <col min="7181" max="7181" width="19.7109375" style="331" customWidth="1"/>
    <col min="7182" max="7182" width="15.28515625" style="331" customWidth="1"/>
    <col min="7183" max="7183" width="20.7109375" style="331" customWidth="1"/>
    <col min="7184" max="7423" width="8.85546875" style="331"/>
    <col min="7424" max="7424" width="5.7109375" style="331" customWidth="1"/>
    <col min="7425" max="7426" width="22.7109375" style="331" customWidth="1"/>
    <col min="7427" max="7427" width="16.42578125" style="331" customWidth="1"/>
    <col min="7428" max="7428" width="14.85546875" style="331" customWidth="1"/>
    <col min="7429" max="7429" width="15.28515625" style="331" customWidth="1"/>
    <col min="7430" max="7430" width="13.5703125" style="331" customWidth="1"/>
    <col min="7431" max="7431" width="15.140625" style="331" customWidth="1"/>
    <col min="7432" max="7432" width="13.5703125" style="331" customWidth="1"/>
    <col min="7433" max="7433" width="15.140625" style="331" customWidth="1"/>
    <col min="7434" max="7434" width="18.5703125" style="331" customWidth="1"/>
    <col min="7435" max="7435" width="22.7109375" style="331" customWidth="1"/>
    <col min="7436" max="7436" width="17" style="331" customWidth="1"/>
    <col min="7437" max="7437" width="19.7109375" style="331" customWidth="1"/>
    <col min="7438" max="7438" width="15.28515625" style="331" customWidth="1"/>
    <col min="7439" max="7439" width="20.7109375" style="331" customWidth="1"/>
    <col min="7440" max="7679" width="8.85546875" style="331"/>
    <col min="7680" max="7680" width="5.7109375" style="331" customWidth="1"/>
    <col min="7681" max="7682" width="22.7109375" style="331" customWidth="1"/>
    <col min="7683" max="7683" width="16.42578125" style="331" customWidth="1"/>
    <col min="7684" max="7684" width="14.85546875" style="331" customWidth="1"/>
    <col min="7685" max="7685" width="15.28515625" style="331" customWidth="1"/>
    <col min="7686" max="7686" width="13.5703125" style="331" customWidth="1"/>
    <col min="7687" max="7687" width="15.140625" style="331" customWidth="1"/>
    <col min="7688" max="7688" width="13.5703125" style="331" customWidth="1"/>
    <col min="7689" max="7689" width="15.140625" style="331" customWidth="1"/>
    <col min="7690" max="7690" width="18.5703125" style="331" customWidth="1"/>
    <col min="7691" max="7691" width="22.7109375" style="331" customWidth="1"/>
    <col min="7692" max="7692" width="17" style="331" customWidth="1"/>
    <col min="7693" max="7693" width="19.7109375" style="331" customWidth="1"/>
    <col min="7694" max="7694" width="15.28515625" style="331" customWidth="1"/>
    <col min="7695" max="7695" width="20.7109375" style="331" customWidth="1"/>
    <col min="7696" max="7935" width="8.85546875" style="331"/>
    <col min="7936" max="7936" width="5.7109375" style="331" customWidth="1"/>
    <col min="7937" max="7938" width="22.7109375" style="331" customWidth="1"/>
    <col min="7939" max="7939" width="16.42578125" style="331" customWidth="1"/>
    <col min="7940" max="7940" width="14.85546875" style="331" customWidth="1"/>
    <col min="7941" max="7941" width="15.28515625" style="331" customWidth="1"/>
    <col min="7942" max="7942" width="13.5703125" style="331" customWidth="1"/>
    <col min="7943" max="7943" width="15.140625" style="331" customWidth="1"/>
    <col min="7944" max="7944" width="13.5703125" style="331" customWidth="1"/>
    <col min="7945" max="7945" width="15.140625" style="331" customWidth="1"/>
    <col min="7946" max="7946" width="18.5703125" style="331" customWidth="1"/>
    <col min="7947" max="7947" width="22.7109375" style="331" customWidth="1"/>
    <col min="7948" max="7948" width="17" style="331" customWidth="1"/>
    <col min="7949" max="7949" width="19.7109375" style="331" customWidth="1"/>
    <col min="7950" max="7950" width="15.28515625" style="331" customWidth="1"/>
    <col min="7951" max="7951" width="20.7109375" style="331" customWidth="1"/>
    <col min="7952" max="8191" width="8.85546875" style="331"/>
    <col min="8192" max="8192" width="5.7109375" style="331" customWidth="1"/>
    <col min="8193" max="8194" width="22.7109375" style="331" customWidth="1"/>
    <col min="8195" max="8195" width="16.42578125" style="331" customWidth="1"/>
    <col min="8196" max="8196" width="14.85546875" style="331" customWidth="1"/>
    <col min="8197" max="8197" width="15.28515625" style="331" customWidth="1"/>
    <col min="8198" max="8198" width="13.5703125" style="331" customWidth="1"/>
    <col min="8199" max="8199" width="15.140625" style="331" customWidth="1"/>
    <col min="8200" max="8200" width="13.5703125" style="331" customWidth="1"/>
    <col min="8201" max="8201" width="15.140625" style="331" customWidth="1"/>
    <col min="8202" max="8202" width="18.5703125" style="331" customWidth="1"/>
    <col min="8203" max="8203" width="22.7109375" style="331" customWidth="1"/>
    <col min="8204" max="8204" width="17" style="331" customWidth="1"/>
    <col min="8205" max="8205" width="19.7109375" style="331" customWidth="1"/>
    <col min="8206" max="8206" width="15.28515625" style="331" customWidth="1"/>
    <col min="8207" max="8207" width="20.7109375" style="331" customWidth="1"/>
    <col min="8208" max="8447" width="8.85546875" style="331"/>
    <col min="8448" max="8448" width="5.7109375" style="331" customWidth="1"/>
    <col min="8449" max="8450" width="22.7109375" style="331" customWidth="1"/>
    <col min="8451" max="8451" width="16.42578125" style="331" customWidth="1"/>
    <col min="8452" max="8452" width="14.85546875" style="331" customWidth="1"/>
    <col min="8453" max="8453" width="15.28515625" style="331" customWidth="1"/>
    <col min="8454" max="8454" width="13.5703125" style="331" customWidth="1"/>
    <col min="8455" max="8455" width="15.140625" style="331" customWidth="1"/>
    <col min="8456" max="8456" width="13.5703125" style="331" customWidth="1"/>
    <col min="8457" max="8457" width="15.140625" style="331" customWidth="1"/>
    <col min="8458" max="8458" width="18.5703125" style="331" customWidth="1"/>
    <col min="8459" max="8459" width="22.7109375" style="331" customWidth="1"/>
    <col min="8460" max="8460" width="17" style="331" customWidth="1"/>
    <col min="8461" max="8461" width="19.7109375" style="331" customWidth="1"/>
    <col min="8462" max="8462" width="15.28515625" style="331" customWidth="1"/>
    <col min="8463" max="8463" width="20.7109375" style="331" customWidth="1"/>
    <col min="8464" max="8703" width="8.85546875" style="331"/>
    <col min="8704" max="8704" width="5.7109375" style="331" customWidth="1"/>
    <col min="8705" max="8706" width="22.7109375" style="331" customWidth="1"/>
    <col min="8707" max="8707" width="16.42578125" style="331" customWidth="1"/>
    <col min="8708" max="8708" width="14.85546875" style="331" customWidth="1"/>
    <col min="8709" max="8709" width="15.28515625" style="331" customWidth="1"/>
    <col min="8710" max="8710" width="13.5703125" style="331" customWidth="1"/>
    <col min="8711" max="8711" width="15.140625" style="331" customWidth="1"/>
    <col min="8712" max="8712" width="13.5703125" style="331" customWidth="1"/>
    <col min="8713" max="8713" width="15.140625" style="331" customWidth="1"/>
    <col min="8714" max="8714" width="18.5703125" style="331" customWidth="1"/>
    <col min="8715" max="8715" width="22.7109375" style="331" customWidth="1"/>
    <col min="8716" max="8716" width="17" style="331" customWidth="1"/>
    <col min="8717" max="8717" width="19.7109375" style="331" customWidth="1"/>
    <col min="8718" max="8718" width="15.28515625" style="331" customWidth="1"/>
    <col min="8719" max="8719" width="20.7109375" style="331" customWidth="1"/>
    <col min="8720" max="8959" width="8.85546875" style="331"/>
    <col min="8960" max="8960" width="5.7109375" style="331" customWidth="1"/>
    <col min="8961" max="8962" width="22.7109375" style="331" customWidth="1"/>
    <col min="8963" max="8963" width="16.42578125" style="331" customWidth="1"/>
    <col min="8964" max="8964" width="14.85546875" style="331" customWidth="1"/>
    <col min="8965" max="8965" width="15.28515625" style="331" customWidth="1"/>
    <col min="8966" max="8966" width="13.5703125" style="331" customWidth="1"/>
    <col min="8967" max="8967" width="15.140625" style="331" customWidth="1"/>
    <col min="8968" max="8968" width="13.5703125" style="331" customWidth="1"/>
    <col min="8969" max="8969" width="15.140625" style="331" customWidth="1"/>
    <col min="8970" max="8970" width="18.5703125" style="331" customWidth="1"/>
    <col min="8971" max="8971" width="22.7109375" style="331" customWidth="1"/>
    <col min="8972" max="8972" width="17" style="331" customWidth="1"/>
    <col min="8973" max="8973" width="19.7109375" style="331" customWidth="1"/>
    <col min="8974" max="8974" width="15.28515625" style="331" customWidth="1"/>
    <col min="8975" max="8975" width="20.7109375" style="331" customWidth="1"/>
    <col min="8976" max="9215" width="8.85546875" style="331"/>
    <col min="9216" max="9216" width="5.7109375" style="331" customWidth="1"/>
    <col min="9217" max="9218" width="22.7109375" style="331" customWidth="1"/>
    <col min="9219" max="9219" width="16.42578125" style="331" customWidth="1"/>
    <col min="9220" max="9220" width="14.85546875" style="331" customWidth="1"/>
    <col min="9221" max="9221" width="15.28515625" style="331" customWidth="1"/>
    <col min="9222" max="9222" width="13.5703125" style="331" customWidth="1"/>
    <col min="9223" max="9223" width="15.140625" style="331" customWidth="1"/>
    <col min="9224" max="9224" width="13.5703125" style="331" customWidth="1"/>
    <col min="9225" max="9225" width="15.140625" style="331" customWidth="1"/>
    <col min="9226" max="9226" width="18.5703125" style="331" customWidth="1"/>
    <col min="9227" max="9227" width="22.7109375" style="331" customWidth="1"/>
    <col min="9228" max="9228" width="17" style="331" customWidth="1"/>
    <col min="9229" max="9229" width="19.7109375" style="331" customWidth="1"/>
    <col min="9230" max="9230" width="15.28515625" style="331" customWidth="1"/>
    <col min="9231" max="9231" width="20.7109375" style="331" customWidth="1"/>
    <col min="9232" max="9471" width="8.85546875" style="331"/>
    <col min="9472" max="9472" width="5.7109375" style="331" customWidth="1"/>
    <col min="9473" max="9474" width="22.7109375" style="331" customWidth="1"/>
    <col min="9475" max="9475" width="16.42578125" style="331" customWidth="1"/>
    <col min="9476" max="9476" width="14.85546875" style="331" customWidth="1"/>
    <col min="9477" max="9477" width="15.28515625" style="331" customWidth="1"/>
    <col min="9478" max="9478" width="13.5703125" style="331" customWidth="1"/>
    <col min="9479" max="9479" width="15.140625" style="331" customWidth="1"/>
    <col min="9480" max="9480" width="13.5703125" style="331" customWidth="1"/>
    <col min="9481" max="9481" width="15.140625" style="331" customWidth="1"/>
    <col min="9482" max="9482" width="18.5703125" style="331" customWidth="1"/>
    <col min="9483" max="9483" width="22.7109375" style="331" customWidth="1"/>
    <col min="9484" max="9484" width="17" style="331" customWidth="1"/>
    <col min="9485" max="9485" width="19.7109375" style="331" customWidth="1"/>
    <col min="9486" max="9486" width="15.28515625" style="331" customWidth="1"/>
    <col min="9487" max="9487" width="20.7109375" style="331" customWidth="1"/>
    <col min="9488" max="9727" width="8.85546875" style="331"/>
    <col min="9728" max="9728" width="5.7109375" style="331" customWidth="1"/>
    <col min="9729" max="9730" width="22.7109375" style="331" customWidth="1"/>
    <col min="9731" max="9731" width="16.42578125" style="331" customWidth="1"/>
    <col min="9732" max="9732" width="14.85546875" style="331" customWidth="1"/>
    <col min="9733" max="9733" width="15.28515625" style="331" customWidth="1"/>
    <col min="9734" max="9734" width="13.5703125" style="331" customWidth="1"/>
    <col min="9735" max="9735" width="15.140625" style="331" customWidth="1"/>
    <col min="9736" max="9736" width="13.5703125" style="331" customWidth="1"/>
    <col min="9737" max="9737" width="15.140625" style="331" customWidth="1"/>
    <col min="9738" max="9738" width="18.5703125" style="331" customWidth="1"/>
    <col min="9739" max="9739" width="22.7109375" style="331" customWidth="1"/>
    <col min="9740" max="9740" width="17" style="331" customWidth="1"/>
    <col min="9741" max="9741" width="19.7109375" style="331" customWidth="1"/>
    <col min="9742" max="9742" width="15.28515625" style="331" customWidth="1"/>
    <col min="9743" max="9743" width="20.7109375" style="331" customWidth="1"/>
    <col min="9744" max="9983" width="8.85546875" style="331"/>
    <col min="9984" max="9984" width="5.7109375" style="331" customWidth="1"/>
    <col min="9985" max="9986" width="22.7109375" style="331" customWidth="1"/>
    <col min="9987" max="9987" width="16.42578125" style="331" customWidth="1"/>
    <col min="9988" max="9988" width="14.85546875" style="331" customWidth="1"/>
    <col min="9989" max="9989" width="15.28515625" style="331" customWidth="1"/>
    <col min="9990" max="9990" width="13.5703125" style="331" customWidth="1"/>
    <col min="9991" max="9991" width="15.140625" style="331" customWidth="1"/>
    <col min="9992" max="9992" width="13.5703125" style="331" customWidth="1"/>
    <col min="9993" max="9993" width="15.140625" style="331" customWidth="1"/>
    <col min="9994" max="9994" width="18.5703125" style="331" customWidth="1"/>
    <col min="9995" max="9995" width="22.7109375" style="331" customWidth="1"/>
    <col min="9996" max="9996" width="17" style="331" customWidth="1"/>
    <col min="9997" max="9997" width="19.7109375" style="331" customWidth="1"/>
    <col min="9998" max="9998" width="15.28515625" style="331" customWidth="1"/>
    <col min="9999" max="9999" width="20.7109375" style="331" customWidth="1"/>
    <col min="10000" max="10239" width="8.85546875" style="331"/>
    <col min="10240" max="10240" width="5.7109375" style="331" customWidth="1"/>
    <col min="10241" max="10242" width="22.7109375" style="331" customWidth="1"/>
    <col min="10243" max="10243" width="16.42578125" style="331" customWidth="1"/>
    <col min="10244" max="10244" width="14.85546875" style="331" customWidth="1"/>
    <col min="10245" max="10245" width="15.28515625" style="331" customWidth="1"/>
    <col min="10246" max="10246" width="13.5703125" style="331" customWidth="1"/>
    <col min="10247" max="10247" width="15.140625" style="331" customWidth="1"/>
    <col min="10248" max="10248" width="13.5703125" style="331" customWidth="1"/>
    <col min="10249" max="10249" width="15.140625" style="331" customWidth="1"/>
    <col min="10250" max="10250" width="18.5703125" style="331" customWidth="1"/>
    <col min="10251" max="10251" width="22.7109375" style="331" customWidth="1"/>
    <col min="10252" max="10252" width="17" style="331" customWidth="1"/>
    <col min="10253" max="10253" width="19.7109375" style="331" customWidth="1"/>
    <col min="10254" max="10254" width="15.28515625" style="331" customWidth="1"/>
    <col min="10255" max="10255" width="20.7109375" style="331" customWidth="1"/>
    <col min="10256" max="10495" width="8.85546875" style="331"/>
    <col min="10496" max="10496" width="5.7109375" style="331" customWidth="1"/>
    <col min="10497" max="10498" width="22.7109375" style="331" customWidth="1"/>
    <col min="10499" max="10499" width="16.42578125" style="331" customWidth="1"/>
    <col min="10500" max="10500" width="14.85546875" style="331" customWidth="1"/>
    <col min="10501" max="10501" width="15.28515625" style="331" customWidth="1"/>
    <col min="10502" max="10502" width="13.5703125" style="331" customWidth="1"/>
    <col min="10503" max="10503" width="15.140625" style="331" customWidth="1"/>
    <col min="10504" max="10504" width="13.5703125" style="331" customWidth="1"/>
    <col min="10505" max="10505" width="15.140625" style="331" customWidth="1"/>
    <col min="10506" max="10506" width="18.5703125" style="331" customWidth="1"/>
    <col min="10507" max="10507" width="22.7109375" style="331" customWidth="1"/>
    <col min="10508" max="10508" width="17" style="331" customWidth="1"/>
    <col min="10509" max="10509" width="19.7109375" style="331" customWidth="1"/>
    <col min="10510" max="10510" width="15.28515625" style="331" customWidth="1"/>
    <col min="10511" max="10511" width="20.7109375" style="331" customWidth="1"/>
    <col min="10512" max="10751" width="8.85546875" style="331"/>
    <col min="10752" max="10752" width="5.7109375" style="331" customWidth="1"/>
    <col min="10753" max="10754" width="22.7109375" style="331" customWidth="1"/>
    <col min="10755" max="10755" width="16.42578125" style="331" customWidth="1"/>
    <col min="10756" max="10756" width="14.85546875" style="331" customWidth="1"/>
    <col min="10757" max="10757" width="15.28515625" style="331" customWidth="1"/>
    <col min="10758" max="10758" width="13.5703125" style="331" customWidth="1"/>
    <col min="10759" max="10759" width="15.140625" style="331" customWidth="1"/>
    <col min="10760" max="10760" width="13.5703125" style="331" customWidth="1"/>
    <col min="10761" max="10761" width="15.140625" style="331" customWidth="1"/>
    <col min="10762" max="10762" width="18.5703125" style="331" customWidth="1"/>
    <col min="10763" max="10763" width="22.7109375" style="331" customWidth="1"/>
    <col min="10764" max="10764" width="17" style="331" customWidth="1"/>
    <col min="10765" max="10765" width="19.7109375" style="331" customWidth="1"/>
    <col min="10766" max="10766" width="15.28515625" style="331" customWidth="1"/>
    <col min="10767" max="10767" width="20.7109375" style="331" customWidth="1"/>
    <col min="10768" max="11007" width="8.85546875" style="331"/>
    <col min="11008" max="11008" width="5.7109375" style="331" customWidth="1"/>
    <col min="11009" max="11010" width="22.7109375" style="331" customWidth="1"/>
    <col min="11011" max="11011" width="16.42578125" style="331" customWidth="1"/>
    <col min="11012" max="11012" width="14.85546875" style="331" customWidth="1"/>
    <col min="11013" max="11013" width="15.28515625" style="331" customWidth="1"/>
    <col min="11014" max="11014" width="13.5703125" style="331" customWidth="1"/>
    <col min="11015" max="11015" width="15.140625" style="331" customWidth="1"/>
    <col min="11016" max="11016" width="13.5703125" style="331" customWidth="1"/>
    <col min="11017" max="11017" width="15.140625" style="331" customWidth="1"/>
    <col min="11018" max="11018" width="18.5703125" style="331" customWidth="1"/>
    <col min="11019" max="11019" width="22.7109375" style="331" customWidth="1"/>
    <col min="11020" max="11020" width="17" style="331" customWidth="1"/>
    <col min="11021" max="11021" width="19.7109375" style="331" customWidth="1"/>
    <col min="11022" max="11022" width="15.28515625" style="331" customWidth="1"/>
    <col min="11023" max="11023" width="20.7109375" style="331" customWidth="1"/>
    <col min="11024" max="11263" width="8.85546875" style="331"/>
    <col min="11264" max="11264" width="5.7109375" style="331" customWidth="1"/>
    <col min="11265" max="11266" width="22.7109375" style="331" customWidth="1"/>
    <col min="11267" max="11267" width="16.42578125" style="331" customWidth="1"/>
    <col min="11268" max="11268" width="14.85546875" style="331" customWidth="1"/>
    <col min="11269" max="11269" width="15.28515625" style="331" customWidth="1"/>
    <col min="11270" max="11270" width="13.5703125" style="331" customWidth="1"/>
    <col min="11271" max="11271" width="15.140625" style="331" customWidth="1"/>
    <col min="11272" max="11272" width="13.5703125" style="331" customWidth="1"/>
    <col min="11273" max="11273" width="15.140625" style="331" customWidth="1"/>
    <col min="11274" max="11274" width="18.5703125" style="331" customWidth="1"/>
    <col min="11275" max="11275" width="22.7109375" style="331" customWidth="1"/>
    <col min="11276" max="11276" width="17" style="331" customWidth="1"/>
    <col min="11277" max="11277" width="19.7109375" style="331" customWidth="1"/>
    <col min="11278" max="11278" width="15.28515625" style="331" customWidth="1"/>
    <col min="11279" max="11279" width="20.7109375" style="331" customWidth="1"/>
    <col min="11280" max="11519" width="8.85546875" style="331"/>
    <col min="11520" max="11520" width="5.7109375" style="331" customWidth="1"/>
    <col min="11521" max="11522" width="22.7109375" style="331" customWidth="1"/>
    <col min="11523" max="11523" width="16.42578125" style="331" customWidth="1"/>
    <col min="11524" max="11524" width="14.85546875" style="331" customWidth="1"/>
    <col min="11525" max="11525" width="15.28515625" style="331" customWidth="1"/>
    <col min="11526" max="11526" width="13.5703125" style="331" customWidth="1"/>
    <col min="11527" max="11527" width="15.140625" style="331" customWidth="1"/>
    <col min="11528" max="11528" width="13.5703125" style="331" customWidth="1"/>
    <col min="11529" max="11529" width="15.140625" style="331" customWidth="1"/>
    <col min="11530" max="11530" width="18.5703125" style="331" customWidth="1"/>
    <col min="11531" max="11531" width="22.7109375" style="331" customWidth="1"/>
    <col min="11532" max="11532" width="17" style="331" customWidth="1"/>
    <col min="11533" max="11533" width="19.7109375" style="331" customWidth="1"/>
    <col min="11534" max="11534" width="15.28515625" style="331" customWidth="1"/>
    <col min="11535" max="11535" width="20.7109375" style="331" customWidth="1"/>
    <col min="11536" max="11775" width="8.85546875" style="331"/>
    <col min="11776" max="11776" width="5.7109375" style="331" customWidth="1"/>
    <col min="11777" max="11778" width="22.7109375" style="331" customWidth="1"/>
    <col min="11779" max="11779" width="16.42578125" style="331" customWidth="1"/>
    <col min="11780" max="11780" width="14.85546875" style="331" customWidth="1"/>
    <col min="11781" max="11781" width="15.28515625" style="331" customWidth="1"/>
    <col min="11782" max="11782" width="13.5703125" style="331" customWidth="1"/>
    <col min="11783" max="11783" width="15.140625" style="331" customWidth="1"/>
    <col min="11784" max="11784" width="13.5703125" style="331" customWidth="1"/>
    <col min="11785" max="11785" width="15.140625" style="331" customWidth="1"/>
    <col min="11786" max="11786" width="18.5703125" style="331" customWidth="1"/>
    <col min="11787" max="11787" width="22.7109375" style="331" customWidth="1"/>
    <col min="11788" max="11788" width="17" style="331" customWidth="1"/>
    <col min="11789" max="11789" width="19.7109375" style="331" customWidth="1"/>
    <col min="11790" max="11790" width="15.28515625" style="331" customWidth="1"/>
    <col min="11791" max="11791" width="20.7109375" style="331" customWidth="1"/>
    <col min="11792" max="12031" width="8.85546875" style="331"/>
    <col min="12032" max="12032" width="5.7109375" style="331" customWidth="1"/>
    <col min="12033" max="12034" width="22.7109375" style="331" customWidth="1"/>
    <col min="12035" max="12035" width="16.42578125" style="331" customWidth="1"/>
    <col min="12036" max="12036" width="14.85546875" style="331" customWidth="1"/>
    <col min="12037" max="12037" width="15.28515625" style="331" customWidth="1"/>
    <col min="12038" max="12038" width="13.5703125" style="331" customWidth="1"/>
    <col min="12039" max="12039" width="15.140625" style="331" customWidth="1"/>
    <col min="12040" max="12040" width="13.5703125" style="331" customWidth="1"/>
    <col min="12041" max="12041" width="15.140625" style="331" customWidth="1"/>
    <col min="12042" max="12042" width="18.5703125" style="331" customWidth="1"/>
    <col min="12043" max="12043" width="22.7109375" style="331" customWidth="1"/>
    <col min="12044" max="12044" width="17" style="331" customWidth="1"/>
    <col min="12045" max="12045" width="19.7109375" style="331" customWidth="1"/>
    <col min="12046" max="12046" width="15.28515625" style="331" customWidth="1"/>
    <col min="12047" max="12047" width="20.7109375" style="331" customWidth="1"/>
    <col min="12048" max="12287" width="8.85546875" style="331"/>
    <col min="12288" max="12288" width="5.7109375" style="331" customWidth="1"/>
    <col min="12289" max="12290" width="22.7109375" style="331" customWidth="1"/>
    <col min="12291" max="12291" width="16.42578125" style="331" customWidth="1"/>
    <col min="12292" max="12292" width="14.85546875" style="331" customWidth="1"/>
    <col min="12293" max="12293" width="15.28515625" style="331" customWidth="1"/>
    <col min="12294" max="12294" width="13.5703125" style="331" customWidth="1"/>
    <col min="12295" max="12295" width="15.140625" style="331" customWidth="1"/>
    <col min="12296" max="12296" width="13.5703125" style="331" customWidth="1"/>
    <col min="12297" max="12297" width="15.140625" style="331" customWidth="1"/>
    <col min="12298" max="12298" width="18.5703125" style="331" customWidth="1"/>
    <col min="12299" max="12299" width="22.7109375" style="331" customWidth="1"/>
    <col min="12300" max="12300" width="17" style="331" customWidth="1"/>
    <col min="12301" max="12301" width="19.7109375" style="331" customWidth="1"/>
    <col min="12302" max="12302" width="15.28515625" style="331" customWidth="1"/>
    <col min="12303" max="12303" width="20.7109375" style="331" customWidth="1"/>
    <col min="12304" max="12543" width="8.85546875" style="331"/>
    <col min="12544" max="12544" width="5.7109375" style="331" customWidth="1"/>
    <col min="12545" max="12546" width="22.7109375" style="331" customWidth="1"/>
    <col min="12547" max="12547" width="16.42578125" style="331" customWidth="1"/>
    <col min="12548" max="12548" width="14.85546875" style="331" customWidth="1"/>
    <col min="12549" max="12549" width="15.28515625" style="331" customWidth="1"/>
    <col min="12550" max="12550" width="13.5703125" style="331" customWidth="1"/>
    <col min="12551" max="12551" width="15.140625" style="331" customWidth="1"/>
    <col min="12552" max="12552" width="13.5703125" style="331" customWidth="1"/>
    <col min="12553" max="12553" width="15.140625" style="331" customWidth="1"/>
    <col min="12554" max="12554" width="18.5703125" style="331" customWidth="1"/>
    <col min="12555" max="12555" width="22.7109375" style="331" customWidth="1"/>
    <col min="12556" max="12556" width="17" style="331" customWidth="1"/>
    <col min="12557" max="12557" width="19.7109375" style="331" customWidth="1"/>
    <col min="12558" max="12558" width="15.28515625" style="331" customWidth="1"/>
    <col min="12559" max="12559" width="20.7109375" style="331" customWidth="1"/>
    <col min="12560" max="12799" width="8.85546875" style="331"/>
    <col min="12800" max="12800" width="5.7109375" style="331" customWidth="1"/>
    <col min="12801" max="12802" width="22.7109375" style="331" customWidth="1"/>
    <col min="12803" max="12803" width="16.42578125" style="331" customWidth="1"/>
    <col min="12804" max="12804" width="14.85546875" style="331" customWidth="1"/>
    <col min="12805" max="12805" width="15.28515625" style="331" customWidth="1"/>
    <col min="12806" max="12806" width="13.5703125" style="331" customWidth="1"/>
    <col min="12807" max="12807" width="15.140625" style="331" customWidth="1"/>
    <col min="12808" max="12808" width="13.5703125" style="331" customWidth="1"/>
    <col min="12809" max="12809" width="15.140625" style="331" customWidth="1"/>
    <col min="12810" max="12810" width="18.5703125" style="331" customWidth="1"/>
    <col min="12811" max="12811" width="22.7109375" style="331" customWidth="1"/>
    <col min="12812" max="12812" width="17" style="331" customWidth="1"/>
    <col min="12813" max="12813" width="19.7109375" style="331" customWidth="1"/>
    <col min="12814" max="12814" width="15.28515625" style="331" customWidth="1"/>
    <col min="12815" max="12815" width="20.7109375" style="331" customWidth="1"/>
    <col min="12816" max="13055" width="8.85546875" style="331"/>
    <col min="13056" max="13056" width="5.7109375" style="331" customWidth="1"/>
    <col min="13057" max="13058" width="22.7109375" style="331" customWidth="1"/>
    <col min="13059" max="13059" width="16.42578125" style="331" customWidth="1"/>
    <col min="13060" max="13060" width="14.85546875" style="331" customWidth="1"/>
    <col min="13061" max="13061" width="15.28515625" style="331" customWidth="1"/>
    <col min="13062" max="13062" width="13.5703125" style="331" customWidth="1"/>
    <col min="13063" max="13063" width="15.140625" style="331" customWidth="1"/>
    <col min="13064" max="13064" width="13.5703125" style="331" customWidth="1"/>
    <col min="13065" max="13065" width="15.140625" style="331" customWidth="1"/>
    <col min="13066" max="13066" width="18.5703125" style="331" customWidth="1"/>
    <col min="13067" max="13067" width="22.7109375" style="331" customWidth="1"/>
    <col min="13068" max="13068" width="17" style="331" customWidth="1"/>
    <col min="13069" max="13069" width="19.7109375" style="331" customWidth="1"/>
    <col min="13070" max="13070" width="15.28515625" style="331" customWidth="1"/>
    <col min="13071" max="13071" width="20.7109375" style="331" customWidth="1"/>
    <col min="13072" max="13311" width="8.85546875" style="331"/>
    <col min="13312" max="13312" width="5.7109375" style="331" customWidth="1"/>
    <col min="13313" max="13314" width="22.7109375" style="331" customWidth="1"/>
    <col min="13315" max="13315" width="16.42578125" style="331" customWidth="1"/>
    <col min="13316" max="13316" width="14.85546875" style="331" customWidth="1"/>
    <col min="13317" max="13317" width="15.28515625" style="331" customWidth="1"/>
    <col min="13318" max="13318" width="13.5703125" style="331" customWidth="1"/>
    <col min="13319" max="13319" width="15.140625" style="331" customWidth="1"/>
    <col min="13320" max="13320" width="13.5703125" style="331" customWidth="1"/>
    <col min="13321" max="13321" width="15.140625" style="331" customWidth="1"/>
    <col min="13322" max="13322" width="18.5703125" style="331" customWidth="1"/>
    <col min="13323" max="13323" width="22.7109375" style="331" customWidth="1"/>
    <col min="13324" max="13324" width="17" style="331" customWidth="1"/>
    <col min="13325" max="13325" width="19.7109375" style="331" customWidth="1"/>
    <col min="13326" max="13326" width="15.28515625" style="331" customWidth="1"/>
    <col min="13327" max="13327" width="20.7109375" style="331" customWidth="1"/>
    <col min="13328" max="13567" width="8.85546875" style="331"/>
    <col min="13568" max="13568" width="5.7109375" style="331" customWidth="1"/>
    <col min="13569" max="13570" width="22.7109375" style="331" customWidth="1"/>
    <col min="13571" max="13571" width="16.42578125" style="331" customWidth="1"/>
    <col min="13572" max="13572" width="14.85546875" style="331" customWidth="1"/>
    <col min="13573" max="13573" width="15.28515625" style="331" customWidth="1"/>
    <col min="13574" max="13574" width="13.5703125" style="331" customWidth="1"/>
    <col min="13575" max="13575" width="15.140625" style="331" customWidth="1"/>
    <col min="13576" max="13576" width="13.5703125" style="331" customWidth="1"/>
    <col min="13577" max="13577" width="15.140625" style="331" customWidth="1"/>
    <col min="13578" max="13578" width="18.5703125" style="331" customWidth="1"/>
    <col min="13579" max="13579" width="22.7109375" style="331" customWidth="1"/>
    <col min="13580" max="13580" width="17" style="331" customWidth="1"/>
    <col min="13581" max="13581" width="19.7109375" style="331" customWidth="1"/>
    <col min="13582" max="13582" width="15.28515625" style="331" customWidth="1"/>
    <col min="13583" max="13583" width="20.7109375" style="331" customWidth="1"/>
    <col min="13584" max="13823" width="8.85546875" style="331"/>
    <col min="13824" max="13824" width="5.7109375" style="331" customWidth="1"/>
    <col min="13825" max="13826" width="22.7109375" style="331" customWidth="1"/>
    <col min="13827" max="13827" width="16.42578125" style="331" customWidth="1"/>
    <col min="13828" max="13828" width="14.85546875" style="331" customWidth="1"/>
    <col min="13829" max="13829" width="15.28515625" style="331" customWidth="1"/>
    <col min="13830" max="13830" width="13.5703125" style="331" customWidth="1"/>
    <col min="13831" max="13831" width="15.140625" style="331" customWidth="1"/>
    <col min="13832" max="13832" width="13.5703125" style="331" customWidth="1"/>
    <col min="13833" max="13833" width="15.140625" style="331" customWidth="1"/>
    <col min="13834" max="13834" width="18.5703125" style="331" customWidth="1"/>
    <col min="13835" max="13835" width="22.7109375" style="331" customWidth="1"/>
    <col min="13836" max="13836" width="17" style="331" customWidth="1"/>
    <col min="13837" max="13837" width="19.7109375" style="331" customWidth="1"/>
    <col min="13838" max="13838" width="15.28515625" style="331" customWidth="1"/>
    <col min="13839" max="13839" width="20.7109375" style="331" customWidth="1"/>
    <col min="13840" max="14079" width="8.85546875" style="331"/>
    <col min="14080" max="14080" width="5.7109375" style="331" customWidth="1"/>
    <col min="14081" max="14082" width="22.7109375" style="331" customWidth="1"/>
    <col min="14083" max="14083" width="16.42578125" style="331" customWidth="1"/>
    <col min="14084" max="14084" width="14.85546875" style="331" customWidth="1"/>
    <col min="14085" max="14085" width="15.28515625" style="331" customWidth="1"/>
    <col min="14086" max="14086" width="13.5703125" style="331" customWidth="1"/>
    <col min="14087" max="14087" width="15.140625" style="331" customWidth="1"/>
    <col min="14088" max="14088" width="13.5703125" style="331" customWidth="1"/>
    <col min="14089" max="14089" width="15.140625" style="331" customWidth="1"/>
    <col min="14090" max="14090" width="18.5703125" style="331" customWidth="1"/>
    <col min="14091" max="14091" width="22.7109375" style="331" customWidth="1"/>
    <col min="14092" max="14092" width="17" style="331" customWidth="1"/>
    <col min="14093" max="14093" width="19.7109375" style="331" customWidth="1"/>
    <col min="14094" max="14094" width="15.28515625" style="331" customWidth="1"/>
    <col min="14095" max="14095" width="20.7109375" style="331" customWidth="1"/>
    <col min="14096" max="14335" width="8.85546875" style="331"/>
    <col min="14336" max="14336" width="5.7109375" style="331" customWidth="1"/>
    <col min="14337" max="14338" width="22.7109375" style="331" customWidth="1"/>
    <col min="14339" max="14339" width="16.42578125" style="331" customWidth="1"/>
    <col min="14340" max="14340" width="14.85546875" style="331" customWidth="1"/>
    <col min="14341" max="14341" width="15.28515625" style="331" customWidth="1"/>
    <col min="14342" max="14342" width="13.5703125" style="331" customWidth="1"/>
    <col min="14343" max="14343" width="15.140625" style="331" customWidth="1"/>
    <col min="14344" max="14344" width="13.5703125" style="331" customWidth="1"/>
    <col min="14345" max="14345" width="15.140625" style="331" customWidth="1"/>
    <col min="14346" max="14346" width="18.5703125" style="331" customWidth="1"/>
    <col min="14347" max="14347" width="22.7109375" style="331" customWidth="1"/>
    <col min="14348" max="14348" width="17" style="331" customWidth="1"/>
    <col min="14349" max="14349" width="19.7109375" style="331" customWidth="1"/>
    <col min="14350" max="14350" width="15.28515625" style="331" customWidth="1"/>
    <col min="14351" max="14351" width="20.7109375" style="331" customWidth="1"/>
    <col min="14352" max="14591" width="8.85546875" style="331"/>
    <col min="14592" max="14592" width="5.7109375" style="331" customWidth="1"/>
    <col min="14593" max="14594" width="22.7109375" style="331" customWidth="1"/>
    <col min="14595" max="14595" width="16.42578125" style="331" customWidth="1"/>
    <col min="14596" max="14596" width="14.85546875" style="331" customWidth="1"/>
    <col min="14597" max="14597" width="15.28515625" style="331" customWidth="1"/>
    <col min="14598" max="14598" width="13.5703125" style="331" customWidth="1"/>
    <col min="14599" max="14599" width="15.140625" style="331" customWidth="1"/>
    <col min="14600" max="14600" width="13.5703125" style="331" customWidth="1"/>
    <col min="14601" max="14601" width="15.140625" style="331" customWidth="1"/>
    <col min="14602" max="14602" width="18.5703125" style="331" customWidth="1"/>
    <col min="14603" max="14603" width="22.7109375" style="331" customWidth="1"/>
    <col min="14604" max="14604" width="17" style="331" customWidth="1"/>
    <col min="14605" max="14605" width="19.7109375" style="331" customWidth="1"/>
    <col min="14606" max="14606" width="15.28515625" style="331" customWidth="1"/>
    <col min="14607" max="14607" width="20.7109375" style="331" customWidth="1"/>
    <col min="14608" max="14847" width="8.85546875" style="331"/>
    <col min="14848" max="14848" width="5.7109375" style="331" customWidth="1"/>
    <col min="14849" max="14850" width="22.7109375" style="331" customWidth="1"/>
    <col min="14851" max="14851" width="16.42578125" style="331" customWidth="1"/>
    <col min="14852" max="14852" width="14.85546875" style="331" customWidth="1"/>
    <col min="14853" max="14853" width="15.28515625" style="331" customWidth="1"/>
    <col min="14854" max="14854" width="13.5703125" style="331" customWidth="1"/>
    <col min="14855" max="14855" width="15.140625" style="331" customWidth="1"/>
    <col min="14856" max="14856" width="13.5703125" style="331" customWidth="1"/>
    <col min="14857" max="14857" width="15.140625" style="331" customWidth="1"/>
    <col min="14858" max="14858" width="18.5703125" style="331" customWidth="1"/>
    <col min="14859" max="14859" width="22.7109375" style="331" customWidth="1"/>
    <col min="14860" max="14860" width="17" style="331" customWidth="1"/>
    <col min="14861" max="14861" width="19.7109375" style="331" customWidth="1"/>
    <col min="14862" max="14862" width="15.28515625" style="331" customWidth="1"/>
    <col min="14863" max="14863" width="20.7109375" style="331" customWidth="1"/>
    <col min="14864" max="15103" width="8.85546875" style="331"/>
    <col min="15104" max="15104" width="5.7109375" style="331" customWidth="1"/>
    <col min="15105" max="15106" width="22.7109375" style="331" customWidth="1"/>
    <col min="15107" max="15107" width="16.42578125" style="331" customWidth="1"/>
    <col min="15108" max="15108" width="14.85546875" style="331" customWidth="1"/>
    <col min="15109" max="15109" width="15.28515625" style="331" customWidth="1"/>
    <col min="15110" max="15110" width="13.5703125" style="331" customWidth="1"/>
    <col min="15111" max="15111" width="15.140625" style="331" customWidth="1"/>
    <col min="15112" max="15112" width="13.5703125" style="331" customWidth="1"/>
    <col min="15113" max="15113" width="15.140625" style="331" customWidth="1"/>
    <col min="15114" max="15114" width="18.5703125" style="331" customWidth="1"/>
    <col min="15115" max="15115" width="22.7109375" style="331" customWidth="1"/>
    <col min="15116" max="15116" width="17" style="331" customWidth="1"/>
    <col min="15117" max="15117" width="19.7109375" style="331" customWidth="1"/>
    <col min="15118" max="15118" width="15.28515625" style="331" customWidth="1"/>
    <col min="15119" max="15119" width="20.7109375" style="331" customWidth="1"/>
    <col min="15120" max="15359" width="8.85546875" style="331"/>
    <col min="15360" max="15360" width="5.7109375" style="331" customWidth="1"/>
    <col min="15361" max="15362" width="22.7109375" style="331" customWidth="1"/>
    <col min="15363" max="15363" width="16.42578125" style="331" customWidth="1"/>
    <col min="15364" max="15364" width="14.85546875" style="331" customWidth="1"/>
    <col min="15365" max="15365" width="15.28515625" style="331" customWidth="1"/>
    <col min="15366" max="15366" width="13.5703125" style="331" customWidth="1"/>
    <col min="15367" max="15367" width="15.140625" style="331" customWidth="1"/>
    <col min="15368" max="15368" width="13.5703125" style="331" customWidth="1"/>
    <col min="15369" max="15369" width="15.140625" style="331" customWidth="1"/>
    <col min="15370" max="15370" width="18.5703125" style="331" customWidth="1"/>
    <col min="15371" max="15371" width="22.7109375" style="331" customWidth="1"/>
    <col min="15372" max="15372" width="17" style="331" customWidth="1"/>
    <col min="15373" max="15373" width="19.7109375" style="331" customWidth="1"/>
    <col min="15374" max="15374" width="15.28515625" style="331" customWidth="1"/>
    <col min="15375" max="15375" width="20.7109375" style="331" customWidth="1"/>
    <col min="15376" max="15615" width="8.85546875" style="331"/>
    <col min="15616" max="15616" width="5.7109375" style="331" customWidth="1"/>
    <col min="15617" max="15618" width="22.7109375" style="331" customWidth="1"/>
    <col min="15619" max="15619" width="16.42578125" style="331" customWidth="1"/>
    <col min="15620" max="15620" width="14.85546875" style="331" customWidth="1"/>
    <col min="15621" max="15621" width="15.28515625" style="331" customWidth="1"/>
    <col min="15622" max="15622" width="13.5703125" style="331" customWidth="1"/>
    <col min="15623" max="15623" width="15.140625" style="331" customWidth="1"/>
    <col min="15624" max="15624" width="13.5703125" style="331" customWidth="1"/>
    <col min="15625" max="15625" width="15.140625" style="331" customWidth="1"/>
    <col min="15626" max="15626" width="18.5703125" style="331" customWidth="1"/>
    <col min="15627" max="15627" width="22.7109375" style="331" customWidth="1"/>
    <col min="15628" max="15628" width="17" style="331" customWidth="1"/>
    <col min="15629" max="15629" width="19.7109375" style="331" customWidth="1"/>
    <col min="15630" max="15630" width="15.28515625" style="331" customWidth="1"/>
    <col min="15631" max="15631" width="20.7109375" style="331" customWidth="1"/>
    <col min="15632" max="15871" width="8.85546875" style="331"/>
    <col min="15872" max="15872" width="5.7109375" style="331" customWidth="1"/>
    <col min="15873" max="15874" width="22.7109375" style="331" customWidth="1"/>
    <col min="15875" max="15875" width="16.42578125" style="331" customWidth="1"/>
    <col min="15876" max="15876" width="14.85546875" style="331" customWidth="1"/>
    <col min="15877" max="15877" width="15.28515625" style="331" customWidth="1"/>
    <col min="15878" max="15878" width="13.5703125" style="331" customWidth="1"/>
    <col min="15879" max="15879" width="15.140625" style="331" customWidth="1"/>
    <col min="15880" max="15880" width="13.5703125" style="331" customWidth="1"/>
    <col min="15881" max="15881" width="15.140625" style="331" customWidth="1"/>
    <col min="15882" max="15882" width="18.5703125" style="331" customWidth="1"/>
    <col min="15883" max="15883" width="22.7109375" style="331" customWidth="1"/>
    <col min="15884" max="15884" width="17" style="331" customWidth="1"/>
    <col min="15885" max="15885" width="19.7109375" style="331" customWidth="1"/>
    <col min="15886" max="15886" width="15.28515625" style="331" customWidth="1"/>
    <col min="15887" max="15887" width="20.7109375" style="331" customWidth="1"/>
    <col min="15888" max="16127" width="8.85546875" style="331"/>
    <col min="16128" max="16128" width="5.7109375" style="331" customWidth="1"/>
    <col min="16129" max="16130" width="22.7109375" style="331" customWidth="1"/>
    <col min="16131" max="16131" width="16.42578125" style="331" customWidth="1"/>
    <col min="16132" max="16132" width="14.85546875" style="331" customWidth="1"/>
    <col min="16133" max="16133" width="15.28515625" style="331" customWidth="1"/>
    <col min="16134" max="16134" width="13.5703125" style="331" customWidth="1"/>
    <col min="16135" max="16135" width="15.140625" style="331" customWidth="1"/>
    <col min="16136" max="16136" width="13.5703125" style="331" customWidth="1"/>
    <col min="16137" max="16137" width="15.140625" style="331" customWidth="1"/>
    <col min="16138" max="16138" width="18.5703125" style="331" customWidth="1"/>
    <col min="16139" max="16139" width="22.7109375" style="331" customWidth="1"/>
    <col min="16140" max="16140" width="17" style="331" customWidth="1"/>
    <col min="16141" max="16141" width="19.7109375" style="331" customWidth="1"/>
    <col min="16142" max="16142" width="15.28515625" style="331" customWidth="1"/>
    <col min="16143" max="16143" width="20.7109375" style="331" customWidth="1"/>
    <col min="16144" max="16384" width="8.85546875" style="331"/>
  </cols>
  <sheetData>
    <row r="1" spans="1:15" ht="15.75" x14ac:dyDescent="0.2">
      <c r="A1" s="290" t="s">
        <v>1152</v>
      </c>
    </row>
    <row r="2" spans="1:15" ht="18" x14ac:dyDescent="0.2">
      <c r="A2" s="749"/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</row>
    <row r="3" spans="1:15" ht="15.75" x14ac:dyDescent="0.2">
      <c r="A3" s="1064" t="s">
        <v>1153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</row>
    <row r="4" spans="1:15" ht="15.75" x14ac:dyDescent="0.2">
      <c r="A4" s="217"/>
      <c r="B4" s="217"/>
      <c r="C4" s="217"/>
      <c r="D4" s="217"/>
      <c r="E4" s="217"/>
      <c r="F4" s="217"/>
      <c r="G4" s="217"/>
      <c r="H4" s="217"/>
      <c r="I4" s="589" t="str">
        <f>'1'!$E$5</f>
        <v>KABUPATEN/KOTA</v>
      </c>
      <c r="J4" s="590">
        <f>'1'!$F$5</f>
        <v>2022</v>
      </c>
      <c r="K4" s="217"/>
      <c r="L4" s="217"/>
      <c r="M4" s="217"/>
      <c r="N4" s="217"/>
      <c r="O4" s="217"/>
    </row>
    <row r="5" spans="1:15" ht="15.75" x14ac:dyDescent="0.2">
      <c r="A5" s="217"/>
      <c r="B5" s="217"/>
      <c r="C5" s="217"/>
      <c r="D5" s="217"/>
      <c r="E5" s="217"/>
      <c r="F5" s="217"/>
      <c r="G5" s="217"/>
      <c r="H5" s="217"/>
      <c r="I5" s="589" t="str">
        <f>'1'!$E$6</f>
        <v>TAHUN</v>
      </c>
      <c r="J5" s="590" t="str">
        <f>'1'!$F$6</f>
        <v>BANYUMAS</v>
      </c>
      <c r="K5" s="217"/>
      <c r="L5" s="217"/>
      <c r="M5" s="217"/>
      <c r="N5" s="217"/>
      <c r="O5" s="217"/>
    </row>
    <row r="7" spans="1:15" ht="15" customHeight="1" x14ac:dyDescent="0.2">
      <c r="A7" s="1116" t="s">
        <v>2</v>
      </c>
      <c r="B7" s="1116" t="s">
        <v>254</v>
      </c>
      <c r="C7" s="1116" t="s">
        <v>409</v>
      </c>
      <c r="D7" s="1116" t="s">
        <v>978</v>
      </c>
      <c r="E7" s="1116" t="s">
        <v>979</v>
      </c>
      <c r="F7" s="1116"/>
      <c r="G7" s="1116"/>
      <c r="H7" s="1116"/>
      <c r="I7" s="1116"/>
      <c r="J7" s="1116"/>
      <c r="K7" s="1116" t="s">
        <v>980</v>
      </c>
      <c r="L7" s="1116"/>
      <c r="M7" s="1120" t="s">
        <v>981</v>
      </c>
      <c r="N7" s="1120"/>
      <c r="O7" s="1048" t="s">
        <v>1266</v>
      </c>
    </row>
    <row r="8" spans="1:15" ht="15" customHeight="1" x14ac:dyDescent="0.2">
      <c r="A8" s="1116"/>
      <c r="B8" s="1116"/>
      <c r="C8" s="1116"/>
      <c r="D8" s="1116"/>
      <c r="E8" s="1116"/>
      <c r="F8" s="1116"/>
      <c r="G8" s="1116"/>
      <c r="H8" s="1116"/>
      <c r="I8" s="1116"/>
      <c r="J8" s="1116"/>
      <c r="K8" s="1116"/>
      <c r="L8" s="1116"/>
      <c r="M8" s="1120"/>
      <c r="N8" s="1120"/>
      <c r="O8" s="1045"/>
    </row>
    <row r="9" spans="1:15" ht="15" customHeight="1" x14ac:dyDescent="0.2">
      <c r="A9" s="1116"/>
      <c r="B9" s="1116"/>
      <c r="C9" s="1116"/>
      <c r="D9" s="1116"/>
      <c r="E9" s="1120" t="s">
        <v>982</v>
      </c>
      <c r="F9" s="1120" t="s">
        <v>983</v>
      </c>
      <c r="G9" s="1120" t="s">
        <v>984</v>
      </c>
      <c r="H9" s="1120" t="s">
        <v>985</v>
      </c>
      <c r="I9" s="1120" t="s">
        <v>986</v>
      </c>
      <c r="J9" s="1120" t="s">
        <v>987</v>
      </c>
      <c r="K9" s="1116" t="s">
        <v>256</v>
      </c>
      <c r="L9" s="1116" t="s">
        <v>27</v>
      </c>
      <c r="M9" s="1120"/>
      <c r="N9" s="1120"/>
      <c r="O9" s="1045"/>
    </row>
    <row r="10" spans="1:15" ht="39.6" customHeight="1" x14ac:dyDescent="0.2">
      <c r="A10" s="1116"/>
      <c r="B10" s="1116"/>
      <c r="C10" s="1116"/>
      <c r="D10" s="1116"/>
      <c r="E10" s="1120"/>
      <c r="F10" s="1120"/>
      <c r="G10" s="1120"/>
      <c r="H10" s="1120"/>
      <c r="I10" s="1120"/>
      <c r="J10" s="1120"/>
      <c r="K10" s="1116"/>
      <c r="L10" s="1116"/>
      <c r="M10" s="757" t="s">
        <v>256</v>
      </c>
      <c r="N10" s="757" t="s">
        <v>27</v>
      </c>
      <c r="O10" s="1046"/>
    </row>
    <row r="11" spans="1:15" s="919" customFormat="1" ht="12" x14ac:dyDescent="0.2">
      <c r="A11" s="909">
        <v>1</v>
      </c>
      <c r="B11" s="909">
        <v>2</v>
      </c>
      <c r="C11" s="909">
        <v>3</v>
      </c>
      <c r="D11" s="909">
        <v>4</v>
      </c>
      <c r="E11" s="909">
        <v>5</v>
      </c>
      <c r="F11" s="909">
        <v>6</v>
      </c>
      <c r="G11" s="909">
        <v>7</v>
      </c>
      <c r="H11" s="909">
        <v>8</v>
      </c>
      <c r="I11" s="909">
        <v>9</v>
      </c>
      <c r="J11" s="909">
        <v>10</v>
      </c>
      <c r="K11" s="909">
        <v>11</v>
      </c>
      <c r="L11" s="909">
        <v>12</v>
      </c>
      <c r="M11" s="909">
        <v>13</v>
      </c>
      <c r="N11" s="909">
        <v>14</v>
      </c>
      <c r="O11" s="909">
        <v>15</v>
      </c>
    </row>
    <row r="12" spans="1:15" x14ac:dyDescent="0.2">
      <c r="A12" s="561">
        <v>1</v>
      </c>
      <c r="B12" s="947" t="str">
        <f>'9'!B9</f>
        <v>Lumbir</v>
      </c>
      <c r="C12" s="947" t="str">
        <f>'9'!C9</f>
        <v>Lumbir</v>
      </c>
      <c r="D12" s="170"/>
      <c r="E12" s="170"/>
      <c r="F12" s="170"/>
      <c r="G12" s="170"/>
      <c r="H12" s="170"/>
      <c r="I12" s="170"/>
      <c r="J12" s="170"/>
      <c r="K12" s="170">
        <f>SUM(E12:H12)</f>
        <v>0</v>
      </c>
      <c r="L12" s="170" t="e">
        <f>K12/D12*100</f>
        <v>#DIV/0!</v>
      </c>
      <c r="M12" s="170">
        <f>SUM(E12:G12)</f>
        <v>0</v>
      </c>
      <c r="N12" s="170" t="e">
        <f>M12/D12*100</f>
        <v>#DIV/0!</v>
      </c>
      <c r="O12" s="170" t="e">
        <f>E12/D12*100</f>
        <v>#DIV/0!</v>
      </c>
    </row>
    <row r="13" spans="1:15" x14ac:dyDescent="0.2">
      <c r="A13" s="557">
        <v>2</v>
      </c>
      <c r="B13" s="128" t="str">
        <f>'9'!B10</f>
        <v>Wangon</v>
      </c>
      <c r="C13" s="128" t="str">
        <f>'9'!C10</f>
        <v>Wangon I</v>
      </c>
      <c r="D13" s="72"/>
      <c r="E13" s="72"/>
      <c r="F13" s="72"/>
      <c r="G13" s="72"/>
      <c r="H13" s="72"/>
      <c r="I13" s="72"/>
      <c r="J13" s="72"/>
      <c r="K13" s="72">
        <f>SUM(E13:H13)</f>
        <v>0</v>
      </c>
      <c r="L13" s="72" t="e">
        <f t="shared" ref="L13:L31" si="0">K13/D13*100</f>
        <v>#DIV/0!</v>
      </c>
      <c r="M13" s="72">
        <f t="shared" ref="M13:M31" si="1">SUM(E13:G13)</f>
        <v>0</v>
      </c>
      <c r="N13" s="72" t="e">
        <f t="shared" ref="N13:N31" si="2">M13/D13*100</f>
        <v>#DIV/0!</v>
      </c>
      <c r="O13" s="72" t="e">
        <f t="shared" ref="O13:O31" si="3">E13/D13*100</f>
        <v>#DIV/0!</v>
      </c>
    </row>
    <row r="14" spans="1:15" x14ac:dyDescent="0.2">
      <c r="A14" s="557"/>
      <c r="B14" s="128"/>
      <c r="C14" s="128" t="str">
        <f>'9'!C11</f>
        <v>Wangon II</v>
      </c>
      <c r="D14" s="72"/>
      <c r="E14" s="72"/>
      <c r="F14" s="72"/>
      <c r="G14" s="72"/>
      <c r="H14" s="72"/>
      <c r="I14" s="72"/>
      <c r="J14" s="72"/>
      <c r="K14" s="72">
        <f t="shared" ref="K14:K31" si="4">SUM(E14:H14)</f>
        <v>0</v>
      </c>
      <c r="L14" s="72" t="e">
        <f t="shared" si="0"/>
        <v>#DIV/0!</v>
      </c>
      <c r="M14" s="72">
        <f t="shared" si="1"/>
        <v>0</v>
      </c>
      <c r="N14" s="72" t="e">
        <f t="shared" si="2"/>
        <v>#DIV/0!</v>
      </c>
      <c r="O14" s="72" t="e">
        <f t="shared" si="3"/>
        <v>#DIV/0!</v>
      </c>
    </row>
    <row r="15" spans="1:15" x14ac:dyDescent="0.2">
      <c r="A15" s="557">
        <v>3</v>
      </c>
      <c r="B15" s="128" t="str">
        <f>'9'!B12</f>
        <v>Jatilawang</v>
      </c>
      <c r="C15" s="128" t="str">
        <f>'9'!C12</f>
        <v>Jatilawang</v>
      </c>
      <c r="D15" s="72"/>
      <c r="E15" s="72"/>
      <c r="F15" s="72"/>
      <c r="G15" s="72"/>
      <c r="H15" s="72"/>
      <c r="I15" s="72"/>
      <c r="J15" s="72"/>
      <c r="K15" s="72">
        <f t="shared" si="4"/>
        <v>0</v>
      </c>
      <c r="L15" s="72" t="e">
        <f t="shared" si="0"/>
        <v>#DIV/0!</v>
      </c>
      <c r="M15" s="72">
        <f t="shared" si="1"/>
        <v>0</v>
      </c>
      <c r="N15" s="72" t="e">
        <f t="shared" si="2"/>
        <v>#DIV/0!</v>
      </c>
      <c r="O15" s="72" t="e">
        <f t="shared" si="3"/>
        <v>#DIV/0!</v>
      </c>
    </row>
    <row r="16" spans="1:15" x14ac:dyDescent="0.2">
      <c r="A16" s="557">
        <v>4</v>
      </c>
      <c r="B16" s="128" t="str">
        <f>'9'!B13</f>
        <v>Rawalo</v>
      </c>
      <c r="C16" s="128" t="str">
        <f>'9'!C13</f>
        <v>Rawalo</v>
      </c>
      <c r="D16" s="72"/>
      <c r="E16" s="72"/>
      <c r="F16" s="72"/>
      <c r="G16" s="72"/>
      <c r="H16" s="72"/>
      <c r="I16" s="72"/>
      <c r="J16" s="72"/>
      <c r="K16" s="72">
        <f t="shared" si="4"/>
        <v>0</v>
      </c>
      <c r="L16" s="72" t="e">
        <f t="shared" si="0"/>
        <v>#DIV/0!</v>
      </c>
      <c r="M16" s="72">
        <f t="shared" si="1"/>
        <v>0</v>
      </c>
      <c r="N16" s="72" t="e">
        <f t="shared" si="2"/>
        <v>#DIV/0!</v>
      </c>
      <c r="O16" s="72" t="e">
        <f t="shared" si="3"/>
        <v>#DIV/0!</v>
      </c>
    </row>
    <row r="17" spans="1:15" x14ac:dyDescent="0.2">
      <c r="A17" s="557">
        <v>5</v>
      </c>
      <c r="B17" s="128" t="str">
        <f>'9'!B14</f>
        <v>Kebasen</v>
      </c>
      <c r="C17" s="128" t="str">
        <f>'9'!C14</f>
        <v>Kebasen</v>
      </c>
      <c r="D17" s="72"/>
      <c r="E17" s="72"/>
      <c r="F17" s="72"/>
      <c r="G17" s="72"/>
      <c r="H17" s="72"/>
      <c r="I17" s="72"/>
      <c r="J17" s="72"/>
      <c r="K17" s="72">
        <f t="shared" si="4"/>
        <v>0</v>
      </c>
      <c r="L17" s="72" t="e">
        <f t="shared" si="0"/>
        <v>#DIV/0!</v>
      </c>
      <c r="M17" s="72">
        <f t="shared" si="1"/>
        <v>0</v>
      </c>
      <c r="N17" s="72" t="e">
        <f t="shared" si="2"/>
        <v>#DIV/0!</v>
      </c>
      <c r="O17" s="72" t="e">
        <f t="shared" si="3"/>
        <v>#DIV/0!</v>
      </c>
    </row>
    <row r="18" spans="1:15" x14ac:dyDescent="0.2">
      <c r="A18" s="557">
        <v>6</v>
      </c>
      <c r="B18" s="128" t="str">
        <f>'9'!B15</f>
        <v>Kemranjen</v>
      </c>
      <c r="C18" s="128" t="str">
        <f>'9'!C15</f>
        <v>Kemranjen I</v>
      </c>
      <c r="D18" s="72"/>
      <c r="E18" s="72"/>
      <c r="F18" s="72"/>
      <c r="G18" s="72"/>
      <c r="H18" s="72"/>
      <c r="I18" s="72"/>
      <c r="J18" s="72"/>
      <c r="K18" s="72">
        <f t="shared" si="4"/>
        <v>0</v>
      </c>
      <c r="L18" s="72" t="e">
        <f t="shared" si="0"/>
        <v>#DIV/0!</v>
      </c>
      <c r="M18" s="72">
        <f t="shared" si="1"/>
        <v>0</v>
      </c>
      <c r="N18" s="72" t="e">
        <f t="shared" si="2"/>
        <v>#DIV/0!</v>
      </c>
      <c r="O18" s="72" t="e">
        <f t="shared" si="3"/>
        <v>#DIV/0!</v>
      </c>
    </row>
    <row r="19" spans="1:15" x14ac:dyDescent="0.2">
      <c r="A19" s="557"/>
      <c r="B19" s="128"/>
      <c r="C19" s="128" t="str">
        <f>'9'!C16</f>
        <v>Kemranjen II</v>
      </c>
      <c r="D19" s="72"/>
      <c r="E19" s="72"/>
      <c r="F19" s="72"/>
      <c r="G19" s="72"/>
      <c r="H19" s="72"/>
      <c r="I19" s="72"/>
      <c r="J19" s="72"/>
      <c r="K19" s="72">
        <f t="shared" si="4"/>
        <v>0</v>
      </c>
      <c r="L19" s="72" t="e">
        <f t="shared" si="0"/>
        <v>#DIV/0!</v>
      </c>
      <c r="M19" s="72">
        <f t="shared" si="1"/>
        <v>0</v>
      </c>
      <c r="N19" s="72" t="e">
        <f t="shared" si="2"/>
        <v>#DIV/0!</v>
      </c>
      <c r="O19" s="72" t="e">
        <f t="shared" si="3"/>
        <v>#DIV/0!</v>
      </c>
    </row>
    <row r="20" spans="1:15" x14ac:dyDescent="0.2">
      <c r="A20" s="557">
        <v>7</v>
      </c>
      <c r="B20" s="128" t="str">
        <f>'9'!B17</f>
        <v>Sumpiuh</v>
      </c>
      <c r="C20" s="128" t="str">
        <f>'9'!C17</f>
        <v>Sumpiuh I</v>
      </c>
      <c r="D20" s="72"/>
      <c r="E20" s="72"/>
      <c r="F20" s="72"/>
      <c r="G20" s="72"/>
      <c r="H20" s="72"/>
      <c r="I20" s="72"/>
      <c r="J20" s="72"/>
      <c r="K20" s="72">
        <f t="shared" si="4"/>
        <v>0</v>
      </c>
      <c r="L20" s="72" t="e">
        <f t="shared" si="0"/>
        <v>#DIV/0!</v>
      </c>
      <c r="M20" s="72">
        <f t="shared" si="1"/>
        <v>0</v>
      </c>
      <c r="N20" s="72" t="e">
        <f t="shared" si="2"/>
        <v>#DIV/0!</v>
      </c>
      <c r="O20" s="72" t="e">
        <f t="shared" si="3"/>
        <v>#DIV/0!</v>
      </c>
    </row>
    <row r="21" spans="1:15" x14ac:dyDescent="0.2">
      <c r="A21" s="557"/>
      <c r="B21" s="128"/>
      <c r="C21" s="128" t="str">
        <f>'9'!C18</f>
        <v>Sumpiuh II</v>
      </c>
      <c r="D21" s="72"/>
      <c r="E21" s="72"/>
      <c r="F21" s="72"/>
      <c r="G21" s="72"/>
      <c r="H21" s="72"/>
      <c r="I21" s="72"/>
      <c r="J21" s="72"/>
      <c r="K21" s="72">
        <f t="shared" si="4"/>
        <v>0</v>
      </c>
      <c r="L21" s="72" t="e">
        <f t="shared" si="0"/>
        <v>#DIV/0!</v>
      </c>
      <c r="M21" s="72">
        <f t="shared" si="1"/>
        <v>0</v>
      </c>
      <c r="N21" s="72" t="e">
        <f t="shared" si="2"/>
        <v>#DIV/0!</v>
      </c>
      <c r="O21" s="72" t="e">
        <f t="shared" si="3"/>
        <v>#DIV/0!</v>
      </c>
    </row>
    <row r="22" spans="1:15" x14ac:dyDescent="0.2">
      <c r="A22" s="557">
        <v>8</v>
      </c>
      <c r="B22" s="128" t="str">
        <f>'9'!B19</f>
        <v>Tambak</v>
      </c>
      <c r="C22" s="128" t="str">
        <f>'9'!C19</f>
        <v>Tambak I</v>
      </c>
      <c r="D22" s="72"/>
      <c r="E22" s="72"/>
      <c r="F22" s="72"/>
      <c r="G22" s="72"/>
      <c r="H22" s="72"/>
      <c r="I22" s="72"/>
      <c r="J22" s="72"/>
      <c r="K22" s="72">
        <f t="shared" si="4"/>
        <v>0</v>
      </c>
      <c r="L22" s="72" t="e">
        <f t="shared" si="0"/>
        <v>#DIV/0!</v>
      </c>
      <c r="M22" s="72">
        <f t="shared" si="1"/>
        <v>0</v>
      </c>
      <c r="N22" s="72" t="e">
        <f t="shared" si="2"/>
        <v>#DIV/0!</v>
      </c>
      <c r="O22" s="72" t="e">
        <f t="shared" si="3"/>
        <v>#DIV/0!</v>
      </c>
    </row>
    <row r="23" spans="1:15" x14ac:dyDescent="0.2">
      <c r="A23" s="557"/>
      <c r="B23" s="128"/>
      <c r="C23" s="128" t="str">
        <f>'9'!C20</f>
        <v>Tambak II</v>
      </c>
      <c r="D23" s="72"/>
      <c r="E23" s="72"/>
      <c r="F23" s="72"/>
      <c r="G23" s="72"/>
      <c r="H23" s="72"/>
      <c r="I23" s="72"/>
      <c r="J23" s="72"/>
      <c r="K23" s="72">
        <f t="shared" si="4"/>
        <v>0</v>
      </c>
      <c r="L23" s="72" t="e">
        <f t="shared" si="0"/>
        <v>#DIV/0!</v>
      </c>
      <c r="M23" s="72">
        <f t="shared" si="1"/>
        <v>0</v>
      </c>
      <c r="N23" s="72" t="e">
        <f t="shared" si="2"/>
        <v>#DIV/0!</v>
      </c>
      <c r="O23" s="72" t="e">
        <f t="shared" si="3"/>
        <v>#DIV/0!</v>
      </c>
    </row>
    <row r="24" spans="1:15" x14ac:dyDescent="0.2">
      <c r="A24" s="557">
        <v>9</v>
      </c>
      <c r="B24" s="128" t="str">
        <f>'9'!B21</f>
        <v>Somagede</v>
      </c>
      <c r="C24" s="128" t="str">
        <f>'9'!C21</f>
        <v>Somagede</v>
      </c>
      <c r="D24" s="72"/>
      <c r="E24" s="72"/>
      <c r="F24" s="72"/>
      <c r="G24" s="72"/>
      <c r="H24" s="72"/>
      <c r="I24" s="72"/>
      <c r="J24" s="72"/>
      <c r="K24" s="72">
        <f t="shared" si="4"/>
        <v>0</v>
      </c>
      <c r="L24" s="72" t="e">
        <f t="shared" si="0"/>
        <v>#DIV/0!</v>
      </c>
      <c r="M24" s="72">
        <f t="shared" si="1"/>
        <v>0</v>
      </c>
      <c r="N24" s="72" t="e">
        <f t="shared" si="2"/>
        <v>#DIV/0!</v>
      </c>
      <c r="O24" s="72" t="e">
        <f t="shared" si="3"/>
        <v>#DIV/0!</v>
      </c>
    </row>
    <row r="25" spans="1:15" x14ac:dyDescent="0.2">
      <c r="A25" s="557">
        <v>10</v>
      </c>
      <c r="B25" s="128" t="str">
        <f>'9'!B22</f>
        <v>Kalibagor</v>
      </c>
      <c r="C25" s="128" t="str">
        <f>'9'!C22</f>
        <v>Kalibagor</v>
      </c>
      <c r="D25" s="72"/>
      <c r="E25" s="72"/>
      <c r="F25" s="72"/>
      <c r="G25" s="72"/>
      <c r="H25" s="72"/>
      <c r="I25" s="72"/>
      <c r="J25" s="72"/>
      <c r="K25" s="72">
        <f t="shared" si="4"/>
        <v>0</v>
      </c>
      <c r="L25" s="72" t="e">
        <f t="shared" si="0"/>
        <v>#DIV/0!</v>
      </c>
      <c r="M25" s="72">
        <f t="shared" si="1"/>
        <v>0</v>
      </c>
      <c r="N25" s="72" t="e">
        <f t="shared" si="2"/>
        <v>#DIV/0!</v>
      </c>
      <c r="O25" s="72" t="e">
        <f t="shared" si="3"/>
        <v>#DIV/0!</v>
      </c>
    </row>
    <row r="26" spans="1:15" x14ac:dyDescent="0.2">
      <c r="A26" s="557">
        <v>11</v>
      </c>
      <c r="B26" s="128" t="str">
        <f>'9'!B23</f>
        <v>Banyumas</v>
      </c>
      <c r="C26" s="128" t="str">
        <f>'9'!C23</f>
        <v>Banyumas</v>
      </c>
      <c r="D26" s="72"/>
      <c r="E26" s="72"/>
      <c r="F26" s="72"/>
      <c r="G26" s="72"/>
      <c r="H26" s="72"/>
      <c r="I26" s="72"/>
      <c r="J26" s="72"/>
      <c r="K26" s="72">
        <f t="shared" si="4"/>
        <v>0</v>
      </c>
      <c r="L26" s="72" t="e">
        <f t="shared" si="0"/>
        <v>#DIV/0!</v>
      </c>
      <c r="M26" s="72">
        <f t="shared" si="1"/>
        <v>0</v>
      </c>
      <c r="N26" s="72" t="e">
        <f t="shared" si="2"/>
        <v>#DIV/0!</v>
      </c>
      <c r="O26" s="72" t="e">
        <f t="shared" si="3"/>
        <v>#DIV/0!</v>
      </c>
    </row>
    <row r="27" spans="1:15" x14ac:dyDescent="0.2">
      <c r="A27" s="557">
        <v>12</v>
      </c>
      <c r="B27" s="128" t="str">
        <f>'9'!B24</f>
        <v>Patikraja</v>
      </c>
      <c r="C27" s="128" t="str">
        <f>'9'!C24</f>
        <v>Patikraja</v>
      </c>
      <c r="D27" s="72"/>
      <c r="E27" s="72"/>
      <c r="F27" s="72"/>
      <c r="G27" s="72"/>
      <c r="H27" s="72"/>
      <c r="I27" s="72"/>
      <c r="J27" s="72"/>
      <c r="K27" s="72">
        <f t="shared" si="4"/>
        <v>0</v>
      </c>
      <c r="L27" s="72" t="e">
        <f t="shared" si="0"/>
        <v>#DIV/0!</v>
      </c>
      <c r="M27" s="72">
        <f t="shared" si="1"/>
        <v>0</v>
      </c>
      <c r="N27" s="72" t="e">
        <f t="shared" si="2"/>
        <v>#DIV/0!</v>
      </c>
      <c r="O27" s="72" t="e">
        <f t="shared" si="3"/>
        <v>#DIV/0!</v>
      </c>
    </row>
    <row r="28" spans="1:15" x14ac:dyDescent="0.2">
      <c r="A28" s="557">
        <v>13</v>
      </c>
      <c r="B28" s="128" t="str">
        <f>'9'!B25</f>
        <v>Purwojati</v>
      </c>
      <c r="C28" s="128" t="str">
        <f>'9'!C25</f>
        <v>Purwojati</v>
      </c>
      <c r="D28" s="72"/>
      <c r="E28" s="72"/>
      <c r="F28" s="72"/>
      <c r="G28" s="72"/>
      <c r="H28" s="72"/>
      <c r="I28" s="72"/>
      <c r="J28" s="72"/>
      <c r="K28" s="72">
        <f t="shared" si="4"/>
        <v>0</v>
      </c>
      <c r="L28" s="72" t="e">
        <f t="shared" si="0"/>
        <v>#DIV/0!</v>
      </c>
      <c r="M28" s="72">
        <f t="shared" si="1"/>
        <v>0</v>
      </c>
      <c r="N28" s="72" t="e">
        <f t="shared" si="2"/>
        <v>#DIV/0!</v>
      </c>
      <c r="O28" s="72" t="e">
        <f t="shared" si="3"/>
        <v>#DIV/0!</v>
      </c>
    </row>
    <row r="29" spans="1:15" x14ac:dyDescent="0.2">
      <c r="A29" s="557">
        <v>14</v>
      </c>
      <c r="B29" s="128" t="str">
        <f>'9'!B26</f>
        <v>Ajibarang</v>
      </c>
      <c r="C29" s="128" t="str">
        <f>'9'!C26</f>
        <v>Ajibarang I</v>
      </c>
      <c r="D29" s="72"/>
      <c r="E29" s="72"/>
      <c r="F29" s="72"/>
      <c r="G29" s="72"/>
      <c r="H29" s="72"/>
      <c r="I29" s="72"/>
      <c r="J29" s="72"/>
      <c r="K29" s="72">
        <f t="shared" si="4"/>
        <v>0</v>
      </c>
      <c r="L29" s="72" t="e">
        <f t="shared" si="0"/>
        <v>#DIV/0!</v>
      </c>
      <c r="M29" s="72">
        <f t="shared" si="1"/>
        <v>0</v>
      </c>
      <c r="N29" s="72" t="e">
        <f t="shared" si="2"/>
        <v>#DIV/0!</v>
      </c>
      <c r="O29" s="72" t="e">
        <f t="shared" si="3"/>
        <v>#DIV/0!</v>
      </c>
    </row>
    <row r="30" spans="1:15" x14ac:dyDescent="0.2">
      <c r="A30" s="557"/>
      <c r="B30" s="128"/>
      <c r="C30" s="128" t="str">
        <f>'9'!C27</f>
        <v>Ajibarang II</v>
      </c>
      <c r="D30" s="72"/>
      <c r="E30" s="72"/>
      <c r="F30" s="72"/>
      <c r="G30" s="72"/>
      <c r="H30" s="72"/>
      <c r="I30" s="72"/>
      <c r="J30" s="72"/>
      <c r="K30" s="72">
        <f t="shared" si="4"/>
        <v>0</v>
      </c>
      <c r="L30" s="72" t="e">
        <f t="shared" si="0"/>
        <v>#DIV/0!</v>
      </c>
      <c r="M30" s="72">
        <f t="shared" si="1"/>
        <v>0</v>
      </c>
      <c r="N30" s="72" t="e">
        <f t="shared" si="2"/>
        <v>#DIV/0!</v>
      </c>
      <c r="O30" s="72" t="e">
        <f t="shared" si="3"/>
        <v>#DIV/0!</v>
      </c>
    </row>
    <row r="31" spans="1:15" x14ac:dyDescent="0.2">
      <c r="A31" s="557">
        <v>15</v>
      </c>
      <c r="B31" s="128" t="str">
        <f>'9'!B28</f>
        <v>Gumelar</v>
      </c>
      <c r="C31" s="128" t="str">
        <f>'9'!C28</f>
        <v>Gumelar</v>
      </c>
      <c r="D31" s="72"/>
      <c r="E31" s="72"/>
      <c r="F31" s="72"/>
      <c r="G31" s="72"/>
      <c r="H31" s="72"/>
      <c r="I31" s="72"/>
      <c r="J31" s="72"/>
      <c r="K31" s="72">
        <f t="shared" si="4"/>
        <v>0</v>
      </c>
      <c r="L31" s="72" t="e">
        <f t="shared" si="0"/>
        <v>#DIV/0!</v>
      </c>
      <c r="M31" s="72">
        <f t="shared" si="1"/>
        <v>0</v>
      </c>
      <c r="N31" s="72" t="e">
        <f t="shared" si="2"/>
        <v>#DIV/0!</v>
      </c>
      <c r="O31" s="72" t="e">
        <f t="shared" si="3"/>
        <v>#DIV/0!</v>
      </c>
    </row>
    <row r="32" spans="1:15" x14ac:dyDescent="0.2">
      <c r="A32" s="557">
        <v>16</v>
      </c>
      <c r="B32" s="128" t="str">
        <f>'9'!B29</f>
        <v>Pekuncen</v>
      </c>
      <c r="C32" s="128" t="str">
        <f>'9'!C29</f>
        <v>Pekuncen I</v>
      </c>
      <c r="D32" s="72"/>
      <c r="E32" s="72"/>
      <c r="F32" s="72"/>
      <c r="G32" s="72"/>
      <c r="H32" s="72"/>
      <c r="I32" s="72"/>
      <c r="J32" s="72"/>
      <c r="K32" s="72">
        <f t="shared" ref="K32:K51" si="5">SUM(E32:H32)</f>
        <v>0</v>
      </c>
      <c r="L32" s="72" t="e">
        <f t="shared" ref="L32:L51" si="6">K32/D32*100</f>
        <v>#DIV/0!</v>
      </c>
      <c r="M32" s="72">
        <f t="shared" ref="M32:M51" si="7">SUM(E32:G32)</f>
        <v>0</v>
      </c>
      <c r="N32" s="72" t="e">
        <f t="shared" ref="N32:N51" si="8">M32/D32*100</f>
        <v>#DIV/0!</v>
      </c>
      <c r="O32" s="72" t="e">
        <f t="shared" ref="O32:O51" si="9">E32/D32*100</f>
        <v>#DIV/0!</v>
      </c>
    </row>
    <row r="33" spans="1:15" x14ac:dyDescent="0.2">
      <c r="A33" s="557"/>
      <c r="B33" s="128"/>
      <c r="C33" s="128" t="str">
        <f>'9'!C30</f>
        <v>Pekuncen II</v>
      </c>
      <c r="D33" s="72"/>
      <c r="E33" s="72"/>
      <c r="F33" s="72"/>
      <c r="G33" s="72"/>
      <c r="H33" s="72"/>
      <c r="I33" s="72"/>
      <c r="J33" s="72"/>
      <c r="K33" s="72">
        <f t="shared" si="5"/>
        <v>0</v>
      </c>
      <c r="L33" s="72" t="e">
        <f t="shared" si="6"/>
        <v>#DIV/0!</v>
      </c>
      <c r="M33" s="72">
        <f t="shared" si="7"/>
        <v>0</v>
      </c>
      <c r="N33" s="72" t="e">
        <f t="shared" si="8"/>
        <v>#DIV/0!</v>
      </c>
      <c r="O33" s="72" t="e">
        <f t="shared" si="9"/>
        <v>#DIV/0!</v>
      </c>
    </row>
    <row r="34" spans="1:15" x14ac:dyDescent="0.2">
      <c r="A34" s="557">
        <v>17</v>
      </c>
      <c r="B34" s="128" t="str">
        <f>'9'!B31</f>
        <v>Cilongok</v>
      </c>
      <c r="C34" s="128" t="str">
        <f>'9'!C31</f>
        <v>Cilongok I</v>
      </c>
      <c r="D34" s="72"/>
      <c r="E34" s="72"/>
      <c r="F34" s="72"/>
      <c r="G34" s="72"/>
      <c r="H34" s="72"/>
      <c r="I34" s="72"/>
      <c r="J34" s="72"/>
      <c r="K34" s="72">
        <f t="shared" si="5"/>
        <v>0</v>
      </c>
      <c r="L34" s="72" t="e">
        <f t="shared" si="6"/>
        <v>#DIV/0!</v>
      </c>
      <c r="M34" s="72">
        <f t="shared" si="7"/>
        <v>0</v>
      </c>
      <c r="N34" s="72" t="e">
        <f t="shared" si="8"/>
        <v>#DIV/0!</v>
      </c>
      <c r="O34" s="72" t="e">
        <f t="shared" si="9"/>
        <v>#DIV/0!</v>
      </c>
    </row>
    <row r="35" spans="1:15" x14ac:dyDescent="0.2">
      <c r="A35" s="557"/>
      <c r="B35" s="128"/>
      <c r="C35" s="128" t="str">
        <f>'9'!C32</f>
        <v>Cilongok II</v>
      </c>
      <c r="D35" s="72"/>
      <c r="E35" s="72"/>
      <c r="F35" s="72"/>
      <c r="G35" s="72"/>
      <c r="H35" s="72"/>
      <c r="I35" s="72"/>
      <c r="J35" s="72"/>
      <c r="K35" s="72">
        <f t="shared" si="5"/>
        <v>0</v>
      </c>
      <c r="L35" s="72" t="e">
        <f t="shared" si="6"/>
        <v>#DIV/0!</v>
      </c>
      <c r="M35" s="72">
        <f t="shared" si="7"/>
        <v>0</v>
      </c>
      <c r="N35" s="72" t="e">
        <f t="shared" si="8"/>
        <v>#DIV/0!</v>
      </c>
      <c r="O35" s="72" t="e">
        <f t="shared" si="9"/>
        <v>#DIV/0!</v>
      </c>
    </row>
    <row r="36" spans="1:15" x14ac:dyDescent="0.2">
      <c r="A36" s="557">
        <v>18</v>
      </c>
      <c r="B36" s="128" t="str">
        <f>'9'!B33</f>
        <v>Karanglewas</v>
      </c>
      <c r="C36" s="128" t="str">
        <f>'9'!C33</f>
        <v>Karanglewas</v>
      </c>
      <c r="D36" s="72"/>
      <c r="E36" s="72"/>
      <c r="F36" s="72"/>
      <c r="G36" s="72"/>
      <c r="H36" s="72"/>
      <c r="I36" s="72"/>
      <c r="J36" s="72"/>
      <c r="K36" s="72">
        <f t="shared" si="5"/>
        <v>0</v>
      </c>
      <c r="L36" s="72" t="e">
        <f t="shared" si="6"/>
        <v>#DIV/0!</v>
      </c>
      <c r="M36" s="72">
        <f t="shared" si="7"/>
        <v>0</v>
      </c>
      <c r="N36" s="72" t="e">
        <f t="shared" si="8"/>
        <v>#DIV/0!</v>
      </c>
      <c r="O36" s="72" t="e">
        <f t="shared" si="9"/>
        <v>#DIV/0!</v>
      </c>
    </row>
    <row r="37" spans="1:15" x14ac:dyDescent="0.2">
      <c r="A37" s="557">
        <v>19</v>
      </c>
      <c r="B37" s="128" t="str">
        <f>'9'!B34</f>
        <v>Purwokerto Barat</v>
      </c>
      <c r="C37" s="128" t="str">
        <f>'9'!C34</f>
        <v>Purwokerto Barat</v>
      </c>
      <c r="D37" s="72"/>
      <c r="E37" s="72"/>
      <c r="F37" s="72"/>
      <c r="G37" s="72"/>
      <c r="H37" s="72"/>
      <c r="I37" s="72"/>
      <c r="J37" s="72"/>
      <c r="K37" s="72">
        <f t="shared" si="5"/>
        <v>0</v>
      </c>
      <c r="L37" s="72" t="e">
        <f t="shared" si="6"/>
        <v>#DIV/0!</v>
      </c>
      <c r="M37" s="72">
        <f t="shared" si="7"/>
        <v>0</v>
      </c>
      <c r="N37" s="72" t="e">
        <f t="shared" si="8"/>
        <v>#DIV/0!</v>
      </c>
      <c r="O37" s="72" t="e">
        <f t="shared" si="9"/>
        <v>#DIV/0!</v>
      </c>
    </row>
    <row r="38" spans="1:15" x14ac:dyDescent="0.2">
      <c r="A38" s="557">
        <v>20</v>
      </c>
      <c r="B38" s="128" t="str">
        <f>'9'!B35</f>
        <v>Purwokerto Timur</v>
      </c>
      <c r="C38" s="128" t="str">
        <f>'9'!C35</f>
        <v>Purwokerto Timur I</v>
      </c>
      <c r="D38" s="72"/>
      <c r="E38" s="72"/>
      <c r="F38" s="72"/>
      <c r="G38" s="72"/>
      <c r="H38" s="72"/>
      <c r="I38" s="72"/>
      <c r="J38" s="72"/>
      <c r="K38" s="72">
        <f t="shared" si="5"/>
        <v>0</v>
      </c>
      <c r="L38" s="72" t="e">
        <f t="shared" si="6"/>
        <v>#DIV/0!</v>
      </c>
      <c r="M38" s="72">
        <f t="shared" si="7"/>
        <v>0</v>
      </c>
      <c r="N38" s="72" t="e">
        <f t="shared" si="8"/>
        <v>#DIV/0!</v>
      </c>
      <c r="O38" s="72" t="e">
        <f t="shared" si="9"/>
        <v>#DIV/0!</v>
      </c>
    </row>
    <row r="39" spans="1:15" x14ac:dyDescent="0.2">
      <c r="A39" s="557"/>
      <c r="B39" s="128"/>
      <c r="C39" s="128" t="str">
        <f>'9'!C36</f>
        <v>Purwokerto Timur II</v>
      </c>
      <c r="D39" s="72"/>
      <c r="E39" s="72"/>
      <c r="F39" s="72"/>
      <c r="G39" s="72"/>
      <c r="H39" s="72"/>
      <c r="I39" s="72"/>
      <c r="J39" s="72"/>
      <c r="K39" s="72">
        <f t="shared" si="5"/>
        <v>0</v>
      </c>
      <c r="L39" s="72" t="e">
        <f t="shared" si="6"/>
        <v>#DIV/0!</v>
      </c>
      <c r="M39" s="72">
        <f t="shared" si="7"/>
        <v>0</v>
      </c>
      <c r="N39" s="72" t="e">
        <f t="shared" si="8"/>
        <v>#DIV/0!</v>
      </c>
      <c r="O39" s="72" t="e">
        <f t="shared" si="9"/>
        <v>#DIV/0!</v>
      </c>
    </row>
    <row r="40" spans="1:15" x14ac:dyDescent="0.2">
      <c r="A40" s="557">
        <v>21</v>
      </c>
      <c r="B40" s="128" t="str">
        <f>'9'!B37</f>
        <v>Purwokerto Utara</v>
      </c>
      <c r="C40" s="128" t="str">
        <f>'9'!C37</f>
        <v>Purwokerto Utara I</v>
      </c>
      <c r="D40" s="72"/>
      <c r="E40" s="72"/>
      <c r="F40" s="72"/>
      <c r="G40" s="72"/>
      <c r="H40" s="72"/>
      <c r="I40" s="72"/>
      <c r="J40" s="72"/>
      <c r="K40" s="72">
        <f t="shared" si="5"/>
        <v>0</v>
      </c>
      <c r="L40" s="72" t="e">
        <f t="shared" si="6"/>
        <v>#DIV/0!</v>
      </c>
      <c r="M40" s="72">
        <f t="shared" si="7"/>
        <v>0</v>
      </c>
      <c r="N40" s="72" t="e">
        <f t="shared" si="8"/>
        <v>#DIV/0!</v>
      </c>
      <c r="O40" s="72" t="e">
        <f t="shared" si="9"/>
        <v>#DIV/0!</v>
      </c>
    </row>
    <row r="41" spans="1:15" x14ac:dyDescent="0.2">
      <c r="A41" s="557"/>
      <c r="B41" s="128"/>
      <c r="C41" s="128" t="str">
        <f>'9'!C38</f>
        <v>Purwokerto Utara II</v>
      </c>
      <c r="D41" s="72"/>
      <c r="E41" s="72"/>
      <c r="F41" s="72"/>
      <c r="G41" s="72"/>
      <c r="H41" s="72"/>
      <c r="I41" s="72"/>
      <c r="J41" s="72"/>
      <c r="K41" s="72">
        <f t="shared" si="5"/>
        <v>0</v>
      </c>
      <c r="L41" s="72" t="e">
        <f t="shared" si="6"/>
        <v>#DIV/0!</v>
      </c>
      <c r="M41" s="72">
        <f t="shared" si="7"/>
        <v>0</v>
      </c>
      <c r="N41" s="72" t="e">
        <f t="shared" si="8"/>
        <v>#DIV/0!</v>
      </c>
      <c r="O41" s="72" t="e">
        <f t="shared" si="9"/>
        <v>#DIV/0!</v>
      </c>
    </row>
    <row r="42" spans="1:15" x14ac:dyDescent="0.2">
      <c r="A42" s="557">
        <v>22</v>
      </c>
      <c r="B42" s="128" t="str">
        <f>'9'!B39</f>
        <v>Purwokerto Selatan</v>
      </c>
      <c r="C42" s="128" t="str">
        <f>'9'!C39</f>
        <v>Purwokerto Selatan</v>
      </c>
      <c r="D42" s="72"/>
      <c r="E42" s="72"/>
      <c r="F42" s="72"/>
      <c r="G42" s="72"/>
      <c r="H42" s="72"/>
      <c r="I42" s="72"/>
      <c r="J42" s="72"/>
      <c r="K42" s="72">
        <f t="shared" si="5"/>
        <v>0</v>
      </c>
      <c r="L42" s="72" t="e">
        <f t="shared" si="6"/>
        <v>#DIV/0!</v>
      </c>
      <c r="M42" s="72">
        <f t="shared" si="7"/>
        <v>0</v>
      </c>
      <c r="N42" s="72" t="e">
        <f t="shared" si="8"/>
        <v>#DIV/0!</v>
      </c>
      <c r="O42" s="72" t="e">
        <f t="shared" si="9"/>
        <v>#DIV/0!</v>
      </c>
    </row>
    <row r="43" spans="1:15" x14ac:dyDescent="0.2">
      <c r="A43" s="557">
        <v>23</v>
      </c>
      <c r="B43" s="128" t="str">
        <f>'9'!B40</f>
        <v>Sokaraja</v>
      </c>
      <c r="C43" s="128" t="str">
        <f>'9'!C40</f>
        <v>Sokaraja I</v>
      </c>
      <c r="D43" s="72"/>
      <c r="E43" s="72"/>
      <c r="F43" s="72"/>
      <c r="G43" s="72"/>
      <c r="H43" s="72"/>
      <c r="I43" s="72"/>
      <c r="J43" s="72"/>
      <c r="K43" s="72">
        <f t="shared" si="5"/>
        <v>0</v>
      </c>
      <c r="L43" s="72" t="e">
        <f t="shared" si="6"/>
        <v>#DIV/0!</v>
      </c>
      <c r="M43" s="72">
        <f t="shared" si="7"/>
        <v>0</v>
      </c>
      <c r="N43" s="72" t="e">
        <f t="shared" si="8"/>
        <v>#DIV/0!</v>
      </c>
      <c r="O43" s="72" t="e">
        <f t="shared" si="9"/>
        <v>#DIV/0!</v>
      </c>
    </row>
    <row r="44" spans="1:15" x14ac:dyDescent="0.2">
      <c r="A44" s="557"/>
      <c r="B44" s="128"/>
      <c r="C44" s="128" t="str">
        <f>'9'!C41</f>
        <v>Sokaraja II</v>
      </c>
      <c r="D44" s="72"/>
      <c r="E44" s="72"/>
      <c r="F44" s="72"/>
      <c r="G44" s="72"/>
      <c r="H44" s="72"/>
      <c r="I44" s="72"/>
      <c r="J44" s="72"/>
      <c r="K44" s="72">
        <f t="shared" si="5"/>
        <v>0</v>
      </c>
      <c r="L44" s="72" t="e">
        <f t="shared" si="6"/>
        <v>#DIV/0!</v>
      </c>
      <c r="M44" s="72">
        <f t="shared" si="7"/>
        <v>0</v>
      </c>
      <c r="N44" s="72" t="e">
        <f t="shared" si="8"/>
        <v>#DIV/0!</v>
      </c>
      <c r="O44" s="72" t="e">
        <f t="shared" si="9"/>
        <v>#DIV/0!</v>
      </c>
    </row>
    <row r="45" spans="1:15" x14ac:dyDescent="0.2">
      <c r="A45" s="557">
        <v>24</v>
      </c>
      <c r="B45" s="128" t="str">
        <f>'9'!B42</f>
        <v>Kembaran</v>
      </c>
      <c r="C45" s="128" t="str">
        <f>'9'!C42</f>
        <v>Kembaran I</v>
      </c>
      <c r="D45" s="72"/>
      <c r="E45" s="72"/>
      <c r="F45" s="72"/>
      <c r="G45" s="72"/>
      <c r="H45" s="72"/>
      <c r="I45" s="72"/>
      <c r="J45" s="72"/>
      <c r="K45" s="72">
        <f t="shared" si="5"/>
        <v>0</v>
      </c>
      <c r="L45" s="72" t="e">
        <f t="shared" si="6"/>
        <v>#DIV/0!</v>
      </c>
      <c r="M45" s="72">
        <f t="shared" si="7"/>
        <v>0</v>
      </c>
      <c r="N45" s="72" t="e">
        <f t="shared" si="8"/>
        <v>#DIV/0!</v>
      </c>
      <c r="O45" s="72" t="e">
        <f t="shared" si="9"/>
        <v>#DIV/0!</v>
      </c>
    </row>
    <row r="46" spans="1:15" x14ac:dyDescent="0.2">
      <c r="A46" s="557"/>
      <c r="B46" s="128"/>
      <c r="C46" s="128" t="str">
        <f>'9'!C43</f>
        <v>Kembaran II</v>
      </c>
      <c r="D46" s="72"/>
      <c r="E46" s="72"/>
      <c r="F46" s="72"/>
      <c r="G46" s="72"/>
      <c r="H46" s="72"/>
      <c r="I46" s="72"/>
      <c r="J46" s="72"/>
      <c r="K46" s="72">
        <f t="shared" si="5"/>
        <v>0</v>
      </c>
      <c r="L46" s="72" t="e">
        <f t="shared" si="6"/>
        <v>#DIV/0!</v>
      </c>
      <c r="M46" s="72">
        <f t="shared" si="7"/>
        <v>0</v>
      </c>
      <c r="N46" s="72" t="e">
        <f t="shared" si="8"/>
        <v>#DIV/0!</v>
      </c>
      <c r="O46" s="72" t="e">
        <f t="shared" si="9"/>
        <v>#DIV/0!</v>
      </c>
    </row>
    <row r="47" spans="1:15" x14ac:dyDescent="0.2">
      <c r="A47" s="557">
        <v>25</v>
      </c>
      <c r="B47" s="128" t="str">
        <f>'9'!B44</f>
        <v>Sumbang</v>
      </c>
      <c r="C47" s="128" t="str">
        <f>'9'!C44</f>
        <v>Sumbang I</v>
      </c>
      <c r="D47" s="72"/>
      <c r="E47" s="72"/>
      <c r="F47" s="72"/>
      <c r="G47" s="72"/>
      <c r="H47" s="72"/>
      <c r="I47" s="72"/>
      <c r="J47" s="72"/>
      <c r="K47" s="72">
        <f t="shared" si="5"/>
        <v>0</v>
      </c>
      <c r="L47" s="72" t="e">
        <f t="shared" si="6"/>
        <v>#DIV/0!</v>
      </c>
      <c r="M47" s="72">
        <f t="shared" si="7"/>
        <v>0</v>
      </c>
      <c r="N47" s="72" t="e">
        <f t="shared" si="8"/>
        <v>#DIV/0!</v>
      </c>
      <c r="O47" s="72" t="e">
        <f t="shared" si="9"/>
        <v>#DIV/0!</v>
      </c>
    </row>
    <row r="48" spans="1:15" x14ac:dyDescent="0.2">
      <c r="A48" s="557"/>
      <c r="B48" s="128"/>
      <c r="C48" s="128" t="str">
        <f>'9'!C45</f>
        <v>Sumbang II</v>
      </c>
      <c r="D48" s="72"/>
      <c r="E48" s="72"/>
      <c r="F48" s="72"/>
      <c r="G48" s="72"/>
      <c r="H48" s="72"/>
      <c r="I48" s="72"/>
      <c r="J48" s="72"/>
      <c r="K48" s="72">
        <f t="shared" si="5"/>
        <v>0</v>
      </c>
      <c r="L48" s="72" t="e">
        <f t="shared" si="6"/>
        <v>#DIV/0!</v>
      </c>
      <c r="M48" s="72">
        <f t="shared" si="7"/>
        <v>0</v>
      </c>
      <c r="N48" s="72" t="e">
        <f t="shared" si="8"/>
        <v>#DIV/0!</v>
      </c>
      <c r="O48" s="72" t="e">
        <f t="shared" si="9"/>
        <v>#DIV/0!</v>
      </c>
    </row>
    <row r="49" spans="1:15" x14ac:dyDescent="0.2">
      <c r="A49" s="557">
        <v>26</v>
      </c>
      <c r="B49" s="128" t="str">
        <f>'9'!B46</f>
        <v>Baturraden</v>
      </c>
      <c r="C49" s="128" t="str">
        <f>'9'!C46</f>
        <v>Baturraden I</v>
      </c>
      <c r="D49" s="72"/>
      <c r="E49" s="72"/>
      <c r="F49" s="72"/>
      <c r="G49" s="72"/>
      <c r="H49" s="72"/>
      <c r="I49" s="72"/>
      <c r="J49" s="72"/>
      <c r="K49" s="72">
        <f t="shared" si="5"/>
        <v>0</v>
      </c>
      <c r="L49" s="72" t="e">
        <f t="shared" si="6"/>
        <v>#DIV/0!</v>
      </c>
      <c r="M49" s="72">
        <f t="shared" si="7"/>
        <v>0</v>
      </c>
      <c r="N49" s="72" t="e">
        <f t="shared" si="8"/>
        <v>#DIV/0!</v>
      </c>
      <c r="O49" s="72" t="e">
        <f t="shared" si="9"/>
        <v>#DIV/0!</v>
      </c>
    </row>
    <row r="50" spans="1:15" x14ac:dyDescent="0.2">
      <c r="A50" s="557"/>
      <c r="B50" s="128"/>
      <c r="C50" s="128" t="str">
        <f>'9'!C47</f>
        <v>Baturraden II</v>
      </c>
      <c r="D50" s="72"/>
      <c r="E50" s="72"/>
      <c r="F50" s="72"/>
      <c r="G50" s="72"/>
      <c r="H50" s="72"/>
      <c r="I50" s="72"/>
      <c r="J50" s="72"/>
      <c r="K50" s="72">
        <f t="shared" si="5"/>
        <v>0</v>
      </c>
      <c r="L50" s="72" t="e">
        <f t="shared" si="6"/>
        <v>#DIV/0!</v>
      </c>
      <c r="M50" s="72">
        <f t="shared" si="7"/>
        <v>0</v>
      </c>
      <c r="N50" s="72" t="e">
        <f t="shared" si="8"/>
        <v>#DIV/0!</v>
      </c>
      <c r="O50" s="72" t="e">
        <f t="shared" si="9"/>
        <v>#DIV/0!</v>
      </c>
    </row>
    <row r="51" spans="1:15" x14ac:dyDescent="0.2">
      <c r="A51" s="557">
        <v>27</v>
      </c>
      <c r="B51" s="128" t="str">
        <f>'9'!B48</f>
        <v>Kedungbanteng</v>
      </c>
      <c r="C51" s="128" t="str">
        <f>'9'!C48</f>
        <v>Kedungbanteng</v>
      </c>
      <c r="D51" s="72"/>
      <c r="E51" s="72"/>
      <c r="F51" s="72"/>
      <c r="G51" s="72"/>
      <c r="H51" s="72"/>
      <c r="I51" s="72"/>
      <c r="J51" s="72"/>
      <c r="K51" s="72">
        <f t="shared" si="5"/>
        <v>0</v>
      </c>
      <c r="L51" s="72" t="e">
        <f t="shared" si="6"/>
        <v>#DIV/0!</v>
      </c>
      <c r="M51" s="72">
        <f t="shared" si="7"/>
        <v>0</v>
      </c>
      <c r="N51" s="72" t="e">
        <f t="shared" si="8"/>
        <v>#DIV/0!</v>
      </c>
      <c r="O51" s="72" t="e">
        <f t="shared" si="9"/>
        <v>#DIV/0!</v>
      </c>
    </row>
    <row r="52" spans="1:15" x14ac:dyDescent="0.2">
      <c r="A52" s="72"/>
      <c r="B52" s="128"/>
      <c r="C52" s="128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</row>
    <row r="53" spans="1:15" x14ac:dyDescent="0.2">
      <c r="A53" s="72"/>
      <c r="B53" s="128"/>
      <c r="C53" s="128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</row>
    <row r="54" spans="1:15" x14ac:dyDescent="0.2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  <row r="55" spans="1:15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</row>
    <row r="56" spans="1:15" x14ac:dyDescent="0.2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</row>
    <row r="57" spans="1:15" x14ac:dyDescent="0.2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1:15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ht="15.75" x14ac:dyDescent="0.2">
      <c r="A59" s="132" t="s">
        <v>488</v>
      </c>
      <c r="B59" s="191"/>
      <c r="C59" s="191"/>
      <c r="D59" s="191">
        <f t="shared" ref="D59:J59" si="10">SUM(D12:D58)</f>
        <v>0</v>
      </c>
      <c r="E59" s="191">
        <f t="shared" si="10"/>
        <v>0</v>
      </c>
      <c r="F59" s="191">
        <f t="shared" si="10"/>
        <v>0</v>
      </c>
      <c r="G59" s="191">
        <f t="shared" si="10"/>
        <v>0</v>
      </c>
      <c r="H59" s="191">
        <f t="shared" si="10"/>
        <v>0</v>
      </c>
      <c r="I59" s="191">
        <f t="shared" si="10"/>
        <v>0</v>
      </c>
      <c r="J59" s="191">
        <f t="shared" si="10"/>
        <v>0</v>
      </c>
      <c r="K59" s="78">
        <f t="shared" ref="K59" si="11">SUM(E59:H59)</f>
        <v>0</v>
      </c>
      <c r="L59" s="191" t="e">
        <f>K59/D59*100</f>
        <v>#DIV/0!</v>
      </c>
      <c r="M59" s="78">
        <f t="shared" ref="M59" si="12">SUM(E59:G59)</f>
        <v>0</v>
      </c>
      <c r="N59" s="191" t="e">
        <f>M59/D59*100</f>
        <v>#DIV/0!</v>
      </c>
      <c r="O59" s="191" t="e">
        <f>E59/D59*100</f>
        <v>#DIV/0!</v>
      </c>
    </row>
    <row r="61" spans="1:15" x14ac:dyDescent="0.2">
      <c r="A61" s="724" t="s">
        <v>922</v>
      </c>
      <c r="B61" s="724"/>
      <c r="C61" s="724"/>
      <c r="D61" s="724"/>
      <c r="E61" s="724"/>
      <c r="F61" s="724"/>
    </row>
    <row r="62" spans="1:15" x14ac:dyDescent="0.2">
      <c r="A62" s="1011" t="s">
        <v>988</v>
      </c>
      <c r="B62" s="724"/>
      <c r="C62" s="724"/>
      <c r="D62" s="724"/>
      <c r="E62" s="724"/>
      <c r="F62" s="724"/>
    </row>
    <row r="63" spans="1:15" x14ac:dyDescent="0.2">
      <c r="A63" s="724"/>
      <c r="B63" s="724"/>
      <c r="C63" s="724"/>
      <c r="D63" s="724"/>
      <c r="E63" s="724"/>
      <c r="F63" s="724"/>
      <c r="G63" s="539"/>
    </row>
  </sheetData>
  <mergeCells count="17">
    <mergeCell ref="K9:K10"/>
    <mergeCell ref="L9:L10"/>
    <mergeCell ref="A3:O3"/>
    <mergeCell ref="A7:A10"/>
    <mergeCell ref="B7:B10"/>
    <mergeCell ref="C7:C10"/>
    <mergeCell ref="D7:D10"/>
    <mergeCell ref="E7:J8"/>
    <mergeCell ref="K7:L8"/>
    <mergeCell ref="M7:N9"/>
    <mergeCell ref="E9:E10"/>
    <mergeCell ref="F9:F10"/>
    <mergeCell ref="G9:G10"/>
    <mergeCell ref="H9:H10"/>
    <mergeCell ref="I9:I10"/>
    <mergeCell ref="O7:O10"/>
    <mergeCell ref="J9:J10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47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0405-2830-4943-85E3-33786D1D9918}">
  <sheetPr codeName="Sheet78">
    <tabColor rgb="FF002060"/>
    <pageSetUpPr fitToPage="1"/>
  </sheetPr>
  <dimension ref="A1:AK64"/>
  <sheetViews>
    <sheetView zoomScale="60" zoomScaleNormal="60" workbookViewId="0">
      <selection activeCell="V4" sqref="V4"/>
    </sheetView>
  </sheetViews>
  <sheetFormatPr defaultColWidth="8.85546875" defaultRowHeight="15" x14ac:dyDescent="0.2"/>
  <cols>
    <col min="1" max="1" width="5.7109375" style="70" customWidth="1"/>
    <col min="2" max="2" width="26.42578125" style="70" customWidth="1"/>
    <col min="3" max="3" width="21.140625" style="70" customWidth="1"/>
    <col min="4" max="4" width="19.7109375" style="70" customWidth="1"/>
    <col min="5" max="5" width="14.140625" style="70" customWidth="1"/>
    <col min="6" max="9" width="13.5703125" style="70" customWidth="1"/>
    <col min="10" max="10" width="19.7109375" style="70" customWidth="1"/>
    <col min="11" max="11" width="15.28515625" style="70" customWidth="1"/>
    <col min="12" max="12" width="13.5703125" style="70" customWidth="1"/>
    <col min="13" max="13" width="12.85546875" style="70" customWidth="1"/>
    <col min="14" max="14" width="16.5703125" style="70" customWidth="1"/>
    <col min="15" max="15" width="16.28515625" style="70" customWidth="1"/>
    <col min="16" max="17" width="13.42578125" style="70" customWidth="1"/>
    <col min="18" max="18" width="19.5703125" style="70" customWidth="1"/>
    <col min="19" max="19" width="17.5703125" style="70" customWidth="1"/>
    <col min="20" max="20" width="15.85546875" style="70" customWidth="1"/>
    <col min="21" max="21" width="16.28515625" style="70" customWidth="1"/>
    <col min="22" max="37" width="9.140625" style="70" customWidth="1"/>
    <col min="38" max="256" width="8.85546875" style="331"/>
    <col min="257" max="257" width="5.7109375" style="331" customWidth="1"/>
    <col min="258" max="258" width="26.42578125" style="331" customWidth="1"/>
    <col min="259" max="259" width="27.7109375" style="331" customWidth="1"/>
    <col min="260" max="260" width="23.7109375" style="331" customWidth="1"/>
    <col min="261" max="261" width="17.28515625" style="331" customWidth="1"/>
    <col min="262" max="266" width="13.5703125" style="331" customWidth="1"/>
    <col min="267" max="267" width="17.7109375" style="331" customWidth="1"/>
    <col min="268" max="268" width="13.5703125" style="331" customWidth="1"/>
    <col min="269" max="269" width="12.85546875" style="331" customWidth="1"/>
    <col min="270" max="270" width="11.42578125" style="331" customWidth="1"/>
    <col min="271" max="271" width="14" style="331" customWidth="1"/>
    <col min="272" max="272" width="11.140625" style="331" customWidth="1"/>
    <col min="273" max="274" width="12.85546875" style="331" customWidth="1"/>
    <col min="275" max="275" width="18.42578125" style="331" customWidth="1"/>
    <col min="276" max="276" width="26" style="331" customWidth="1"/>
    <col min="277" max="277" width="19.140625" style="331" customWidth="1"/>
    <col min="278" max="293" width="9.140625" style="331" customWidth="1"/>
    <col min="294" max="512" width="8.85546875" style="331"/>
    <col min="513" max="513" width="5.7109375" style="331" customWidth="1"/>
    <col min="514" max="514" width="26.42578125" style="331" customWidth="1"/>
    <col min="515" max="515" width="27.7109375" style="331" customWidth="1"/>
    <col min="516" max="516" width="23.7109375" style="331" customWidth="1"/>
    <col min="517" max="517" width="17.28515625" style="331" customWidth="1"/>
    <col min="518" max="522" width="13.5703125" style="331" customWidth="1"/>
    <col min="523" max="523" width="17.7109375" style="331" customWidth="1"/>
    <col min="524" max="524" width="13.5703125" style="331" customWidth="1"/>
    <col min="525" max="525" width="12.85546875" style="331" customWidth="1"/>
    <col min="526" max="526" width="11.42578125" style="331" customWidth="1"/>
    <col min="527" max="527" width="14" style="331" customWidth="1"/>
    <col min="528" max="528" width="11.140625" style="331" customWidth="1"/>
    <col min="529" max="530" width="12.85546875" style="331" customWidth="1"/>
    <col min="531" max="531" width="18.42578125" style="331" customWidth="1"/>
    <col min="532" max="532" width="26" style="331" customWidth="1"/>
    <col min="533" max="533" width="19.140625" style="331" customWidth="1"/>
    <col min="534" max="549" width="9.140625" style="331" customWidth="1"/>
    <col min="550" max="768" width="8.85546875" style="331"/>
    <col min="769" max="769" width="5.7109375" style="331" customWidth="1"/>
    <col min="770" max="770" width="26.42578125" style="331" customWidth="1"/>
    <col min="771" max="771" width="27.7109375" style="331" customWidth="1"/>
    <col min="772" max="772" width="23.7109375" style="331" customWidth="1"/>
    <col min="773" max="773" width="17.28515625" style="331" customWidth="1"/>
    <col min="774" max="778" width="13.5703125" style="331" customWidth="1"/>
    <col min="779" max="779" width="17.7109375" style="331" customWidth="1"/>
    <col min="780" max="780" width="13.5703125" style="331" customWidth="1"/>
    <col min="781" max="781" width="12.85546875" style="331" customWidth="1"/>
    <col min="782" max="782" width="11.42578125" style="331" customWidth="1"/>
    <col min="783" max="783" width="14" style="331" customWidth="1"/>
    <col min="784" max="784" width="11.140625" style="331" customWidth="1"/>
    <col min="785" max="786" width="12.85546875" style="331" customWidth="1"/>
    <col min="787" max="787" width="18.42578125" style="331" customWidth="1"/>
    <col min="788" max="788" width="26" style="331" customWidth="1"/>
    <col min="789" max="789" width="19.140625" style="331" customWidth="1"/>
    <col min="790" max="805" width="9.140625" style="331" customWidth="1"/>
    <col min="806" max="1024" width="8.85546875" style="331"/>
    <col min="1025" max="1025" width="5.7109375" style="331" customWidth="1"/>
    <col min="1026" max="1026" width="26.42578125" style="331" customWidth="1"/>
    <col min="1027" max="1027" width="27.7109375" style="331" customWidth="1"/>
    <col min="1028" max="1028" width="23.7109375" style="331" customWidth="1"/>
    <col min="1029" max="1029" width="17.28515625" style="331" customWidth="1"/>
    <col min="1030" max="1034" width="13.5703125" style="331" customWidth="1"/>
    <col min="1035" max="1035" width="17.7109375" style="331" customWidth="1"/>
    <col min="1036" max="1036" width="13.5703125" style="331" customWidth="1"/>
    <col min="1037" max="1037" width="12.85546875" style="331" customWidth="1"/>
    <col min="1038" max="1038" width="11.42578125" style="331" customWidth="1"/>
    <col min="1039" max="1039" width="14" style="331" customWidth="1"/>
    <col min="1040" max="1040" width="11.140625" style="331" customWidth="1"/>
    <col min="1041" max="1042" width="12.85546875" style="331" customWidth="1"/>
    <col min="1043" max="1043" width="18.42578125" style="331" customWidth="1"/>
    <col min="1044" max="1044" width="26" style="331" customWidth="1"/>
    <col min="1045" max="1045" width="19.140625" style="331" customWidth="1"/>
    <col min="1046" max="1061" width="9.140625" style="331" customWidth="1"/>
    <col min="1062" max="1280" width="8.85546875" style="331"/>
    <col min="1281" max="1281" width="5.7109375" style="331" customWidth="1"/>
    <col min="1282" max="1282" width="26.42578125" style="331" customWidth="1"/>
    <col min="1283" max="1283" width="27.7109375" style="331" customWidth="1"/>
    <col min="1284" max="1284" width="23.7109375" style="331" customWidth="1"/>
    <col min="1285" max="1285" width="17.28515625" style="331" customWidth="1"/>
    <col min="1286" max="1290" width="13.5703125" style="331" customWidth="1"/>
    <col min="1291" max="1291" width="17.7109375" style="331" customWidth="1"/>
    <col min="1292" max="1292" width="13.5703125" style="331" customWidth="1"/>
    <col min="1293" max="1293" width="12.85546875" style="331" customWidth="1"/>
    <col min="1294" max="1294" width="11.42578125" style="331" customWidth="1"/>
    <col min="1295" max="1295" width="14" style="331" customWidth="1"/>
    <col min="1296" max="1296" width="11.140625" style="331" customWidth="1"/>
    <col min="1297" max="1298" width="12.85546875" style="331" customWidth="1"/>
    <col min="1299" max="1299" width="18.42578125" style="331" customWidth="1"/>
    <col min="1300" max="1300" width="26" style="331" customWidth="1"/>
    <col min="1301" max="1301" width="19.140625" style="331" customWidth="1"/>
    <col min="1302" max="1317" width="9.140625" style="331" customWidth="1"/>
    <col min="1318" max="1536" width="8.85546875" style="331"/>
    <col min="1537" max="1537" width="5.7109375" style="331" customWidth="1"/>
    <col min="1538" max="1538" width="26.42578125" style="331" customWidth="1"/>
    <col min="1539" max="1539" width="27.7109375" style="331" customWidth="1"/>
    <col min="1540" max="1540" width="23.7109375" style="331" customWidth="1"/>
    <col min="1541" max="1541" width="17.28515625" style="331" customWidth="1"/>
    <col min="1542" max="1546" width="13.5703125" style="331" customWidth="1"/>
    <col min="1547" max="1547" width="17.7109375" style="331" customWidth="1"/>
    <col min="1548" max="1548" width="13.5703125" style="331" customWidth="1"/>
    <col min="1549" max="1549" width="12.85546875" style="331" customWidth="1"/>
    <col min="1550" max="1550" width="11.42578125" style="331" customWidth="1"/>
    <col min="1551" max="1551" width="14" style="331" customWidth="1"/>
    <col min="1552" max="1552" width="11.140625" style="331" customWidth="1"/>
    <col min="1553" max="1554" width="12.85546875" style="331" customWidth="1"/>
    <col min="1555" max="1555" width="18.42578125" style="331" customWidth="1"/>
    <col min="1556" max="1556" width="26" style="331" customWidth="1"/>
    <col min="1557" max="1557" width="19.140625" style="331" customWidth="1"/>
    <col min="1558" max="1573" width="9.140625" style="331" customWidth="1"/>
    <col min="1574" max="1792" width="8.85546875" style="331"/>
    <col min="1793" max="1793" width="5.7109375" style="331" customWidth="1"/>
    <col min="1794" max="1794" width="26.42578125" style="331" customWidth="1"/>
    <col min="1795" max="1795" width="27.7109375" style="331" customWidth="1"/>
    <col min="1796" max="1796" width="23.7109375" style="331" customWidth="1"/>
    <col min="1797" max="1797" width="17.28515625" style="331" customWidth="1"/>
    <col min="1798" max="1802" width="13.5703125" style="331" customWidth="1"/>
    <col min="1803" max="1803" width="17.7109375" style="331" customWidth="1"/>
    <col min="1804" max="1804" width="13.5703125" style="331" customWidth="1"/>
    <col min="1805" max="1805" width="12.85546875" style="331" customWidth="1"/>
    <col min="1806" max="1806" width="11.42578125" style="331" customWidth="1"/>
    <col min="1807" max="1807" width="14" style="331" customWidth="1"/>
    <col min="1808" max="1808" width="11.140625" style="331" customWidth="1"/>
    <col min="1809" max="1810" width="12.85546875" style="331" customWidth="1"/>
    <col min="1811" max="1811" width="18.42578125" style="331" customWidth="1"/>
    <col min="1812" max="1812" width="26" style="331" customWidth="1"/>
    <col min="1813" max="1813" width="19.140625" style="331" customWidth="1"/>
    <col min="1814" max="1829" width="9.140625" style="331" customWidth="1"/>
    <col min="1830" max="2048" width="8.85546875" style="331"/>
    <col min="2049" max="2049" width="5.7109375" style="331" customWidth="1"/>
    <col min="2050" max="2050" width="26.42578125" style="331" customWidth="1"/>
    <col min="2051" max="2051" width="27.7109375" style="331" customWidth="1"/>
    <col min="2052" max="2052" width="23.7109375" style="331" customWidth="1"/>
    <col min="2053" max="2053" width="17.28515625" style="331" customWidth="1"/>
    <col min="2054" max="2058" width="13.5703125" style="331" customWidth="1"/>
    <col min="2059" max="2059" width="17.7109375" style="331" customWidth="1"/>
    <col min="2060" max="2060" width="13.5703125" style="331" customWidth="1"/>
    <col min="2061" max="2061" width="12.85546875" style="331" customWidth="1"/>
    <col min="2062" max="2062" width="11.42578125" style="331" customWidth="1"/>
    <col min="2063" max="2063" width="14" style="331" customWidth="1"/>
    <col min="2064" max="2064" width="11.140625" style="331" customWidth="1"/>
    <col min="2065" max="2066" width="12.85546875" style="331" customWidth="1"/>
    <col min="2067" max="2067" width="18.42578125" style="331" customWidth="1"/>
    <col min="2068" max="2068" width="26" style="331" customWidth="1"/>
    <col min="2069" max="2069" width="19.140625" style="331" customWidth="1"/>
    <col min="2070" max="2085" width="9.140625" style="331" customWidth="1"/>
    <col min="2086" max="2304" width="8.85546875" style="331"/>
    <col min="2305" max="2305" width="5.7109375" style="331" customWidth="1"/>
    <col min="2306" max="2306" width="26.42578125" style="331" customWidth="1"/>
    <col min="2307" max="2307" width="27.7109375" style="331" customWidth="1"/>
    <col min="2308" max="2308" width="23.7109375" style="331" customWidth="1"/>
    <col min="2309" max="2309" width="17.28515625" style="331" customWidth="1"/>
    <col min="2310" max="2314" width="13.5703125" style="331" customWidth="1"/>
    <col min="2315" max="2315" width="17.7109375" style="331" customWidth="1"/>
    <col min="2316" max="2316" width="13.5703125" style="331" customWidth="1"/>
    <col min="2317" max="2317" width="12.85546875" style="331" customWidth="1"/>
    <col min="2318" max="2318" width="11.42578125" style="331" customWidth="1"/>
    <col min="2319" max="2319" width="14" style="331" customWidth="1"/>
    <col min="2320" max="2320" width="11.140625" style="331" customWidth="1"/>
    <col min="2321" max="2322" width="12.85546875" style="331" customWidth="1"/>
    <col min="2323" max="2323" width="18.42578125" style="331" customWidth="1"/>
    <col min="2324" max="2324" width="26" style="331" customWidth="1"/>
    <col min="2325" max="2325" width="19.140625" style="331" customWidth="1"/>
    <col min="2326" max="2341" width="9.140625" style="331" customWidth="1"/>
    <col min="2342" max="2560" width="8.85546875" style="331"/>
    <col min="2561" max="2561" width="5.7109375" style="331" customWidth="1"/>
    <col min="2562" max="2562" width="26.42578125" style="331" customWidth="1"/>
    <col min="2563" max="2563" width="27.7109375" style="331" customWidth="1"/>
    <col min="2564" max="2564" width="23.7109375" style="331" customWidth="1"/>
    <col min="2565" max="2565" width="17.28515625" style="331" customWidth="1"/>
    <col min="2566" max="2570" width="13.5703125" style="331" customWidth="1"/>
    <col min="2571" max="2571" width="17.7109375" style="331" customWidth="1"/>
    <col min="2572" max="2572" width="13.5703125" style="331" customWidth="1"/>
    <col min="2573" max="2573" width="12.85546875" style="331" customWidth="1"/>
    <col min="2574" max="2574" width="11.42578125" style="331" customWidth="1"/>
    <col min="2575" max="2575" width="14" style="331" customWidth="1"/>
    <col min="2576" max="2576" width="11.140625" style="331" customWidth="1"/>
    <col min="2577" max="2578" width="12.85546875" style="331" customWidth="1"/>
    <col min="2579" max="2579" width="18.42578125" style="331" customWidth="1"/>
    <col min="2580" max="2580" width="26" style="331" customWidth="1"/>
    <col min="2581" max="2581" width="19.140625" style="331" customWidth="1"/>
    <col min="2582" max="2597" width="9.140625" style="331" customWidth="1"/>
    <col min="2598" max="2816" width="8.85546875" style="331"/>
    <col min="2817" max="2817" width="5.7109375" style="331" customWidth="1"/>
    <col min="2818" max="2818" width="26.42578125" style="331" customWidth="1"/>
    <col min="2819" max="2819" width="27.7109375" style="331" customWidth="1"/>
    <col min="2820" max="2820" width="23.7109375" style="331" customWidth="1"/>
    <col min="2821" max="2821" width="17.28515625" style="331" customWidth="1"/>
    <col min="2822" max="2826" width="13.5703125" style="331" customWidth="1"/>
    <col min="2827" max="2827" width="17.7109375" style="331" customWidth="1"/>
    <col min="2828" max="2828" width="13.5703125" style="331" customWidth="1"/>
    <col min="2829" max="2829" width="12.85546875" style="331" customWidth="1"/>
    <col min="2830" max="2830" width="11.42578125" style="331" customWidth="1"/>
    <col min="2831" max="2831" width="14" style="331" customWidth="1"/>
    <col min="2832" max="2832" width="11.140625" style="331" customWidth="1"/>
    <col min="2833" max="2834" width="12.85546875" style="331" customWidth="1"/>
    <col min="2835" max="2835" width="18.42578125" style="331" customWidth="1"/>
    <col min="2836" max="2836" width="26" style="331" customWidth="1"/>
    <col min="2837" max="2837" width="19.140625" style="331" customWidth="1"/>
    <col min="2838" max="2853" width="9.140625" style="331" customWidth="1"/>
    <col min="2854" max="3072" width="8.85546875" style="331"/>
    <col min="3073" max="3073" width="5.7109375" style="331" customWidth="1"/>
    <col min="3074" max="3074" width="26.42578125" style="331" customWidth="1"/>
    <col min="3075" max="3075" width="27.7109375" style="331" customWidth="1"/>
    <col min="3076" max="3076" width="23.7109375" style="331" customWidth="1"/>
    <col min="3077" max="3077" width="17.28515625" style="331" customWidth="1"/>
    <col min="3078" max="3082" width="13.5703125" style="331" customWidth="1"/>
    <col min="3083" max="3083" width="17.7109375" style="331" customWidth="1"/>
    <col min="3084" max="3084" width="13.5703125" style="331" customWidth="1"/>
    <col min="3085" max="3085" width="12.85546875" style="331" customWidth="1"/>
    <col min="3086" max="3086" width="11.42578125" style="331" customWidth="1"/>
    <col min="3087" max="3087" width="14" style="331" customWidth="1"/>
    <col min="3088" max="3088" width="11.140625" style="331" customWidth="1"/>
    <col min="3089" max="3090" width="12.85546875" style="331" customWidth="1"/>
    <col min="3091" max="3091" width="18.42578125" style="331" customWidth="1"/>
    <col min="3092" max="3092" width="26" style="331" customWidth="1"/>
    <col min="3093" max="3093" width="19.140625" style="331" customWidth="1"/>
    <col min="3094" max="3109" width="9.140625" style="331" customWidth="1"/>
    <col min="3110" max="3328" width="8.85546875" style="331"/>
    <col min="3329" max="3329" width="5.7109375" style="331" customWidth="1"/>
    <col min="3330" max="3330" width="26.42578125" style="331" customWidth="1"/>
    <col min="3331" max="3331" width="27.7109375" style="331" customWidth="1"/>
    <col min="3332" max="3332" width="23.7109375" style="331" customWidth="1"/>
    <col min="3333" max="3333" width="17.28515625" style="331" customWidth="1"/>
    <col min="3334" max="3338" width="13.5703125" style="331" customWidth="1"/>
    <col min="3339" max="3339" width="17.7109375" style="331" customWidth="1"/>
    <col min="3340" max="3340" width="13.5703125" style="331" customWidth="1"/>
    <col min="3341" max="3341" width="12.85546875" style="331" customWidth="1"/>
    <col min="3342" max="3342" width="11.42578125" style="331" customWidth="1"/>
    <col min="3343" max="3343" width="14" style="331" customWidth="1"/>
    <col min="3344" max="3344" width="11.140625" style="331" customWidth="1"/>
    <col min="3345" max="3346" width="12.85546875" style="331" customWidth="1"/>
    <col min="3347" max="3347" width="18.42578125" style="331" customWidth="1"/>
    <col min="3348" max="3348" width="26" style="331" customWidth="1"/>
    <col min="3349" max="3349" width="19.140625" style="331" customWidth="1"/>
    <col min="3350" max="3365" width="9.140625" style="331" customWidth="1"/>
    <col min="3366" max="3584" width="8.85546875" style="331"/>
    <col min="3585" max="3585" width="5.7109375" style="331" customWidth="1"/>
    <col min="3586" max="3586" width="26.42578125" style="331" customWidth="1"/>
    <col min="3587" max="3587" width="27.7109375" style="331" customWidth="1"/>
    <col min="3588" max="3588" width="23.7109375" style="331" customWidth="1"/>
    <col min="3589" max="3589" width="17.28515625" style="331" customWidth="1"/>
    <col min="3590" max="3594" width="13.5703125" style="331" customWidth="1"/>
    <col min="3595" max="3595" width="17.7109375" style="331" customWidth="1"/>
    <col min="3596" max="3596" width="13.5703125" style="331" customWidth="1"/>
    <col min="3597" max="3597" width="12.85546875" style="331" customWidth="1"/>
    <col min="3598" max="3598" width="11.42578125" style="331" customWidth="1"/>
    <col min="3599" max="3599" width="14" style="331" customWidth="1"/>
    <col min="3600" max="3600" width="11.140625" style="331" customWidth="1"/>
    <col min="3601" max="3602" width="12.85546875" style="331" customWidth="1"/>
    <col min="3603" max="3603" width="18.42578125" style="331" customWidth="1"/>
    <col min="3604" max="3604" width="26" style="331" customWidth="1"/>
    <col min="3605" max="3605" width="19.140625" style="331" customWidth="1"/>
    <col min="3606" max="3621" width="9.140625" style="331" customWidth="1"/>
    <col min="3622" max="3840" width="8.85546875" style="331"/>
    <col min="3841" max="3841" width="5.7109375" style="331" customWidth="1"/>
    <col min="3842" max="3842" width="26.42578125" style="331" customWidth="1"/>
    <col min="3843" max="3843" width="27.7109375" style="331" customWidth="1"/>
    <col min="3844" max="3844" width="23.7109375" style="331" customWidth="1"/>
    <col min="3845" max="3845" width="17.28515625" style="331" customWidth="1"/>
    <col min="3846" max="3850" width="13.5703125" style="331" customWidth="1"/>
    <col min="3851" max="3851" width="17.7109375" style="331" customWidth="1"/>
    <col min="3852" max="3852" width="13.5703125" style="331" customWidth="1"/>
    <col min="3853" max="3853" width="12.85546875" style="331" customWidth="1"/>
    <col min="3854" max="3854" width="11.42578125" style="331" customWidth="1"/>
    <col min="3855" max="3855" width="14" style="331" customWidth="1"/>
    <col min="3856" max="3856" width="11.140625" style="331" customWidth="1"/>
    <col min="3857" max="3858" width="12.85546875" style="331" customWidth="1"/>
    <col min="3859" max="3859" width="18.42578125" style="331" customWidth="1"/>
    <col min="3860" max="3860" width="26" style="331" customWidth="1"/>
    <col min="3861" max="3861" width="19.140625" style="331" customWidth="1"/>
    <col min="3862" max="3877" width="9.140625" style="331" customWidth="1"/>
    <col min="3878" max="4096" width="8.85546875" style="331"/>
    <col min="4097" max="4097" width="5.7109375" style="331" customWidth="1"/>
    <col min="4098" max="4098" width="26.42578125" style="331" customWidth="1"/>
    <col min="4099" max="4099" width="27.7109375" style="331" customWidth="1"/>
    <col min="4100" max="4100" width="23.7109375" style="331" customWidth="1"/>
    <col min="4101" max="4101" width="17.28515625" style="331" customWidth="1"/>
    <col min="4102" max="4106" width="13.5703125" style="331" customWidth="1"/>
    <col min="4107" max="4107" width="17.7109375" style="331" customWidth="1"/>
    <col min="4108" max="4108" width="13.5703125" style="331" customWidth="1"/>
    <col min="4109" max="4109" width="12.85546875" style="331" customWidth="1"/>
    <col min="4110" max="4110" width="11.42578125" style="331" customWidth="1"/>
    <col min="4111" max="4111" width="14" style="331" customWidth="1"/>
    <col min="4112" max="4112" width="11.140625" style="331" customWidth="1"/>
    <col min="4113" max="4114" width="12.85546875" style="331" customWidth="1"/>
    <col min="4115" max="4115" width="18.42578125" style="331" customWidth="1"/>
    <col min="4116" max="4116" width="26" style="331" customWidth="1"/>
    <col min="4117" max="4117" width="19.140625" style="331" customWidth="1"/>
    <col min="4118" max="4133" width="9.140625" style="331" customWidth="1"/>
    <col min="4134" max="4352" width="8.85546875" style="331"/>
    <col min="4353" max="4353" width="5.7109375" style="331" customWidth="1"/>
    <col min="4354" max="4354" width="26.42578125" style="331" customWidth="1"/>
    <col min="4355" max="4355" width="27.7109375" style="331" customWidth="1"/>
    <col min="4356" max="4356" width="23.7109375" style="331" customWidth="1"/>
    <col min="4357" max="4357" width="17.28515625" style="331" customWidth="1"/>
    <col min="4358" max="4362" width="13.5703125" style="331" customWidth="1"/>
    <col min="4363" max="4363" width="17.7109375" style="331" customWidth="1"/>
    <col min="4364" max="4364" width="13.5703125" style="331" customWidth="1"/>
    <col min="4365" max="4365" width="12.85546875" style="331" customWidth="1"/>
    <col min="4366" max="4366" width="11.42578125" style="331" customWidth="1"/>
    <col min="4367" max="4367" width="14" style="331" customWidth="1"/>
    <col min="4368" max="4368" width="11.140625" style="331" customWidth="1"/>
    <col min="4369" max="4370" width="12.85546875" style="331" customWidth="1"/>
    <col min="4371" max="4371" width="18.42578125" style="331" customWidth="1"/>
    <col min="4372" max="4372" width="26" style="331" customWidth="1"/>
    <col min="4373" max="4373" width="19.140625" style="331" customWidth="1"/>
    <col min="4374" max="4389" width="9.140625" style="331" customWidth="1"/>
    <col min="4390" max="4608" width="8.85546875" style="331"/>
    <col min="4609" max="4609" width="5.7109375" style="331" customWidth="1"/>
    <col min="4610" max="4610" width="26.42578125" style="331" customWidth="1"/>
    <col min="4611" max="4611" width="27.7109375" style="331" customWidth="1"/>
    <col min="4612" max="4612" width="23.7109375" style="331" customWidth="1"/>
    <col min="4613" max="4613" width="17.28515625" style="331" customWidth="1"/>
    <col min="4614" max="4618" width="13.5703125" style="331" customWidth="1"/>
    <col min="4619" max="4619" width="17.7109375" style="331" customWidth="1"/>
    <col min="4620" max="4620" width="13.5703125" style="331" customWidth="1"/>
    <col min="4621" max="4621" width="12.85546875" style="331" customWidth="1"/>
    <col min="4622" max="4622" width="11.42578125" style="331" customWidth="1"/>
    <col min="4623" max="4623" width="14" style="331" customWidth="1"/>
    <col min="4624" max="4624" width="11.140625" style="331" customWidth="1"/>
    <col min="4625" max="4626" width="12.85546875" style="331" customWidth="1"/>
    <col min="4627" max="4627" width="18.42578125" style="331" customWidth="1"/>
    <col min="4628" max="4628" width="26" style="331" customWidth="1"/>
    <col min="4629" max="4629" width="19.140625" style="331" customWidth="1"/>
    <col min="4630" max="4645" width="9.140625" style="331" customWidth="1"/>
    <col min="4646" max="4864" width="8.85546875" style="331"/>
    <col min="4865" max="4865" width="5.7109375" style="331" customWidth="1"/>
    <col min="4866" max="4866" width="26.42578125" style="331" customWidth="1"/>
    <col min="4867" max="4867" width="27.7109375" style="331" customWidth="1"/>
    <col min="4868" max="4868" width="23.7109375" style="331" customWidth="1"/>
    <col min="4869" max="4869" width="17.28515625" style="331" customWidth="1"/>
    <col min="4870" max="4874" width="13.5703125" style="331" customWidth="1"/>
    <col min="4875" max="4875" width="17.7109375" style="331" customWidth="1"/>
    <col min="4876" max="4876" width="13.5703125" style="331" customWidth="1"/>
    <col min="4877" max="4877" width="12.85546875" style="331" customWidth="1"/>
    <col min="4878" max="4878" width="11.42578125" style="331" customWidth="1"/>
    <col min="4879" max="4879" width="14" style="331" customWidth="1"/>
    <col min="4880" max="4880" width="11.140625" style="331" customWidth="1"/>
    <col min="4881" max="4882" width="12.85546875" style="331" customWidth="1"/>
    <col min="4883" max="4883" width="18.42578125" style="331" customWidth="1"/>
    <col min="4884" max="4884" width="26" style="331" customWidth="1"/>
    <col min="4885" max="4885" width="19.140625" style="331" customWidth="1"/>
    <col min="4886" max="4901" width="9.140625" style="331" customWidth="1"/>
    <col min="4902" max="5120" width="8.85546875" style="331"/>
    <col min="5121" max="5121" width="5.7109375" style="331" customWidth="1"/>
    <col min="5122" max="5122" width="26.42578125" style="331" customWidth="1"/>
    <col min="5123" max="5123" width="27.7109375" style="331" customWidth="1"/>
    <col min="5124" max="5124" width="23.7109375" style="331" customWidth="1"/>
    <col min="5125" max="5125" width="17.28515625" style="331" customWidth="1"/>
    <col min="5126" max="5130" width="13.5703125" style="331" customWidth="1"/>
    <col min="5131" max="5131" width="17.7109375" style="331" customWidth="1"/>
    <col min="5132" max="5132" width="13.5703125" style="331" customWidth="1"/>
    <col min="5133" max="5133" width="12.85546875" style="331" customWidth="1"/>
    <col min="5134" max="5134" width="11.42578125" style="331" customWidth="1"/>
    <col min="5135" max="5135" width="14" style="331" customWidth="1"/>
    <col min="5136" max="5136" width="11.140625" style="331" customWidth="1"/>
    <col min="5137" max="5138" width="12.85546875" style="331" customWidth="1"/>
    <col min="5139" max="5139" width="18.42578125" style="331" customWidth="1"/>
    <col min="5140" max="5140" width="26" style="331" customWidth="1"/>
    <col min="5141" max="5141" width="19.140625" style="331" customWidth="1"/>
    <col min="5142" max="5157" width="9.140625" style="331" customWidth="1"/>
    <col min="5158" max="5376" width="8.85546875" style="331"/>
    <col min="5377" max="5377" width="5.7109375" style="331" customWidth="1"/>
    <col min="5378" max="5378" width="26.42578125" style="331" customWidth="1"/>
    <col min="5379" max="5379" width="27.7109375" style="331" customWidth="1"/>
    <col min="5380" max="5380" width="23.7109375" style="331" customWidth="1"/>
    <col min="5381" max="5381" width="17.28515625" style="331" customWidth="1"/>
    <col min="5382" max="5386" width="13.5703125" style="331" customWidth="1"/>
    <col min="5387" max="5387" width="17.7109375" style="331" customWidth="1"/>
    <col min="5388" max="5388" width="13.5703125" style="331" customWidth="1"/>
    <col min="5389" max="5389" width="12.85546875" style="331" customWidth="1"/>
    <col min="5390" max="5390" width="11.42578125" style="331" customWidth="1"/>
    <col min="5391" max="5391" width="14" style="331" customWidth="1"/>
    <col min="5392" max="5392" width="11.140625" style="331" customWidth="1"/>
    <col min="5393" max="5394" width="12.85546875" style="331" customWidth="1"/>
    <col min="5395" max="5395" width="18.42578125" style="331" customWidth="1"/>
    <col min="5396" max="5396" width="26" style="331" customWidth="1"/>
    <col min="5397" max="5397" width="19.140625" style="331" customWidth="1"/>
    <col min="5398" max="5413" width="9.140625" style="331" customWidth="1"/>
    <col min="5414" max="5632" width="8.85546875" style="331"/>
    <col min="5633" max="5633" width="5.7109375" style="331" customWidth="1"/>
    <col min="5634" max="5634" width="26.42578125" style="331" customWidth="1"/>
    <col min="5635" max="5635" width="27.7109375" style="331" customWidth="1"/>
    <col min="5636" max="5636" width="23.7109375" style="331" customWidth="1"/>
    <col min="5637" max="5637" width="17.28515625" style="331" customWidth="1"/>
    <col min="5638" max="5642" width="13.5703125" style="331" customWidth="1"/>
    <col min="5643" max="5643" width="17.7109375" style="331" customWidth="1"/>
    <col min="5644" max="5644" width="13.5703125" style="331" customWidth="1"/>
    <col min="5645" max="5645" width="12.85546875" style="331" customWidth="1"/>
    <col min="5646" max="5646" width="11.42578125" style="331" customWidth="1"/>
    <col min="5647" max="5647" width="14" style="331" customWidth="1"/>
    <col min="5648" max="5648" width="11.140625" style="331" customWidth="1"/>
    <col min="5649" max="5650" width="12.85546875" style="331" customWidth="1"/>
    <col min="5651" max="5651" width="18.42578125" style="331" customWidth="1"/>
    <col min="5652" max="5652" width="26" style="331" customWidth="1"/>
    <col min="5653" max="5653" width="19.140625" style="331" customWidth="1"/>
    <col min="5654" max="5669" width="9.140625" style="331" customWidth="1"/>
    <col min="5670" max="5888" width="8.85546875" style="331"/>
    <col min="5889" max="5889" width="5.7109375" style="331" customWidth="1"/>
    <col min="5890" max="5890" width="26.42578125" style="331" customWidth="1"/>
    <col min="5891" max="5891" width="27.7109375" style="331" customWidth="1"/>
    <col min="5892" max="5892" width="23.7109375" style="331" customWidth="1"/>
    <col min="5893" max="5893" width="17.28515625" style="331" customWidth="1"/>
    <col min="5894" max="5898" width="13.5703125" style="331" customWidth="1"/>
    <col min="5899" max="5899" width="17.7109375" style="331" customWidth="1"/>
    <col min="5900" max="5900" width="13.5703125" style="331" customWidth="1"/>
    <col min="5901" max="5901" width="12.85546875" style="331" customWidth="1"/>
    <col min="5902" max="5902" width="11.42578125" style="331" customWidth="1"/>
    <col min="5903" max="5903" width="14" style="331" customWidth="1"/>
    <col min="5904" max="5904" width="11.140625" style="331" customWidth="1"/>
    <col min="5905" max="5906" width="12.85546875" style="331" customWidth="1"/>
    <col min="5907" max="5907" width="18.42578125" style="331" customWidth="1"/>
    <col min="5908" max="5908" width="26" style="331" customWidth="1"/>
    <col min="5909" max="5909" width="19.140625" style="331" customWidth="1"/>
    <col min="5910" max="5925" width="9.140625" style="331" customWidth="1"/>
    <col min="5926" max="6144" width="8.85546875" style="331"/>
    <col min="6145" max="6145" width="5.7109375" style="331" customWidth="1"/>
    <col min="6146" max="6146" width="26.42578125" style="331" customWidth="1"/>
    <col min="6147" max="6147" width="27.7109375" style="331" customWidth="1"/>
    <col min="6148" max="6148" width="23.7109375" style="331" customWidth="1"/>
    <col min="6149" max="6149" width="17.28515625" style="331" customWidth="1"/>
    <col min="6150" max="6154" width="13.5703125" style="331" customWidth="1"/>
    <col min="6155" max="6155" width="17.7109375" style="331" customWidth="1"/>
    <col min="6156" max="6156" width="13.5703125" style="331" customWidth="1"/>
    <col min="6157" max="6157" width="12.85546875" style="331" customWidth="1"/>
    <col min="6158" max="6158" width="11.42578125" style="331" customWidth="1"/>
    <col min="6159" max="6159" width="14" style="331" customWidth="1"/>
    <col min="6160" max="6160" width="11.140625" style="331" customWidth="1"/>
    <col min="6161" max="6162" width="12.85546875" style="331" customWidth="1"/>
    <col min="6163" max="6163" width="18.42578125" style="331" customWidth="1"/>
    <col min="6164" max="6164" width="26" style="331" customWidth="1"/>
    <col min="6165" max="6165" width="19.140625" style="331" customWidth="1"/>
    <col min="6166" max="6181" width="9.140625" style="331" customWidth="1"/>
    <col min="6182" max="6400" width="8.85546875" style="331"/>
    <col min="6401" max="6401" width="5.7109375" style="331" customWidth="1"/>
    <col min="6402" max="6402" width="26.42578125" style="331" customWidth="1"/>
    <col min="6403" max="6403" width="27.7109375" style="331" customWidth="1"/>
    <col min="6404" max="6404" width="23.7109375" style="331" customWidth="1"/>
    <col min="6405" max="6405" width="17.28515625" style="331" customWidth="1"/>
    <col min="6406" max="6410" width="13.5703125" style="331" customWidth="1"/>
    <col min="6411" max="6411" width="17.7109375" style="331" customWidth="1"/>
    <col min="6412" max="6412" width="13.5703125" style="331" customWidth="1"/>
    <col min="6413" max="6413" width="12.85546875" style="331" customWidth="1"/>
    <col min="6414" max="6414" width="11.42578125" style="331" customWidth="1"/>
    <col min="6415" max="6415" width="14" style="331" customWidth="1"/>
    <col min="6416" max="6416" width="11.140625" style="331" customWidth="1"/>
    <col min="6417" max="6418" width="12.85546875" style="331" customWidth="1"/>
    <col min="6419" max="6419" width="18.42578125" style="331" customWidth="1"/>
    <col min="6420" max="6420" width="26" style="331" customWidth="1"/>
    <col min="6421" max="6421" width="19.140625" style="331" customWidth="1"/>
    <col min="6422" max="6437" width="9.140625" style="331" customWidth="1"/>
    <col min="6438" max="6656" width="8.85546875" style="331"/>
    <col min="6657" max="6657" width="5.7109375" style="331" customWidth="1"/>
    <col min="6658" max="6658" width="26.42578125" style="331" customWidth="1"/>
    <col min="6659" max="6659" width="27.7109375" style="331" customWidth="1"/>
    <col min="6660" max="6660" width="23.7109375" style="331" customWidth="1"/>
    <col min="6661" max="6661" width="17.28515625" style="331" customWidth="1"/>
    <col min="6662" max="6666" width="13.5703125" style="331" customWidth="1"/>
    <col min="6667" max="6667" width="17.7109375" style="331" customWidth="1"/>
    <col min="6668" max="6668" width="13.5703125" style="331" customWidth="1"/>
    <col min="6669" max="6669" width="12.85546875" style="331" customWidth="1"/>
    <col min="6670" max="6670" width="11.42578125" style="331" customWidth="1"/>
    <col min="6671" max="6671" width="14" style="331" customWidth="1"/>
    <col min="6672" max="6672" width="11.140625" style="331" customWidth="1"/>
    <col min="6673" max="6674" width="12.85546875" style="331" customWidth="1"/>
    <col min="6675" max="6675" width="18.42578125" style="331" customWidth="1"/>
    <col min="6676" max="6676" width="26" style="331" customWidth="1"/>
    <col min="6677" max="6677" width="19.140625" style="331" customWidth="1"/>
    <col min="6678" max="6693" width="9.140625" style="331" customWidth="1"/>
    <col min="6694" max="6912" width="8.85546875" style="331"/>
    <col min="6913" max="6913" width="5.7109375" style="331" customWidth="1"/>
    <col min="6914" max="6914" width="26.42578125" style="331" customWidth="1"/>
    <col min="6915" max="6915" width="27.7109375" style="331" customWidth="1"/>
    <col min="6916" max="6916" width="23.7109375" style="331" customWidth="1"/>
    <col min="6917" max="6917" width="17.28515625" style="331" customWidth="1"/>
    <col min="6918" max="6922" width="13.5703125" style="331" customWidth="1"/>
    <col min="6923" max="6923" width="17.7109375" style="331" customWidth="1"/>
    <col min="6924" max="6924" width="13.5703125" style="331" customWidth="1"/>
    <col min="6925" max="6925" width="12.85546875" style="331" customWidth="1"/>
    <col min="6926" max="6926" width="11.42578125" style="331" customWidth="1"/>
    <col min="6927" max="6927" width="14" style="331" customWidth="1"/>
    <col min="6928" max="6928" width="11.140625" style="331" customWidth="1"/>
    <col min="6929" max="6930" width="12.85546875" style="331" customWidth="1"/>
    <col min="6931" max="6931" width="18.42578125" style="331" customWidth="1"/>
    <col min="6932" max="6932" width="26" style="331" customWidth="1"/>
    <col min="6933" max="6933" width="19.140625" style="331" customWidth="1"/>
    <col min="6934" max="6949" width="9.140625" style="331" customWidth="1"/>
    <col min="6950" max="7168" width="8.85546875" style="331"/>
    <col min="7169" max="7169" width="5.7109375" style="331" customWidth="1"/>
    <col min="7170" max="7170" width="26.42578125" style="331" customWidth="1"/>
    <col min="7171" max="7171" width="27.7109375" style="331" customWidth="1"/>
    <col min="7172" max="7172" width="23.7109375" style="331" customWidth="1"/>
    <col min="7173" max="7173" width="17.28515625" style="331" customWidth="1"/>
    <col min="7174" max="7178" width="13.5703125" style="331" customWidth="1"/>
    <col min="7179" max="7179" width="17.7109375" style="331" customWidth="1"/>
    <col min="7180" max="7180" width="13.5703125" style="331" customWidth="1"/>
    <col min="7181" max="7181" width="12.85546875" style="331" customWidth="1"/>
    <col min="7182" max="7182" width="11.42578125" style="331" customWidth="1"/>
    <col min="7183" max="7183" width="14" style="331" customWidth="1"/>
    <col min="7184" max="7184" width="11.140625" style="331" customWidth="1"/>
    <col min="7185" max="7186" width="12.85546875" style="331" customWidth="1"/>
    <col min="7187" max="7187" width="18.42578125" style="331" customWidth="1"/>
    <col min="7188" max="7188" width="26" style="331" customWidth="1"/>
    <col min="7189" max="7189" width="19.140625" style="331" customWidth="1"/>
    <col min="7190" max="7205" width="9.140625" style="331" customWidth="1"/>
    <col min="7206" max="7424" width="8.85546875" style="331"/>
    <col min="7425" max="7425" width="5.7109375" style="331" customWidth="1"/>
    <col min="7426" max="7426" width="26.42578125" style="331" customWidth="1"/>
    <col min="7427" max="7427" width="27.7109375" style="331" customWidth="1"/>
    <col min="7428" max="7428" width="23.7109375" style="331" customWidth="1"/>
    <col min="7429" max="7429" width="17.28515625" style="331" customWidth="1"/>
    <col min="7430" max="7434" width="13.5703125" style="331" customWidth="1"/>
    <col min="7435" max="7435" width="17.7109375" style="331" customWidth="1"/>
    <col min="7436" max="7436" width="13.5703125" style="331" customWidth="1"/>
    <col min="7437" max="7437" width="12.85546875" style="331" customWidth="1"/>
    <col min="7438" max="7438" width="11.42578125" style="331" customWidth="1"/>
    <col min="7439" max="7439" width="14" style="331" customWidth="1"/>
    <col min="7440" max="7440" width="11.140625" style="331" customWidth="1"/>
    <col min="7441" max="7442" width="12.85546875" style="331" customWidth="1"/>
    <col min="7443" max="7443" width="18.42578125" style="331" customWidth="1"/>
    <col min="7444" max="7444" width="26" style="331" customWidth="1"/>
    <col min="7445" max="7445" width="19.140625" style="331" customWidth="1"/>
    <col min="7446" max="7461" width="9.140625" style="331" customWidth="1"/>
    <col min="7462" max="7680" width="8.85546875" style="331"/>
    <col min="7681" max="7681" width="5.7109375" style="331" customWidth="1"/>
    <col min="7682" max="7682" width="26.42578125" style="331" customWidth="1"/>
    <col min="7683" max="7683" width="27.7109375" style="331" customWidth="1"/>
    <col min="7684" max="7684" width="23.7109375" style="331" customWidth="1"/>
    <col min="7685" max="7685" width="17.28515625" style="331" customWidth="1"/>
    <col min="7686" max="7690" width="13.5703125" style="331" customWidth="1"/>
    <col min="7691" max="7691" width="17.7109375" style="331" customWidth="1"/>
    <col min="7692" max="7692" width="13.5703125" style="331" customWidth="1"/>
    <col min="7693" max="7693" width="12.85546875" style="331" customWidth="1"/>
    <col min="7694" max="7694" width="11.42578125" style="331" customWidth="1"/>
    <col min="7695" max="7695" width="14" style="331" customWidth="1"/>
    <col min="7696" max="7696" width="11.140625" style="331" customWidth="1"/>
    <col min="7697" max="7698" width="12.85546875" style="331" customWidth="1"/>
    <col min="7699" max="7699" width="18.42578125" style="331" customWidth="1"/>
    <col min="7700" max="7700" width="26" style="331" customWidth="1"/>
    <col min="7701" max="7701" width="19.140625" style="331" customWidth="1"/>
    <col min="7702" max="7717" width="9.140625" style="331" customWidth="1"/>
    <col min="7718" max="7936" width="8.85546875" style="331"/>
    <col min="7937" max="7937" width="5.7109375" style="331" customWidth="1"/>
    <col min="7938" max="7938" width="26.42578125" style="331" customWidth="1"/>
    <col min="7939" max="7939" width="27.7109375" style="331" customWidth="1"/>
    <col min="7940" max="7940" width="23.7109375" style="331" customWidth="1"/>
    <col min="7941" max="7941" width="17.28515625" style="331" customWidth="1"/>
    <col min="7942" max="7946" width="13.5703125" style="331" customWidth="1"/>
    <col min="7947" max="7947" width="17.7109375" style="331" customWidth="1"/>
    <col min="7948" max="7948" width="13.5703125" style="331" customWidth="1"/>
    <col min="7949" max="7949" width="12.85546875" style="331" customWidth="1"/>
    <col min="7950" max="7950" width="11.42578125" style="331" customWidth="1"/>
    <col min="7951" max="7951" width="14" style="331" customWidth="1"/>
    <col min="7952" max="7952" width="11.140625" style="331" customWidth="1"/>
    <col min="7953" max="7954" width="12.85546875" style="331" customWidth="1"/>
    <col min="7955" max="7955" width="18.42578125" style="331" customWidth="1"/>
    <col min="7956" max="7956" width="26" style="331" customWidth="1"/>
    <col min="7957" max="7957" width="19.140625" style="331" customWidth="1"/>
    <col min="7958" max="7973" width="9.140625" style="331" customWidth="1"/>
    <col min="7974" max="8192" width="8.85546875" style="331"/>
    <col min="8193" max="8193" width="5.7109375" style="331" customWidth="1"/>
    <col min="8194" max="8194" width="26.42578125" style="331" customWidth="1"/>
    <col min="8195" max="8195" width="27.7109375" style="331" customWidth="1"/>
    <col min="8196" max="8196" width="23.7109375" style="331" customWidth="1"/>
    <col min="8197" max="8197" width="17.28515625" style="331" customWidth="1"/>
    <col min="8198" max="8202" width="13.5703125" style="331" customWidth="1"/>
    <col min="8203" max="8203" width="17.7109375" style="331" customWidth="1"/>
    <col min="8204" max="8204" width="13.5703125" style="331" customWidth="1"/>
    <col min="8205" max="8205" width="12.85546875" style="331" customWidth="1"/>
    <col min="8206" max="8206" width="11.42578125" style="331" customWidth="1"/>
    <col min="8207" max="8207" width="14" style="331" customWidth="1"/>
    <col min="8208" max="8208" width="11.140625" style="331" customWidth="1"/>
    <col min="8209" max="8210" width="12.85546875" style="331" customWidth="1"/>
    <col min="8211" max="8211" width="18.42578125" style="331" customWidth="1"/>
    <col min="8212" max="8212" width="26" style="331" customWidth="1"/>
    <col min="8213" max="8213" width="19.140625" style="331" customWidth="1"/>
    <col min="8214" max="8229" width="9.140625" style="331" customWidth="1"/>
    <col min="8230" max="8448" width="8.85546875" style="331"/>
    <col min="8449" max="8449" width="5.7109375" style="331" customWidth="1"/>
    <col min="8450" max="8450" width="26.42578125" style="331" customWidth="1"/>
    <col min="8451" max="8451" width="27.7109375" style="331" customWidth="1"/>
    <col min="8452" max="8452" width="23.7109375" style="331" customWidth="1"/>
    <col min="8453" max="8453" width="17.28515625" style="331" customWidth="1"/>
    <col min="8454" max="8458" width="13.5703125" style="331" customWidth="1"/>
    <col min="8459" max="8459" width="17.7109375" style="331" customWidth="1"/>
    <col min="8460" max="8460" width="13.5703125" style="331" customWidth="1"/>
    <col min="8461" max="8461" width="12.85546875" style="331" customWidth="1"/>
    <col min="8462" max="8462" width="11.42578125" style="331" customWidth="1"/>
    <col min="8463" max="8463" width="14" style="331" customWidth="1"/>
    <col min="8464" max="8464" width="11.140625" style="331" customWidth="1"/>
    <col min="8465" max="8466" width="12.85546875" style="331" customWidth="1"/>
    <col min="8467" max="8467" width="18.42578125" style="331" customWidth="1"/>
    <col min="8468" max="8468" width="26" style="331" customWidth="1"/>
    <col min="8469" max="8469" width="19.140625" style="331" customWidth="1"/>
    <col min="8470" max="8485" width="9.140625" style="331" customWidth="1"/>
    <col min="8486" max="8704" width="8.85546875" style="331"/>
    <col min="8705" max="8705" width="5.7109375" style="331" customWidth="1"/>
    <col min="8706" max="8706" width="26.42578125" style="331" customWidth="1"/>
    <col min="8707" max="8707" width="27.7109375" style="331" customWidth="1"/>
    <col min="8708" max="8708" width="23.7109375" style="331" customWidth="1"/>
    <col min="8709" max="8709" width="17.28515625" style="331" customWidth="1"/>
    <col min="8710" max="8714" width="13.5703125" style="331" customWidth="1"/>
    <col min="8715" max="8715" width="17.7109375" style="331" customWidth="1"/>
    <col min="8716" max="8716" width="13.5703125" style="331" customWidth="1"/>
    <col min="8717" max="8717" width="12.85546875" style="331" customWidth="1"/>
    <col min="8718" max="8718" width="11.42578125" style="331" customWidth="1"/>
    <col min="8719" max="8719" width="14" style="331" customWidth="1"/>
    <col min="8720" max="8720" width="11.140625" style="331" customWidth="1"/>
    <col min="8721" max="8722" width="12.85546875" style="331" customWidth="1"/>
    <col min="8723" max="8723" width="18.42578125" style="331" customWidth="1"/>
    <col min="8724" max="8724" width="26" style="331" customWidth="1"/>
    <col min="8725" max="8725" width="19.140625" style="331" customWidth="1"/>
    <col min="8726" max="8741" width="9.140625" style="331" customWidth="1"/>
    <col min="8742" max="8960" width="8.85546875" style="331"/>
    <col min="8961" max="8961" width="5.7109375" style="331" customWidth="1"/>
    <col min="8962" max="8962" width="26.42578125" style="331" customWidth="1"/>
    <col min="8963" max="8963" width="27.7109375" style="331" customWidth="1"/>
    <col min="8964" max="8964" width="23.7109375" style="331" customWidth="1"/>
    <col min="8965" max="8965" width="17.28515625" style="331" customWidth="1"/>
    <col min="8966" max="8970" width="13.5703125" style="331" customWidth="1"/>
    <col min="8971" max="8971" width="17.7109375" style="331" customWidth="1"/>
    <col min="8972" max="8972" width="13.5703125" style="331" customWidth="1"/>
    <col min="8973" max="8973" width="12.85546875" style="331" customWidth="1"/>
    <col min="8974" max="8974" width="11.42578125" style="331" customWidth="1"/>
    <col min="8975" max="8975" width="14" style="331" customWidth="1"/>
    <col min="8976" max="8976" width="11.140625" style="331" customWidth="1"/>
    <col min="8977" max="8978" width="12.85546875" style="331" customWidth="1"/>
    <col min="8979" max="8979" width="18.42578125" style="331" customWidth="1"/>
    <col min="8980" max="8980" width="26" style="331" customWidth="1"/>
    <col min="8981" max="8981" width="19.140625" style="331" customWidth="1"/>
    <col min="8982" max="8997" width="9.140625" style="331" customWidth="1"/>
    <col min="8998" max="9216" width="8.85546875" style="331"/>
    <col min="9217" max="9217" width="5.7109375" style="331" customWidth="1"/>
    <col min="9218" max="9218" width="26.42578125" style="331" customWidth="1"/>
    <col min="9219" max="9219" width="27.7109375" style="331" customWidth="1"/>
    <col min="9220" max="9220" width="23.7109375" style="331" customWidth="1"/>
    <col min="9221" max="9221" width="17.28515625" style="331" customWidth="1"/>
    <col min="9222" max="9226" width="13.5703125" style="331" customWidth="1"/>
    <col min="9227" max="9227" width="17.7109375" style="331" customWidth="1"/>
    <col min="9228" max="9228" width="13.5703125" style="331" customWidth="1"/>
    <col min="9229" max="9229" width="12.85546875" style="331" customWidth="1"/>
    <col min="9230" max="9230" width="11.42578125" style="331" customWidth="1"/>
    <col min="9231" max="9231" width="14" style="331" customWidth="1"/>
    <col min="9232" max="9232" width="11.140625" style="331" customWidth="1"/>
    <col min="9233" max="9234" width="12.85546875" style="331" customWidth="1"/>
    <col min="9235" max="9235" width="18.42578125" style="331" customWidth="1"/>
    <col min="9236" max="9236" width="26" style="331" customWidth="1"/>
    <col min="9237" max="9237" width="19.140625" style="331" customWidth="1"/>
    <col min="9238" max="9253" width="9.140625" style="331" customWidth="1"/>
    <col min="9254" max="9472" width="8.85546875" style="331"/>
    <col min="9473" max="9473" width="5.7109375" style="331" customWidth="1"/>
    <col min="9474" max="9474" width="26.42578125" style="331" customWidth="1"/>
    <col min="9475" max="9475" width="27.7109375" style="331" customWidth="1"/>
    <col min="9476" max="9476" width="23.7109375" style="331" customWidth="1"/>
    <col min="9477" max="9477" width="17.28515625" style="331" customWidth="1"/>
    <col min="9478" max="9482" width="13.5703125" style="331" customWidth="1"/>
    <col min="9483" max="9483" width="17.7109375" style="331" customWidth="1"/>
    <col min="9484" max="9484" width="13.5703125" style="331" customWidth="1"/>
    <col min="9485" max="9485" width="12.85546875" style="331" customWidth="1"/>
    <col min="9486" max="9486" width="11.42578125" style="331" customWidth="1"/>
    <col min="9487" max="9487" width="14" style="331" customWidth="1"/>
    <col min="9488" max="9488" width="11.140625" style="331" customWidth="1"/>
    <col min="9489" max="9490" width="12.85546875" style="331" customWidth="1"/>
    <col min="9491" max="9491" width="18.42578125" style="331" customWidth="1"/>
    <col min="9492" max="9492" width="26" style="331" customWidth="1"/>
    <col min="9493" max="9493" width="19.140625" style="331" customWidth="1"/>
    <col min="9494" max="9509" width="9.140625" style="331" customWidth="1"/>
    <col min="9510" max="9728" width="8.85546875" style="331"/>
    <col min="9729" max="9729" width="5.7109375" style="331" customWidth="1"/>
    <col min="9730" max="9730" width="26.42578125" style="331" customWidth="1"/>
    <col min="9731" max="9731" width="27.7109375" style="331" customWidth="1"/>
    <col min="9732" max="9732" width="23.7109375" style="331" customWidth="1"/>
    <col min="9733" max="9733" width="17.28515625" style="331" customWidth="1"/>
    <col min="9734" max="9738" width="13.5703125" style="331" customWidth="1"/>
    <col min="9739" max="9739" width="17.7109375" style="331" customWidth="1"/>
    <col min="9740" max="9740" width="13.5703125" style="331" customWidth="1"/>
    <col min="9741" max="9741" width="12.85546875" style="331" customWidth="1"/>
    <col min="9742" max="9742" width="11.42578125" style="331" customWidth="1"/>
    <col min="9743" max="9743" width="14" style="331" customWidth="1"/>
    <col min="9744" max="9744" width="11.140625" style="331" customWidth="1"/>
    <col min="9745" max="9746" width="12.85546875" style="331" customWidth="1"/>
    <col min="9747" max="9747" width="18.42578125" style="331" customWidth="1"/>
    <col min="9748" max="9748" width="26" style="331" customWidth="1"/>
    <col min="9749" max="9749" width="19.140625" style="331" customWidth="1"/>
    <col min="9750" max="9765" width="9.140625" style="331" customWidth="1"/>
    <col min="9766" max="9984" width="8.85546875" style="331"/>
    <col min="9985" max="9985" width="5.7109375" style="331" customWidth="1"/>
    <col min="9986" max="9986" width="26.42578125" style="331" customWidth="1"/>
    <col min="9987" max="9987" width="27.7109375" style="331" customWidth="1"/>
    <col min="9988" max="9988" width="23.7109375" style="331" customWidth="1"/>
    <col min="9989" max="9989" width="17.28515625" style="331" customWidth="1"/>
    <col min="9990" max="9994" width="13.5703125" style="331" customWidth="1"/>
    <col min="9995" max="9995" width="17.7109375" style="331" customWidth="1"/>
    <col min="9996" max="9996" width="13.5703125" style="331" customWidth="1"/>
    <col min="9997" max="9997" width="12.85546875" style="331" customWidth="1"/>
    <col min="9998" max="9998" width="11.42578125" style="331" customWidth="1"/>
    <col min="9999" max="9999" width="14" style="331" customWidth="1"/>
    <col min="10000" max="10000" width="11.140625" style="331" customWidth="1"/>
    <col min="10001" max="10002" width="12.85546875" style="331" customWidth="1"/>
    <col min="10003" max="10003" width="18.42578125" style="331" customWidth="1"/>
    <col min="10004" max="10004" width="26" style="331" customWidth="1"/>
    <col min="10005" max="10005" width="19.140625" style="331" customWidth="1"/>
    <col min="10006" max="10021" width="9.140625" style="331" customWidth="1"/>
    <col min="10022" max="10240" width="8.85546875" style="331"/>
    <col min="10241" max="10241" width="5.7109375" style="331" customWidth="1"/>
    <col min="10242" max="10242" width="26.42578125" style="331" customWidth="1"/>
    <col min="10243" max="10243" width="27.7109375" style="331" customWidth="1"/>
    <col min="10244" max="10244" width="23.7109375" style="331" customWidth="1"/>
    <col min="10245" max="10245" width="17.28515625" style="331" customWidth="1"/>
    <col min="10246" max="10250" width="13.5703125" style="331" customWidth="1"/>
    <col min="10251" max="10251" width="17.7109375" style="331" customWidth="1"/>
    <col min="10252" max="10252" width="13.5703125" style="331" customWidth="1"/>
    <col min="10253" max="10253" width="12.85546875" style="331" customWidth="1"/>
    <col min="10254" max="10254" width="11.42578125" style="331" customWidth="1"/>
    <col min="10255" max="10255" width="14" style="331" customWidth="1"/>
    <col min="10256" max="10256" width="11.140625" style="331" customWidth="1"/>
    <col min="10257" max="10258" width="12.85546875" style="331" customWidth="1"/>
    <col min="10259" max="10259" width="18.42578125" style="331" customWidth="1"/>
    <col min="10260" max="10260" width="26" style="331" customWidth="1"/>
    <col min="10261" max="10261" width="19.140625" style="331" customWidth="1"/>
    <col min="10262" max="10277" width="9.140625" style="331" customWidth="1"/>
    <col min="10278" max="10496" width="8.85546875" style="331"/>
    <col min="10497" max="10497" width="5.7109375" style="331" customWidth="1"/>
    <col min="10498" max="10498" width="26.42578125" style="331" customWidth="1"/>
    <col min="10499" max="10499" width="27.7109375" style="331" customWidth="1"/>
    <col min="10500" max="10500" width="23.7109375" style="331" customWidth="1"/>
    <col min="10501" max="10501" width="17.28515625" style="331" customWidth="1"/>
    <col min="10502" max="10506" width="13.5703125" style="331" customWidth="1"/>
    <col min="10507" max="10507" width="17.7109375" style="331" customWidth="1"/>
    <col min="10508" max="10508" width="13.5703125" style="331" customWidth="1"/>
    <col min="10509" max="10509" width="12.85546875" style="331" customWidth="1"/>
    <col min="10510" max="10510" width="11.42578125" style="331" customWidth="1"/>
    <col min="10511" max="10511" width="14" style="331" customWidth="1"/>
    <col min="10512" max="10512" width="11.140625" style="331" customWidth="1"/>
    <col min="10513" max="10514" width="12.85546875" style="331" customWidth="1"/>
    <col min="10515" max="10515" width="18.42578125" style="331" customWidth="1"/>
    <col min="10516" max="10516" width="26" style="331" customWidth="1"/>
    <col min="10517" max="10517" width="19.140625" style="331" customWidth="1"/>
    <col min="10518" max="10533" width="9.140625" style="331" customWidth="1"/>
    <col min="10534" max="10752" width="8.85546875" style="331"/>
    <col min="10753" max="10753" width="5.7109375" style="331" customWidth="1"/>
    <col min="10754" max="10754" width="26.42578125" style="331" customWidth="1"/>
    <col min="10755" max="10755" width="27.7109375" style="331" customWidth="1"/>
    <col min="10756" max="10756" width="23.7109375" style="331" customWidth="1"/>
    <col min="10757" max="10757" width="17.28515625" style="331" customWidth="1"/>
    <col min="10758" max="10762" width="13.5703125" style="331" customWidth="1"/>
    <col min="10763" max="10763" width="17.7109375" style="331" customWidth="1"/>
    <col min="10764" max="10764" width="13.5703125" style="331" customWidth="1"/>
    <col min="10765" max="10765" width="12.85546875" style="331" customWidth="1"/>
    <col min="10766" max="10766" width="11.42578125" style="331" customWidth="1"/>
    <col min="10767" max="10767" width="14" style="331" customWidth="1"/>
    <col min="10768" max="10768" width="11.140625" style="331" customWidth="1"/>
    <col min="10769" max="10770" width="12.85546875" style="331" customWidth="1"/>
    <col min="10771" max="10771" width="18.42578125" style="331" customWidth="1"/>
    <col min="10772" max="10772" width="26" style="331" customWidth="1"/>
    <col min="10773" max="10773" width="19.140625" style="331" customWidth="1"/>
    <col min="10774" max="10789" width="9.140625" style="331" customWidth="1"/>
    <col min="10790" max="11008" width="8.85546875" style="331"/>
    <col min="11009" max="11009" width="5.7109375" style="331" customWidth="1"/>
    <col min="11010" max="11010" width="26.42578125" style="331" customWidth="1"/>
    <col min="11011" max="11011" width="27.7109375" style="331" customWidth="1"/>
    <col min="11012" max="11012" width="23.7109375" style="331" customWidth="1"/>
    <col min="11013" max="11013" width="17.28515625" style="331" customWidth="1"/>
    <col min="11014" max="11018" width="13.5703125" style="331" customWidth="1"/>
    <col min="11019" max="11019" width="17.7109375" style="331" customWidth="1"/>
    <col min="11020" max="11020" width="13.5703125" style="331" customWidth="1"/>
    <col min="11021" max="11021" width="12.85546875" style="331" customWidth="1"/>
    <col min="11022" max="11022" width="11.42578125" style="331" customWidth="1"/>
    <col min="11023" max="11023" width="14" style="331" customWidth="1"/>
    <col min="11024" max="11024" width="11.140625" style="331" customWidth="1"/>
    <col min="11025" max="11026" width="12.85546875" style="331" customWidth="1"/>
    <col min="11027" max="11027" width="18.42578125" style="331" customWidth="1"/>
    <col min="11028" max="11028" width="26" style="331" customWidth="1"/>
    <col min="11029" max="11029" width="19.140625" style="331" customWidth="1"/>
    <col min="11030" max="11045" width="9.140625" style="331" customWidth="1"/>
    <col min="11046" max="11264" width="8.85546875" style="331"/>
    <col min="11265" max="11265" width="5.7109375" style="331" customWidth="1"/>
    <col min="11266" max="11266" width="26.42578125" style="331" customWidth="1"/>
    <col min="11267" max="11267" width="27.7109375" style="331" customWidth="1"/>
    <col min="11268" max="11268" width="23.7109375" style="331" customWidth="1"/>
    <col min="11269" max="11269" width="17.28515625" style="331" customWidth="1"/>
    <col min="11270" max="11274" width="13.5703125" style="331" customWidth="1"/>
    <col min="11275" max="11275" width="17.7109375" style="331" customWidth="1"/>
    <col min="11276" max="11276" width="13.5703125" style="331" customWidth="1"/>
    <col min="11277" max="11277" width="12.85546875" style="331" customWidth="1"/>
    <col min="11278" max="11278" width="11.42578125" style="331" customWidth="1"/>
    <col min="11279" max="11279" width="14" style="331" customWidth="1"/>
    <col min="11280" max="11280" width="11.140625" style="331" customWidth="1"/>
    <col min="11281" max="11282" width="12.85546875" style="331" customWidth="1"/>
    <col min="11283" max="11283" width="18.42578125" style="331" customWidth="1"/>
    <col min="11284" max="11284" width="26" style="331" customWidth="1"/>
    <col min="11285" max="11285" width="19.140625" style="331" customWidth="1"/>
    <col min="11286" max="11301" width="9.140625" style="331" customWidth="1"/>
    <col min="11302" max="11520" width="8.85546875" style="331"/>
    <col min="11521" max="11521" width="5.7109375" style="331" customWidth="1"/>
    <col min="11522" max="11522" width="26.42578125" style="331" customWidth="1"/>
    <col min="11523" max="11523" width="27.7109375" style="331" customWidth="1"/>
    <col min="11524" max="11524" width="23.7109375" style="331" customWidth="1"/>
    <col min="11525" max="11525" width="17.28515625" style="331" customWidth="1"/>
    <col min="11526" max="11530" width="13.5703125" style="331" customWidth="1"/>
    <col min="11531" max="11531" width="17.7109375" style="331" customWidth="1"/>
    <col min="11532" max="11532" width="13.5703125" style="331" customWidth="1"/>
    <col min="11533" max="11533" width="12.85546875" style="331" customWidth="1"/>
    <col min="11534" max="11534" width="11.42578125" style="331" customWidth="1"/>
    <col min="11535" max="11535" width="14" style="331" customWidth="1"/>
    <col min="11536" max="11536" width="11.140625" style="331" customWidth="1"/>
    <col min="11537" max="11538" width="12.85546875" style="331" customWidth="1"/>
    <col min="11539" max="11539" width="18.42578125" style="331" customWidth="1"/>
    <col min="11540" max="11540" width="26" style="331" customWidth="1"/>
    <col min="11541" max="11541" width="19.140625" style="331" customWidth="1"/>
    <col min="11542" max="11557" width="9.140625" style="331" customWidth="1"/>
    <col min="11558" max="11776" width="8.85546875" style="331"/>
    <col min="11777" max="11777" width="5.7109375" style="331" customWidth="1"/>
    <col min="11778" max="11778" width="26.42578125" style="331" customWidth="1"/>
    <col min="11779" max="11779" width="27.7109375" style="331" customWidth="1"/>
    <col min="11780" max="11780" width="23.7109375" style="331" customWidth="1"/>
    <col min="11781" max="11781" width="17.28515625" style="331" customWidth="1"/>
    <col min="11782" max="11786" width="13.5703125" style="331" customWidth="1"/>
    <col min="11787" max="11787" width="17.7109375" style="331" customWidth="1"/>
    <col min="11788" max="11788" width="13.5703125" style="331" customWidth="1"/>
    <col min="11789" max="11789" width="12.85546875" style="331" customWidth="1"/>
    <col min="11790" max="11790" width="11.42578125" style="331" customWidth="1"/>
    <col min="11791" max="11791" width="14" style="331" customWidth="1"/>
    <col min="11792" max="11792" width="11.140625" style="331" customWidth="1"/>
    <col min="11793" max="11794" width="12.85546875" style="331" customWidth="1"/>
    <col min="11795" max="11795" width="18.42578125" style="331" customWidth="1"/>
    <col min="11796" max="11796" width="26" style="331" customWidth="1"/>
    <col min="11797" max="11797" width="19.140625" style="331" customWidth="1"/>
    <col min="11798" max="11813" width="9.140625" style="331" customWidth="1"/>
    <col min="11814" max="12032" width="8.85546875" style="331"/>
    <col min="12033" max="12033" width="5.7109375" style="331" customWidth="1"/>
    <col min="12034" max="12034" width="26.42578125" style="331" customWidth="1"/>
    <col min="12035" max="12035" width="27.7109375" style="331" customWidth="1"/>
    <col min="12036" max="12036" width="23.7109375" style="331" customWidth="1"/>
    <col min="12037" max="12037" width="17.28515625" style="331" customWidth="1"/>
    <col min="12038" max="12042" width="13.5703125" style="331" customWidth="1"/>
    <col min="12043" max="12043" width="17.7109375" style="331" customWidth="1"/>
    <col min="12044" max="12044" width="13.5703125" style="331" customWidth="1"/>
    <col min="12045" max="12045" width="12.85546875" style="331" customWidth="1"/>
    <col min="12046" max="12046" width="11.42578125" style="331" customWidth="1"/>
    <col min="12047" max="12047" width="14" style="331" customWidth="1"/>
    <col min="12048" max="12048" width="11.140625" style="331" customWidth="1"/>
    <col min="12049" max="12050" width="12.85546875" style="331" customWidth="1"/>
    <col min="12051" max="12051" width="18.42578125" style="331" customWidth="1"/>
    <col min="12052" max="12052" width="26" style="331" customWidth="1"/>
    <col min="12053" max="12053" width="19.140625" style="331" customWidth="1"/>
    <col min="12054" max="12069" width="9.140625" style="331" customWidth="1"/>
    <col min="12070" max="12288" width="8.85546875" style="331"/>
    <col min="12289" max="12289" width="5.7109375" style="331" customWidth="1"/>
    <col min="12290" max="12290" width="26.42578125" style="331" customWidth="1"/>
    <col min="12291" max="12291" width="27.7109375" style="331" customWidth="1"/>
    <col min="12292" max="12292" width="23.7109375" style="331" customWidth="1"/>
    <col min="12293" max="12293" width="17.28515625" style="331" customWidth="1"/>
    <col min="12294" max="12298" width="13.5703125" style="331" customWidth="1"/>
    <col min="12299" max="12299" width="17.7109375" style="331" customWidth="1"/>
    <col min="12300" max="12300" width="13.5703125" style="331" customWidth="1"/>
    <col min="12301" max="12301" width="12.85546875" style="331" customWidth="1"/>
    <col min="12302" max="12302" width="11.42578125" style="331" customWidth="1"/>
    <col min="12303" max="12303" width="14" style="331" customWidth="1"/>
    <col min="12304" max="12304" width="11.140625" style="331" customWidth="1"/>
    <col min="12305" max="12306" width="12.85546875" style="331" customWidth="1"/>
    <col min="12307" max="12307" width="18.42578125" style="331" customWidth="1"/>
    <col min="12308" max="12308" width="26" style="331" customWidth="1"/>
    <col min="12309" max="12309" width="19.140625" style="331" customWidth="1"/>
    <col min="12310" max="12325" width="9.140625" style="331" customWidth="1"/>
    <col min="12326" max="12544" width="8.85546875" style="331"/>
    <col min="12545" max="12545" width="5.7109375" style="331" customWidth="1"/>
    <col min="12546" max="12546" width="26.42578125" style="331" customWidth="1"/>
    <col min="12547" max="12547" width="27.7109375" style="331" customWidth="1"/>
    <col min="12548" max="12548" width="23.7109375" style="331" customWidth="1"/>
    <col min="12549" max="12549" width="17.28515625" style="331" customWidth="1"/>
    <col min="12550" max="12554" width="13.5703125" style="331" customWidth="1"/>
    <col min="12555" max="12555" width="17.7109375" style="331" customWidth="1"/>
    <col min="12556" max="12556" width="13.5703125" style="331" customWidth="1"/>
    <col min="12557" max="12557" width="12.85546875" style="331" customWidth="1"/>
    <col min="12558" max="12558" width="11.42578125" style="331" customWidth="1"/>
    <col min="12559" max="12559" width="14" style="331" customWidth="1"/>
    <col min="12560" max="12560" width="11.140625" style="331" customWidth="1"/>
    <col min="12561" max="12562" width="12.85546875" style="331" customWidth="1"/>
    <col min="12563" max="12563" width="18.42578125" style="331" customWidth="1"/>
    <col min="12564" max="12564" width="26" style="331" customWidth="1"/>
    <col min="12565" max="12565" width="19.140625" style="331" customWidth="1"/>
    <col min="12566" max="12581" width="9.140625" style="331" customWidth="1"/>
    <col min="12582" max="12800" width="8.85546875" style="331"/>
    <col min="12801" max="12801" width="5.7109375" style="331" customWidth="1"/>
    <col min="12802" max="12802" width="26.42578125" style="331" customWidth="1"/>
    <col min="12803" max="12803" width="27.7109375" style="331" customWidth="1"/>
    <col min="12804" max="12804" width="23.7109375" style="331" customWidth="1"/>
    <col min="12805" max="12805" width="17.28515625" style="331" customWidth="1"/>
    <col min="12806" max="12810" width="13.5703125" style="331" customWidth="1"/>
    <col min="12811" max="12811" width="17.7109375" style="331" customWidth="1"/>
    <col min="12812" max="12812" width="13.5703125" style="331" customWidth="1"/>
    <col min="12813" max="12813" width="12.85546875" style="331" customWidth="1"/>
    <col min="12814" max="12814" width="11.42578125" style="331" customWidth="1"/>
    <col min="12815" max="12815" width="14" style="331" customWidth="1"/>
    <col min="12816" max="12816" width="11.140625" style="331" customWidth="1"/>
    <col min="12817" max="12818" width="12.85546875" style="331" customWidth="1"/>
    <col min="12819" max="12819" width="18.42578125" style="331" customWidth="1"/>
    <col min="12820" max="12820" width="26" style="331" customWidth="1"/>
    <col min="12821" max="12821" width="19.140625" style="331" customWidth="1"/>
    <col min="12822" max="12837" width="9.140625" style="331" customWidth="1"/>
    <col min="12838" max="13056" width="8.85546875" style="331"/>
    <col min="13057" max="13057" width="5.7109375" style="331" customWidth="1"/>
    <col min="13058" max="13058" width="26.42578125" style="331" customWidth="1"/>
    <col min="13059" max="13059" width="27.7109375" style="331" customWidth="1"/>
    <col min="13060" max="13060" width="23.7109375" style="331" customWidth="1"/>
    <col min="13061" max="13061" width="17.28515625" style="331" customWidth="1"/>
    <col min="13062" max="13066" width="13.5703125" style="331" customWidth="1"/>
    <col min="13067" max="13067" width="17.7109375" style="331" customWidth="1"/>
    <col min="13068" max="13068" width="13.5703125" style="331" customWidth="1"/>
    <col min="13069" max="13069" width="12.85546875" style="331" customWidth="1"/>
    <col min="13070" max="13070" width="11.42578125" style="331" customWidth="1"/>
    <col min="13071" max="13071" width="14" style="331" customWidth="1"/>
    <col min="13072" max="13072" width="11.140625" style="331" customWidth="1"/>
    <col min="13073" max="13074" width="12.85546875" style="331" customWidth="1"/>
    <col min="13075" max="13075" width="18.42578125" style="331" customWidth="1"/>
    <col min="13076" max="13076" width="26" style="331" customWidth="1"/>
    <col min="13077" max="13077" width="19.140625" style="331" customWidth="1"/>
    <col min="13078" max="13093" width="9.140625" style="331" customWidth="1"/>
    <col min="13094" max="13312" width="8.85546875" style="331"/>
    <col min="13313" max="13313" width="5.7109375" style="331" customWidth="1"/>
    <col min="13314" max="13314" width="26.42578125" style="331" customWidth="1"/>
    <col min="13315" max="13315" width="27.7109375" style="331" customWidth="1"/>
    <col min="13316" max="13316" width="23.7109375" style="331" customWidth="1"/>
    <col min="13317" max="13317" width="17.28515625" style="331" customWidth="1"/>
    <col min="13318" max="13322" width="13.5703125" style="331" customWidth="1"/>
    <col min="13323" max="13323" width="17.7109375" style="331" customWidth="1"/>
    <col min="13324" max="13324" width="13.5703125" style="331" customWidth="1"/>
    <col min="13325" max="13325" width="12.85546875" style="331" customWidth="1"/>
    <col min="13326" max="13326" width="11.42578125" style="331" customWidth="1"/>
    <col min="13327" max="13327" width="14" style="331" customWidth="1"/>
    <col min="13328" max="13328" width="11.140625" style="331" customWidth="1"/>
    <col min="13329" max="13330" width="12.85546875" style="331" customWidth="1"/>
    <col min="13331" max="13331" width="18.42578125" style="331" customWidth="1"/>
    <col min="13332" max="13332" width="26" style="331" customWidth="1"/>
    <col min="13333" max="13333" width="19.140625" style="331" customWidth="1"/>
    <col min="13334" max="13349" width="9.140625" style="331" customWidth="1"/>
    <col min="13350" max="13568" width="8.85546875" style="331"/>
    <col min="13569" max="13569" width="5.7109375" style="331" customWidth="1"/>
    <col min="13570" max="13570" width="26.42578125" style="331" customWidth="1"/>
    <col min="13571" max="13571" width="27.7109375" style="331" customWidth="1"/>
    <col min="13572" max="13572" width="23.7109375" style="331" customWidth="1"/>
    <col min="13573" max="13573" width="17.28515625" style="331" customWidth="1"/>
    <col min="13574" max="13578" width="13.5703125" style="331" customWidth="1"/>
    <col min="13579" max="13579" width="17.7109375" style="331" customWidth="1"/>
    <col min="13580" max="13580" width="13.5703125" style="331" customWidth="1"/>
    <col min="13581" max="13581" width="12.85546875" style="331" customWidth="1"/>
    <col min="13582" max="13582" width="11.42578125" style="331" customWidth="1"/>
    <col min="13583" max="13583" width="14" style="331" customWidth="1"/>
    <col min="13584" max="13584" width="11.140625" style="331" customWidth="1"/>
    <col min="13585" max="13586" width="12.85546875" style="331" customWidth="1"/>
    <col min="13587" max="13587" width="18.42578125" style="331" customWidth="1"/>
    <col min="13588" max="13588" width="26" style="331" customWidth="1"/>
    <col min="13589" max="13589" width="19.140625" style="331" customWidth="1"/>
    <col min="13590" max="13605" width="9.140625" style="331" customWidth="1"/>
    <col min="13606" max="13824" width="8.85546875" style="331"/>
    <col min="13825" max="13825" width="5.7109375" style="331" customWidth="1"/>
    <col min="13826" max="13826" width="26.42578125" style="331" customWidth="1"/>
    <col min="13827" max="13827" width="27.7109375" style="331" customWidth="1"/>
    <col min="13828" max="13828" width="23.7109375" style="331" customWidth="1"/>
    <col min="13829" max="13829" width="17.28515625" style="331" customWidth="1"/>
    <col min="13830" max="13834" width="13.5703125" style="331" customWidth="1"/>
    <col min="13835" max="13835" width="17.7109375" style="331" customWidth="1"/>
    <col min="13836" max="13836" width="13.5703125" style="331" customWidth="1"/>
    <col min="13837" max="13837" width="12.85546875" style="331" customWidth="1"/>
    <col min="13838" max="13838" width="11.42578125" style="331" customWidth="1"/>
    <col min="13839" max="13839" width="14" style="331" customWidth="1"/>
    <col min="13840" max="13840" width="11.140625" style="331" customWidth="1"/>
    <col min="13841" max="13842" width="12.85546875" style="331" customWidth="1"/>
    <col min="13843" max="13843" width="18.42578125" style="331" customWidth="1"/>
    <col min="13844" max="13844" width="26" style="331" customWidth="1"/>
    <col min="13845" max="13845" width="19.140625" style="331" customWidth="1"/>
    <col min="13846" max="13861" width="9.140625" style="331" customWidth="1"/>
    <col min="13862" max="14080" width="8.85546875" style="331"/>
    <col min="14081" max="14081" width="5.7109375" style="331" customWidth="1"/>
    <col min="14082" max="14082" width="26.42578125" style="331" customWidth="1"/>
    <col min="14083" max="14083" width="27.7109375" style="331" customWidth="1"/>
    <col min="14084" max="14084" width="23.7109375" style="331" customWidth="1"/>
    <col min="14085" max="14085" width="17.28515625" style="331" customWidth="1"/>
    <col min="14086" max="14090" width="13.5703125" style="331" customWidth="1"/>
    <col min="14091" max="14091" width="17.7109375" style="331" customWidth="1"/>
    <col min="14092" max="14092" width="13.5703125" style="331" customWidth="1"/>
    <col min="14093" max="14093" width="12.85546875" style="331" customWidth="1"/>
    <col min="14094" max="14094" width="11.42578125" style="331" customWidth="1"/>
    <col min="14095" max="14095" width="14" style="331" customWidth="1"/>
    <col min="14096" max="14096" width="11.140625" style="331" customWidth="1"/>
    <col min="14097" max="14098" width="12.85546875" style="331" customWidth="1"/>
    <col min="14099" max="14099" width="18.42578125" style="331" customWidth="1"/>
    <col min="14100" max="14100" width="26" style="331" customWidth="1"/>
    <col min="14101" max="14101" width="19.140625" style="331" customWidth="1"/>
    <col min="14102" max="14117" width="9.140625" style="331" customWidth="1"/>
    <col min="14118" max="14336" width="8.85546875" style="331"/>
    <col min="14337" max="14337" width="5.7109375" style="331" customWidth="1"/>
    <col min="14338" max="14338" width="26.42578125" style="331" customWidth="1"/>
    <col min="14339" max="14339" width="27.7109375" style="331" customWidth="1"/>
    <col min="14340" max="14340" width="23.7109375" style="331" customWidth="1"/>
    <col min="14341" max="14341" width="17.28515625" style="331" customWidth="1"/>
    <col min="14342" max="14346" width="13.5703125" style="331" customWidth="1"/>
    <col min="14347" max="14347" width="17.7109375" style="331" customWidth="1"/>
    <col min="14348" max="14348" width="13.5703125" style="331" customWidth="1"/>
    <col min="14349" max="14349" width="12.85546875" style="331" customWidth="1"/>
    <col min="14350" max="14350" width="11.42578125" style="331" customWidth="1"/>
    <col min="14351" max="14351" width="14" style="331" customWidth="1"/>
    <col min="14352" max="14352" width="11.140625" style="331" customWidth="1"/>
    <col min="14353" max="14354" width="12.85546875" style="331" customWidth="1"/>
    <col min="14355" max="14355" width="18.42578125" style="331" customWidth="1"/>
    <col min="14356" max="14356" width="26" style="331" customWidth="1"/>
    <col min="14357" max="14357" width="19.140625" style="331" customWidth="1"/>
    <col min="14358" max="14373" width="9.140625" style="331" customWidth="1"/>
    <col min="14374" max="14592" width="8.85546875" style="331"/>
    <col min="14593" max="14593" width="5.7109375" style="331" customWidth="1"/>
    <col min="14594" max="14594" width="26.42578125" style="331" customWidth="1"/>
    <col min="14595" max="14595" width="27.7109375" style="331" customWidth="1"/>
    <col min="14596" max="14596" width="23.7109375" style="331" customWidth="1"/>
    <col min="14597" max="14597" width="17.28515625" style="331" customWidth="1"/>
    <col min="14598" max="14602" width="13.5703125" style="331" customWidth="1"/>
    <col min="14603" max="14603" width="17.7109375" style="331" customWidth="1"/>
    <col min="14604" max="14604" width="13.5703125" style="331" customWidth="1"/>
    <col min="14605" max="14605" width="12.85546875" style="331" customWidth="1"/>
    <col min="14606" max="14606" width="11.42578125" style="331" customWidth="1"/>
    <col min="14607" max="14607" width="14" style="331" customWidth="1"/>
    <col min="14608" max="14608" width="11.140625" style="331" customWidth="1"/>
    <col min="14609" max="14610" width="12.85546875" style="331" customWidth="1"/>
    <col min="14611" max="14611" width="18.42578125" style="331" customWidth="1"/>
    <col min="14612" max="14612" width="26" style="331" customWidth="1"/>
    <col min="14613" max="14613" width="19.140625" style="331" customWidth="1"/>
    <col min="14614" max="14629" width="9.140625" style="331" customWidth="1"/>
    <col min="14630" max="14848" width="8.85546875" style="331"/>
    <col min="14849" max="14849" width="5.7109375" style="331" customWidth="1"/>
    <col min="14850" max="14850" width="26.42578125" style="331" customWidth="1"/>
    <col min="14851" max="14851" width="27.7109375" style="331" customWidth="1"/>
    <col min="14852" max="14852" width="23.7109375" style="331" customWidth="1"/>
    <col min="14853" max="14853" width="17.28515625" style="331" customWidth="1"/>
    <col min="14854" max="14858" width="13.5703125" style="331" customWidth="1"/>
    <col min="14859" max="14859" width="17.7109375" style="331" customWidth="1"/>
    <col min="14860" max="14860" width="13.5703125" style="331" customWidth="1"/>
    <col min="14861" max="14861" width="12.85546875" style="331" customWidth="1"/>
    <col min="14862" max="14862" width="11.42578125" style="331" customWidth="1"/>
    <col min="14863" max="14863" width="14" style="331" customWidth="1"/>
    <col min="14864" max="14864" width="11.140625" style="331" customWidth="1"/>
    <col min="14865" max="14866" width="12.85546875" style="331" customWidth="1"/>
    <col min="14867" max="14867" width="18.42578125" style="331" customWidth="1"/>
    <col min="14868" max="14868" width="26" style="331" customWidth="1"/>
    <col min="14869" max="14869" width="19.140625" style="331" customWidth="1"/>
    <col min="14870" max="14885" width="9.140625" style="331" customWidth="1"/>
    <col min="14886" max="15104" width="8.85546875" style="331"/>
    <col min="15105" max="15105" width="5.7109375" style="331" customWidth="1"/>
    <col min="15106" max="15106" width="26.42578125" style="331" customWidth="1"/>
    <col min="15107" max="15107" width="27.7109375" style="331" customWidth="1"/>
    <col min="15108" max="15108" width="23.7109375" style="331" customWidth="1"/>
    <col min="15109" max="15109" width="17.28515625" style="331" customWidth="1"/>
    <col min="15110" max="15114" width="13.5703125" style="331" customWidth="1"/>
    <col min="15115" max="15115" width="17.7109375" style="331" customWidth="1"/>
    <col min="15116" max="15116" width="13.5703125" style="331" customWidth="1"/>
    <col min="15117" max="15117" width="12.85546875" style="331" customWidth="1"/>
    <col min="15118" max="15118" width="11.42578125" style="331" customWidth="1"/>
    <col min="15119" max="15119" width="14" style="331" customWidth="1"/>
    <col min="15120" max="15120" width="11.140625" style="331" customWidth="1"/>
    <col min="15121" max="15122" width="12.85546875" style="331" customWidth="1"/>
    <col min="15123" max="15123" width="18.42578125" style="331" customWidth="1"/>
    <col min="15124" max="15124" width="26" style="331" customWidth="1"/>
    <col min="15125" max="15125" width="19.140625" style="331" customWidth="1"/>
    <col min="15126" max="15141" width="9.140625" style="331" customWidth="1"/>
    <col min="15142" max="15360" width="8.85546875" style="331"/>
    <col min="15361" max="15361" width="5.7109375" style="331" customWidth="1"/>
    <col min="15362" max="15362" width="26.42578125" style="331" customWidth="1"/>
    <col min="15363" max="15363" width="27.7109375" style="331" customWidth="1"/>
    <col min="15364" max="15364" width="23.7109375" style="331" customWidth="1"/>
    <col min="15365" max="15365" width="17.28515625" style="331" customWidth="1"/>
    <col min="15366" max="15370" width="13.5703125" style="331" customWidth="1"/>
    <col min="15371" max="15371" width="17.7109375" style="331" customWidth="1"/>
    <col min="15372" max="15372" width="13.5703125" style="331" customWidth="1"/>
    <col min="15373" max="15373" width="12.85546875" style="331" customWidth="1"/>
    <col min="15374" max="15374" width="11.42578125" style="331" customWidth="1"/>
    <col min="15375" max="15375" width="14" style="331" customWidth="1"/>
    <col min="15376" max="15376" width="11.140625" style="331" customWidth="1"/>
    <col min="15377" max="15378" width="12.85546875" style="331" customWidth="1"/>
    <col min="15379" max="15379" width="18.42578125" style="331" customWidth="1"/>
    <col min="15380" max="15380" width="26" style="331" customWidth="1"/>
    <col min="15381" max="15381" width="19.140625" style="331" customWidth="1"/>
    <col min="15382" max="15397" width="9.140625" style="331" customWidth="1"/>
    <col min="15398" max="15616" width="8.85546875" style="331"/>
    <col min="15617" max="15617" width="5.7109375" style="331" customWidth="1"/>
    <col min="15618" max="15618" width="26.42578125" style="331" customWidth="1"/>
    <col min="15619" max="15619" width="27.7109375" style="331" customWidth="1"/>
    <col min="15620" max="15620" width="23.7109375" style="331" customWidth="1"/>
    <col min="15621" max="15621" width="17.28515625" style="331" customWidth="1"/>
    <col min="15622" max="15626" width="13.5703125" style="331" customWidth="1"/>
    <col min="15627" max="15627" width="17.7109375" style="331" customWidth="1"/>
    <col min="15628" max="15628" width="13.5703125" style="331" customWidth="1"/>
    <col min="15629" max="15629" width="12.85546875" style="331" customWidth="1"/>
    <col min="15630" max="15630" width="11.42578125" style="331" customWidth="1"/>
    <col min="15631" max="15631" width="14" style="331" customWidth="1"/>
    <col min="15632" max="15632" width="11.140625" style="331" customWidth="1"/>
    <col min="15633" max="15634" width="12.85546875" style="331" customWidth="1"/>
    <col min="15635" max="15635" width="18.42578125" style="331" customWidth="1"/>
    <col min="15636" max="15636" width="26" style="331" customWidth="1"/>
    <col min="15637" max="15637" width="19.140625" style="331" customWidth="1"/>
    <col min="15638" max="15653" width="9.140625" style="331" customWidth="1"/>
    <col min="15654" max="15872" width="8.85546875" style="331"/>
    <col min="15873" max="15873" width="5.7109375" style="331" customWidth="1"/>
    <col min="15874" max="15874" width="26.42578125" style="331" customWidth="1"/>
    <col min="15875" max="15875" width="27.7109375" style="331" customWidth="1"/>
    <col min="15876" max="15876" width="23.7109375" style="331" customWidth="1"/>
    <col min="15877" max="15877" width="17.28515625" style="331" customWidth="1"/>
    <col min="15878" max="15882" width="13.5703125" style="331" customWidth="1"/>
    <col min="15883" max="15883" width="17.7109375" style="331" customWidth="1"/>
    <col min="15884" max="15884" width="13.5703125" style="331" customWidth="1"/>
    <col min="15885" max="15885" width="12.85546875" style="331" customWidth="1"/>
    <col min="15886" max="15886" width="11.42578125" style="331" customWidth="1"/>
    <col min="15887" max="15887" width="14" style="331" customWidth="1"/>
    <col min="15888" max="15888" width="11.140625" style="331" customWidth="1"/>
    <col min="15889" max="15890" width="12.85546875" style="331" customWidth="1"/>
    <col min="15891" max="15891" width="18.42578125" style="331" customWidth="1"/>
    <col min="15892" max="15892" width="26" style="331" customWidth="1"/>
    <col min="15893" max="15893" width="19.140625" style="331" customWidth="1"/>
    <col min="15894" max="15909" width="9.140625" style="331" customWidth="1"/>
    <col min="15910" max="16128" width="8.85546875" style="331"/>
    <col min="16129" max="16129" width="5.7109375" style="331" customWidth="1"/>
    <col min="16130" max="16130" width="26.42578125" style="331" customWidth="1"/>
    <col min="16131" max="16131" width="27.7109375" style="331" customWidth="1"/>
    <col min="16132" max="16132" width="23.7109375" style="331" customWidth="1"/>
    <col min="16133" max="16133" width="17.28515625" style="331" customWidth="1"/>
    <col min="16134" max="16138" width="13.5703125" style="331" customWidth="1"/>
    <col min="16139" max="16139" width="17.7109375" style="331" customWidth="1"/>
    <col min="16140" max="16140" width="13.5703125" style="331" customWidth="1"/>
    <col min="16141" max="16141" width="12.85546875" style="331" customWidth="1"/>
    <col min="16142" max="16142" width="11.42578125" style="331" customWidth="1"/>
    <col min="16143" max="16143" width="14" style="331" customWidth="1"/>
    <col min="16144" max="16144" width="11.140625" style="331" customWidth="1"/>
    <col min="16145" max="16146" width="12.85546875" style="331" customWidth="1"/>
    <col min="16147" max="16147" width="18.42578125" style="331" customWidth="1"/>
    <col min="16148" max="16148" width="26" style="331" customWidth="1"/>
    <col min="16149" max="16149" width="19.140625" style="331" customWidth="1"/>
    <col min="16150" max="16165" width="9.140625" style="331" customWidth="1"/>
    <col min="16166" max="16384" width="8.85546875" style="331"/>
  </cols>
  <sheetData>
    <row r="1" spans="1:37" ht="15.75" x14ac:dyDescent="0.2">
      <c r="A1" s="290" t="s">
        <v>1154</v>
      </c>
    </row>
    <row r="3" spans="1:37" ht="15.75" x14ac:dyDescent="0.2">
      <c r="A3" s="1278" t="s">
        <v>990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</row>
    <row r="4" spans="1:37" ht="15.75" x14ac:dyDescent="0.2">
      <c r="A4" s="217"/>
      <c r="B4" s="217"/>
      <c r="C4" s="217"/>
      <c r="D4" s="217"/>
      <c r="E4" s="217"/>
      <c r="F4" s="217"/>
      <c r="G4" s="217"/>
      <c r="H4" s="217"/>
      <c r="I4" s="217"/>
      <c r="J4" s="589" t="str">
        <f>'1'!$E$5</f>
        <v>KABUPATEN/KOTA</v>
      </c>
      <c r="K4" s="590">
        <f>'1'!$F$5</f>
        <v>2022</v>
      </c>
      <c r="L4" s="217"/>
      <c r="M4" s="217"/>
      <c r="N4" s="217"/>
      <c r="O4" s="217"/>
      <c r="P4" s="217"/>
      <c r="Q4" s="217"/>
      <c r="R4" s="217"/>
      <c r="S4" s="217"/>
      <c r="T4" s="217"/>
      <c r="U4" s="217"/>
    </row>
    <row r="5" spans="1:37" ht="15.75" x14ac:dyDescent="0.2">
      <c r="A5" s="217"/>
      <c r="B5" s="217"/>
      <c r="C5" s="217"/>
      <c r="D5" s="217"/>
      <c r="E5" s="217"/>
      <c r="F5" s="217"/>
      <c r="G5" s="217"/>
      <c r="H5" s="217"/>
      <c r="I5" s="217"/>
      <c r="J5" s="589" t="str">
        <f>'1'!$E$6</f>
        <v>TAHUN</v>
      </c>
      <c r="K5" s="590" t="str">
        <f>'1'!$F$6</f>
        <v>BANYUMAS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</row>
    <row r="6" spans="1:37" x14ac:dyDescent="0.2">
      <c r="A6" s="1328"/>
      <c r="B6" s="1328"/>
      <c r="C6" s="1328"/>
      <c r="D6" s="1328"/>
      <c r="E6" s="1328"/>
      <c r="F6" s="1328"/>
      <c r="G6" s="1328"/>
      <c r="H6" s="1328"/>
      <c r="I6" s="1328"/>
      <c r="J6" s="1328"/>
      <c r="K6" s="1328"/>
      <c r="L6" s="1328"/>
      <c r="M6" s="1328"/>
      <c r="N6" s="1328"/>
      <c r="O6" s="1328"/>
      <c r="P6" s="1328"/>
      <c r="Q6" s="1328"/>
      <c r="R6" s="1328"/>
      <c r="S6" s="1328"/>
      <c r="T6" s="1328"/>
      <c r="U6" s="1328"/>
    </row>
    <row r="7" spans="1:37" ht="21" customHeight="1" x14ac:dyDescent="0.2">
      <c r="A7" s="1116" t="s">
        <v>2</v>
      </c>
      <c r="B7" s="1116" t="s">
        <v>254</v>
      </c>
      <c r="C7" s="1116" t="s">
        <v>409</v>
      </c>
      <c r="D7" s="1120" t="s">
        <v>991</v>
      </c>
      <c r="E7" s="1120" t="s">
        <v>978</v>
      </c>
      <c r="F7" s="1116" t="s">
        <v>992</v>
      </c>
      <c r="G7" s="1116"/>
      <c r="H7" s="1116"/>
      <c r="I7" s="1116"/>
      <c r="J7" s="1116"/>
      <c r="K7" s="1116"/>
      <c r="L7" s="1116"/>
      <c r="M7" s="1116"/>
      <c r="N7" s="1116"/>
      <c r="O7" s="1116"/>
      <c r="P7" s="1116"/>
      <c r="Q7" s="1116"/>
      <c r="R7" s="1116"/>
      <c r="S7" s="1116"/>
      <c r="T7" s="1116"/>
      <c r="U7" s="1116"/>
    </row>
    <row r="8" spans="1:37" ht="48" customHeight="1" x14ac:dyDescent="0.2">
      <c r="A8" s="1116"/>
      <c r="B8" s="1116"/>
      <c r="C8" s="1116"/>
      <c r="D8" s="1120"/>
      <c r="E8" s="1120"/>
      <c r="F8" s="1120" t="s">
        <v>993</v>
      </c>
      <c r="G8" s="1120"/>
      <c r="H8" s="1120" t="s">
        <v>994</v>
      </c>
      <c r="I8" s="1120"/>
      <c r="J8" s="1120" t="s">
        <v>995</v>
      </c>
      <c r="K8" s="1120"/>
      <c r="L8" s="1120" t="s">
        <v>996</v>
      </c>
      <c r="M8" s="1120"/>
      <c r="N8" s="1120" t="s">
        <v>997</v>
      </c>
      <c r="O8" s="1120"/>
      <c r="P8" s="1120" t="s">
        <v>998</v>
      </c>
      <c r="Q8" s="1120"/>
      <c r="R8" s="1120" t="s">
        <v>999</v>
      </c>
      <c r="S8" s="1120"/>
      <c r="T8" s="1120" t="s">
        <v>1000</v>
      </c>
      <c r="U8" s="1120"/>
    </row>
    <row r="9" spans="1:37" ht="32.65" customHeight="1" x14ac:dyDescent="0.2">
      <c r="A9" s="1116"/>
      <c r="B9" s="1116"/>
      <c r="C9" s="1116"/>
      <c r="D9" s="1120"/>
      <c r="E9" s="1120"/>
      <c r="F9" s="757" t="s">
        <v>256</v>
      </c>
      <c r="G9" s="757" t="s">
        <v>27</v>
      </c>
      <c r="H9" s="757" t="s">
        <v>256</v>
      </c>
      <c r="I9" s="757" t="s">
        <v>27</v>
      </c>
      <c r="J9" s="757" t="s">
        <v>256</v>
      </c>
      <c r="K9" s="757" t="s">
        <v>27</v>
      </c>
      <c r="L9" s="757" t="s">
        <v>256</v>
      </c>
      <c r="M9" s="757" t="s">
        <v>27</v>
      </c>
      <c r="N9" s="757" t="s">
        <v>256</v>
      </c>
      <c r="O9" s="757" t="s">
        <v>27</v>
      </c>
      <c r="P9" s="757" t="s">
        <v>256</v>
      </c>
      <c r="Q9" s="757" t="s">
        <v>27</v>
      </c>
      <c r="R9" s="757" t="s">
        <v>256</v>
      </c>
      <c r="S9" s="757" t="s">
        <v>27</v>
      </c>
      <c r="T9" s="757" t="s">
        <v>256</v>
      </c>
      <c r="U9" s="757" t="s">
        <v>27</v>
      </c>
    </row>
    <row r="10" spans="1:37" s="919" customFormat="1" ht="12" customHeight="1" x14ac:dyDescent="0.2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  <c r="S10" s="909">
        <v>19</v>
      </c>
      <c r="T10" s="909">
        <v>20</v>
      </c>
      <c r="U10" s="909">
        <v>21</v>
      </c>
      <c r="V10" s="918"/>
      <c r="W10" s="918"/>
      <c r="X10" s="918"/>
      <c r="Y10" s="918"/>
      <c r="Z10" s="918"/>
      <c r="AA10" s="918"/>
      <c r="AB10" s="918"/>
      <c r="AC10" s="918"/>
      <c r="AD10" s="918"/>
      <c r="AE10" s="918"/>
      <c r="AF10" s="918"/>
      <c r="AG10" s="918"/>
      <c r="AH10" s="918"/>
      <c r="AI10" s="918"/>
      <c r="AJ10" s="918"/>
      <c r="AK10" s="918"/>
    </row>
    <row r="11" spans="1:37" x14ac:dyDescent="0.2">
      <c r="A11" s="561">
        <v>1</v>
      </c>
      <c r="B11" s="947" t="str">
        <f>'9'!B9</f>
        <v>Lumbir</v>
      </c>
      <c r="C11" s="947" t="str">
        <f>'9'!C9</f>
        <v>Lumbir</v>
      </c>
      <c r="D11" s="939">
        <f>'41'!D11</f>
        <v>0</v>
      </c>
      <c r="E11" s="170">
        <f>'80'!D12</f>
        <v>0</v>
      </c>
      <c r="F11" s="561"/>
      <c r="G11" s="561" t="e">
        <f>F11/D11*100</f>
        <v>#DIV/0!</v>
      </c>
      <c r="H11" s="561"/>
      <c r="I11" s="561" t="e">
        <f>H11/E11*100</f>
        <v>#DIV/0!</v>
      </c>
      <c r="J11" s="561"/>
      <c r="K11" s="561" t="e">
        <f>J11/E11*100</f>
        <v>#DIV/0!</v>
      </c>
      <c r="L11" s="170"/>
      <c r="M11" s="561" t="e">
        <f>L11/E11*100</f>
        <v>#DIV/0!</v>
      </c>
      <c r="N11" s="170"/>
      <c r="O11" s="561" t="e">
        <f>N11/E11*100</f>
        <v>#DIV/0!</v>
      </c>
      <c r="P11" s="170"/>
      <c r="Q11" s="561" t="e">
        <f>P11/D11*100</f>
        <v>#DIV/0!</v>
      </c>
      <c r="R11" s="170"/>
      <c r="S11" s="561" t="e">
        <f>R11/E11*100</f>
        <v>#DIV/0!</v>
      </c>
      <c r="T11" s="170">
        <f>H11+J11+L11+N11+R11</f>
        <v>0</v>
      </c>
      <c r="U11" s="561" t="e">
        <f>T11/E11*100</f>
        <v>#DIV/0!</v>
      </c>
    </row>
    <row r="12" spans="1:37" x14ac:dyDescent="0.2">
      <c r="A12" s="557">
        <v>2</v>
      </c>
      <c r="B12" s="128" t="str">
        <f>'9'!B10</f>
        <v>Wangon</v>
      </c>
      <c r="C12" s="128" t="str">
        <f>'9'!C10</f>
        <v>Wangon I</v>
      </c>
      <c r="D12" s="939">
        <f>'41'!D12</f>
        <v>0</v>
      </c>
      <c r="E12" s="72">
        <f>'80'!D13</f>
        <v>0</v>
      </c>
      <c r="F12" s="557"/>
      <c r="G12" s="557" t="e">
        <f t="shared" ref="G12:G30" si="0">F12/D12*100</f>
        <v>#DIV/0!</v>
      </c>
      <c r="H12" s="557"/>
      <c r="I12" s="557" t="e">
        <f t="shared" ref="I12:I30" si="1">H12/E12*100</f>
        <v>#DIV/0!</v>
      </c>
      <c r="J12" s="557"/>
      <c r="K12" s="557" t="e">
        <f t="shared" ref="K12:K30" si="2">J12/E12*100</f>
        <v>#DIV/0!</v>
      </c>
      <c r="L12" s="72"/>
      <c r="M12" s="557" t="e">
        <f t="shared" ref="M12:M30" si="3">L12/E12*100</f>
        <v>#DIV/0!</v>
      </c>
      <c r="N12" s="72"/>
      <c r="O12" s="557" t="e">
        <f t="shared" ref="O12:O30" si="4">N12/E12*100</f>
        <v>#DIV/0!</v>
      </c>
      <c r="P12" s="72"/>
      <c r="Q12" s="557" t="e">
        <f t="shared" ref="Q12:Q30" si="5">P12/D12*100</f>
        <v>#DIV/0!</v>
      </c>
      <c r="R12" s="72"/>
      <c r="S12" s="557" t="e">
        <f t="shared" ref="S12:S30" si="6">R12/E12*100</f>
        <v>#DIV/0!</v>
      </c>
      <c r="T12" s="72">
        <f t="shared" ref="T12:T30" si="7">H12+J12+L12+N12+R12</f>
        <v>0</v>
      </c>
      <c r="U12" s="557" t="e">
        <f t="shared" ref="U12:U30" si="8">T12/E12*100</f>
        <v>#DIV/0!</v>
      </c>
    </row>
    <row r="13" spans="1:37" x14ac:dyDescent="0.2">
      <c r="A13" s="557"/>
      <c r="B13" s="128"/>
      <c r="C13" s="128" t="str">
        <f>'9'!C11</f>
        <v>Wangon II</v>
      </c>
      <c r="D13" s="939">
        <f>'41'!D13</f>
        <v>0</v>
      </c>
      <c r="E13" s="72">
        <f>'80'!D14</f>
        <v>0</v>
      </c>
      <c r="F13" s="557"/>
      <c r="G13" s="557" t="e">
        <f t="shared" si="0"/>
        <v>#DIV/0!</v>
      </c>
      <c r="H13" s="557"/>
      <c r="I13" s="557" t="e">
        <f t="shared" si="1"/>
        <v>#DIV/0!</v>
      </c>
      <c r="J13" s="557"/>
      <c r="K13" s="557" t="e">
        <f t="shared" si="2"/>
        <v>#DIV/0!</v>
      </c>
      <c r="L13" s="72"/>
      <c r="M13" s="557" t="e">
        <f t="shared" si="3"/>
        <v>#DIV/0!</v>
      </c>
      <c r="N13" s="72"/>
      <c r="O13" s="557" t="e">
        <f t="shared" si="4"/>
        <v>#DIV/0!</v>
      </c>
      <c r="P13" s="72"/>
      <c r="Q13" s="557" t="e">
        <f t="shared" si="5"/>
        <v>#DIV/0!</v>
      </c>
      <c r="R13" s="72"/>
      <c r="S13" s="557" t="e">
        <f t="shared" si="6"/>
        <v>#DIV/0!</v>
      </c>
      <c r="T13" s="72">
        <f t="shared" si="7"/>
        <v>0</v>
      </c>
      <c r="U13" s="557" t="e">
        <f t="shared" si="8"/>
        <v>#DIV/0!</v>
      </c>
    </row>
    <row r="14" spans="1:37" x14ac:dyDescent="0.2">
      <c r="A14" s="557">
        <v>3</v>
      </c>
      <c r="B14" s="128" t="str">
        <f>'9'!B12</f>
        <v>Jatilawang</v>
      </c>
      <c r="C14" s="128" t="str">
        <f>'9'!C12</f>
        <v>Jatilawang</v>
      </c>
      <c r="D14" s="939">
        <f>'41'!D14</f>
        <v>0</v>
      </c>
      <c r="E14" s="72">
        <f>'80'!D15</f>
        <v>0</v>
      </c>
      <c r="F14" s="557"/>
      <c r="G14" s="557" t="e">
        <f t="shared" si="0"/>
        <v>#DIV/0!</v>
      </c>
      <c r="H14" s="557"/>
      <c r="I14" s="557" t="e">
        <f t="shared" si="1"/>
        <v>#DIV/0!</v>
      </c>
      <c r="J14" s="557"/>
      <c r="K14" s="557" t="e">
        <f t="shared" si="2"/>
        <v>#DIV/0!</v>
      </c>
      <c r="L14" s="72"/>
      <c r="M14" s="557" t="e">
        <f t="shared" si="3"/>
        <v>#DIV/0!</v>
      </c>
      <c r="N14" s="72"/>
      <c r="O14" s="557" t="e">
        <f t="shared" si="4"/>
        <v>#DIV/0!</v>
      </c>
      <c r="P14" s="72"/>
      <c r="Q14" s="557" t="e">
        <f t="shared" si="5"/>
        <v>#DIV/0!</v>
      </c>
      <c r="R14" s="72"/>
      <c r="S14" s="557" t="e">
        <f t="shared" si="6"/>
        <v>#DIV/0!</v>
      </c>
      <c r="T14" s="72">
        <f t="shared" si="7"/>
        <v>0</v>
      </c>
      <c r="U14" s="557" t="e">
        <f t="shared" si="8"/>
        <v>#DIV/0!</v>
      </c>
    </row>
    <row r="15" spans="1:37" x14ac:dyDescent="0.2">
      <c r="A15" s="557">
        <v>4</v>
      </c>
      <c r="B15" s="128" t="str">
        <f>'9'!B13</f>
        <v>Rawalo</v>
      </c>
      <c r="C15" s="128" t="str">
        <f>'9'!C13</f>
        <v>Rawalo</v>
      </c>
      <c r="D15" s="939">
        <f>'41'!D15</f>
        <v>0</v>
      </c>
      <c r="E15" s="72">
        <f>'80'!D16</f>
        <v>0</v>
      </c>
      <c r="F15" s="557"/>
      <c r="G15" s="557" t="e">
        <f t="shared" si="0"/>
        <v>#DIV/0!</v>
      </c>
      <c r="H15" s="557"/>
      <c r="I15" s="557" t="e">
        <f t="shared" si="1"/>
        <v>#DIV/0!</v>
      </c>
      <c r="J15" s="557"/>
      <c r="K15" s="557" t="e">
        <f t="shared" si="2"/>
        <v>#DIV/0!</v>
      </c>
      <c r="L15" s="72"/>
      <c r="M15" s="557" t="e">
        <f t="shared" si="3"/>
        <v>#DIV/0!</v>
      </c>
      <c r="N15" s="72"/>
      <c r="O15" s="557" t="e">
        <f t="shared" si="4"/>
        <v>#DIV/0!</v>
      </c>
      <c r="P15" s="72"/>
      <c r="Q15" s="557" t="e">
        <f t="shared" si="5"/>
        <v>#DIV/0!</v>
      </c>
      <c r="R15" s="72"/>
      <c r="S15" s="557" t="e">
        <f t="shared" si="6"/>
        <v>#DIV/0!</v>
      </c>
      <c r="T15" s="72">
        <f t="shared" si="7"/>
        <v>0</v>
      </c>
      <c r="U15" s="557" t="e">
        <f t="shared" si="8"/>
        <v>#DIV/0!</v>
      </c>
    </row>
    <row r="16" spans="1:37" x14ac:dyDescent="0.2">
      <c r="A16" s="557">
        <v>5</v>
      </c>
      <c r="B16" s="128" t="str">
        <f>'9'!B14</f>
        <v>Kebasen</v>
      </c>
      <c r="C16" s="128" t="str">
        <f>'9'!C14</f>
        <v>Kebasen</v>
      </c>
      <c r="D16" s="939">
        <f>'41'!D16</f>
        <v>0</v>
      </c>
      <c r="E16" s="72">
        <f>'80'!D17</f>
        <v>0</v>
      </c>
      <c r="F16" s="557"/>
      <c r="G16" s="557" t="e">
        <f t="shared" si="0"/>
        <v>#DIV/0!</v>
      </c>
      <c r="H16" s="557"/>
      <c r="I16" s="557" t="e">
        <f t="shared" si="1"/>
        <v>#DIV/0!</v>
      </c>
      <c r="J16" s="557"/>
      <c r="K16" s="557" t="e">
        <f t="shared" si="2"/>
        <v>#DIV/0!</v>
      </c>
      <c r="L16" s="72"/>
      <c r="M16" s="557" t="e">
        <f t="shared" si="3"/>
        <v>#DIV/0!</v>
      </c>
      <c r="N16" s="72"/>
      <c r="O16" s="557" t="e">
        <f t="shared" si="4"/>
        <v>#DIV/0!</v>
      </c>
      <c r="P16" s="72"/>
      <c r="Q16" s="557" t="e">
        <f t="shared" si="5"/>
        <v>#DIV/0!</v>
      </c>
      <c r="R16" s="72"/>
      <c r="S16" s="557" t="e">
        <f t="shared" si="6"/>
        <v>#DIV/0!</v>
      </c>
      <c r="T16" s="72">
        <f t="shared" si="7"/>
        <v>0</v>
      </c>
      <c r="U16" s="557" t="e">
        <f t="shared" si="8"/>
        <v>#DIV/0!</v>
      </c>
    </row>
    <row r="17" spans="1:21" x14ac:dyDescent="0.2">
      <c r="A17" s="557">
        <v>6</v>
      </c>
      <c r="B17" s="128" t="str">
        <f>'9'!B15</f>
        <v>Kemranjen</v>
      </c>
      <c r="C17" s="128" t="str">
        <f>'9'!C15</f>
        <v>Kemranjen I</v>
      </c>
      <c r="D17" s="939">
        <f>'41'!D17</f>
        <v>0</v>
      </c>
      <c r="E17" s="72">
        <f>'80'!D18</f>
        <v>0</v>
      </c>
      <c r="F17" s="557"/>
      <c r="G17" s="557" t="e">
        <f t="shared" si="0"/>
        <v>#DIV/0!</v>
      </c>
      <c r="H17" s="557"/>
      <c r="I17" s="557" t="e">
        <f t="shared" si="1"/>
        <v>#DIV/0!</v>
      </c>
      <c r="J17" s="557"/>
      <c r="K17" s="557" t="e">
        <f t="shared" si="2"/>
        <v>#DIV/0!</v>
      </c>
      <c r="L17" s="72"/>
      <c r="M17" s="557" t="e">
        <f t="shared" si="3"/>
        <v>#DIV/0!</v>
      </c>
      <c r="N17" s="72"/>
      <c r="O17" s="557" t="e">
        <f t="shared" si="4"/>
        <v>#DIV/0!</v>
      </c>
      <c r="P17" s="72"/>
      <c r="Q17" s="557" t="e">
        <f t="shared" si="5"/>
        <v>#DIV/0!</v>
      </c>
      <c r="R17" s="72"/>
      <c r="S17" s="557" t="e">
        <f t="shared" si="6"/>
        <v>#DIV/0!</v>
      </c>
      <c r="T17" s="72">
        <f t="shared" si="7"/>
        <v>0</v>
      </c>
      <c r="U17" s="557" t="e">
        <f t="shared" si="8"/>
        <v>#DIV/0!</v>
      </c>
    </row>
    <row r="18" spans="1:21" x14ac:dyDescent="0.2">
      <c r="A18" s="557"/>
      <c r="B18" s="128"/>
      <c r="C18" s="128" t="str">
        <f>'9'!C16</f>
        <v>Kemranjen II</v>
      </c>
      <c r="D18" s="939">
        <f>'41'!D18</f>
        <v>0</v>
      </c>
      <c r="E18" s="72">
        <f>'80'!D19</f>
        <v>0</v>
      </c>
      <c r="F18" s="557"/>
      <c r="G18" s="557" t="e">
        <f t="shared" si="0"/>
        <v>#DIV/0!</v>
      </c>
      <c r="H18" s="557"/>
      <c r="I18" s="557" t="e">
        <f t="shared" si="1"/>
        <v>#DIV/0!</v>
      </c>
      <c r="J18" s="557"/>
      <c r="K18" s="557" t="e">
        <f t="shared" si="2"/>
        <v>#DIV/0!</v>
      </c>
      <c r="L18" s="72"/>
      <c r="M18" s="557" t="e">
        <f t="shared" si="3"/>
        <v>#DIV/0!</v>
      </c>
      <c r="N18" s="72"/>
      <c r="O18" s="557" t="e">
        <f t="shared" si="4"/>
        <v>#DIV/0!</v>
      </c>
      <c r="P18" s="72"/>
      <c r="Q18" s="557" t="e">
        <f t="shared" si="5"/>
        <v>#DIV/0!</v>
      </c>
      <c r="R18" s="72"/>
      <c r="S18" s="557" t="e">
        <f t="shared" si="6"/>
        <v>#DIV/0!</v>
      </c>
      <c r="T18" s="72">
        <f t="shared" si="7"/>
        <v>0</v>
      </c>
      <c r="U18" s="557" t="e">
        <f t="shared" si="8"/>
        <v>#DIV/0!</v>
      </c>
    </row>
    <row r="19" spans="1:21" x14ac:dyDescent="0.2">
      <c r="A19" s="557">
        <v>7</v>
      </c>
      <c r="B19" s="128" t="str">
        <f>'9'!B17</f>
        <v>Sumpiuh</v>
      </c>
      <c r="C19" s="128" t="str">
        <f>'9'!C17</f>
        <v>Sumpiuh I</v>
      </c>
      <c r="D19" s="939">
        <f>'41'!D19</f>
        <v>0</v>
      </c>
      <c r="E19" s="72">
        <f>'80'!D20</f>
        <v>0</v>
      </c>
      <c r="F19" s="557"/>
      <c r="G19" s="557" t="e">
        <f t="shared" si="0"/>
        <v>#DIV/0!</v>
      </c>
      <c r="H19" s="557"/>
      <c r="I19" s="557" t="e">
        <f t="shared" si="1"/>
        <v>#DIV/0!</v>
      </c>
      <c r="J19" s="557"/>
      <c r="K19" s="557" t="e">
        <f t="shared" si="2"/>
        <v>#DIV/0!</v>
      </c>
      <c r="L19" s="72"/>
      <c r="M19" s="557" t="e">
        <f t="shared" si="3"/>
        <v>#DIV/0!</v>
      </c>
      <c r="N19" s="72"/>
      <c r="O19" s="557" t="e">
        <f t="shared" si="4"/>
        <v>#DIV/0!</v>
      </c>
      <c r="P19" s="72"/>
      <c r="Q19" s="557" t="e">
        <f t="shared" si="5"/>
        <v>#DIV/0!</v>
      </c>
      <c r="R19" s="72"/>
      <c r="S19" s="557" t="e">
        <f t="shared" si="6"/>
        <v>#DIV/0!</v>
      </c>
      <c r="T19" s="72">
        <f t="shared" si="7"/>
        <v>0</v>
      </c>
      <c r="U19" s="557" t="e">
        <f t="shared" si="8"/>
        <v>#DIV/0!</v>
      </c>
    </row>
    <row r="20" spans="1:21" x14ac:dyDescent="0.2">
      <c r="A20" s="557"/>
      <c r="B20" s="128"/>
      <c r="C20" s="128" t="str">
        <f>'9'!C18</f>
        <v>Sumpiuh II</v>
      </c>
      <c r="D20" s="939">
        <f>'41'!D20</f>
        <v>0</v>
      </c>
      <c r="E20" s="72">
        <f>'80'!D21</f>
        <v>0</v>
      </c>
      <c r="F20" s="557"/>
      <c r="G20" s="557" t="e">
        <f t="shared" si="0"/>
        <v>#DIV/0!</v>
      </c>
      <c r="H20" s="557"/>
      <c r="I20" s="557" t="e">
        <f t="shared" si="1"/>
        <v>#DIV/0!</v>
      </c>
      <c r="J20" s="557"/>
      <c r="K20" s="557" t="e">
        <f t="shared" si="2"/>
        <v>#DIV/0!</v>
      </c>
      <c r="L20" s="72"/>
      <c r="M20" s="557" t="e">
        <f t="shared" si="3"/>
        <v>#DIV/0!</v>
      </c>
      <c r="N20" s="72"/>
      <c r="O20" s="557" t="e">
        <f t="shared" si="4"/>
        <v>#DIV/0!</v>
      </c>
      <c r="P20" s="72"/>
      <c r="Q20" s="557" t="e">
        <f t="shared" si="5"/>
        <v>#DIV/0!</v>
      </c>
      <c r="R20" s="72"/>
      <c r="S20" s="557" t="e">
        <f t="shared" si="6"/>
        <v>#DIV/0!</v>
      </c>
      <c r="T20" s="72">
        <f t="shared" si="7"/>
        <v>0</v>
      </c>
      <c r="U20" s="557" t="e">
        <f t="shared" si="8"/>
        <v>#DIV/0!</v>
      </c>
    </row>
    <row r="21" spans="1:21" x14ac:dyDescent="0.2">
      <c r="A21" s="557">
        <v>8</v>
      </c>
      <c r="B21" s="128" t="str">
        <f>'9'!B19</f>
        <v>Tambak</v>
      </c>
      <c r="C21" s="128" t="str">
        <f>'9'!C19</f>
        <v>Tambak I</v>
      </c>
      <c r="D21" s="939">
        <f>'41'!D21</f>
        <v>0</v>
      </c>
      <c r="E21" s="72">
        <f>'80'!D22</f>
        <v>0</v>
      </c>
      <c r="F21" s="557"/>
      <c r="G21" s="557" t="e">
        <f t="shared" si="0"/>
        <v>#DIV/0!</v>
      </c>
      <c r="H21" s="557"/>
      <c r="I21" s="557" t="e">
        <f t="shared" si="1"/>
        <v>#DIV/0!</v>
      </c>
      <c r="J21" s="557"/>
      <c r="K21" s="557" t="e">
        <f t="shared" si="2"/>
        <v>#DIV/0!</v>
      </c>
      <c r="L21" s="72"/>
      <c r="M21" s="557" t="e">
        <f t="shared" si="3"/>
        <v>#DIV/0!</v>
      </c>
      <c r="N21" s="72"/>
      <c r="O21" s="557" t="e">
        <f t="shared" si="4"/>
        <v>#DIV/0!</v>
      </c>
      <c r="P21" s="72"/>
      <c r="Q21" s="557" t="e">
        <f t="shared" si="5"/>
        <v>#DIV/0!</v>
      </c>
      <c r="R21" s="72"/>
      <c r="S21" s="557" t="e">
        <f t="shared" si="6"/>
        <v>#DIV/0!</v>
      </c>
      <c r="T21" s="72">
        <f t="shared" si="7"/>
        <v>0</v>
      </c>
      <c r="U21" s="557" t="e">
        <f t="shared" si="8"/>
        <v>#DIV/0!</v>
      </c>
    </row>
    <row r="22" spans="1:21" x14ac:dyDescent="0.2">
      <c r="A22" s="557"/>
      <c r="B22" s="128"/>
      <c r="C22" s="128" t="str">
        <f>'9'!C20</f>
        <v>Tambak II</v>
      </c>
      <c r="D22" s="939">
        <f>'41'!D22</f>
        <v>0</v>
      </c>
      <c r="E22" s="72">
        <f>'80'!D23</f>
        <v>0</v>
      </c>
      <c r="F22" s="557"/>
      <c r="G22" s="557" t="e">
        <f t="shared" si="0"/>
        <v>#DIV/0!</v>
      </c>
      <c r="H22" s="557"/>
      <c r="I22" s="557" t="e">
        <f t="shared" si="1"/>
        <v>#DIV/0!</v>
      </c>
      <c r="J22" s="557"/>
      <c r="K22" s="557" t="e">
        <f t="shared" si="2"/>
        <v>#DIV/0!</v>
      </c>
      <c r="L22" s="72"/>
      <c r="M22" s="557" t="e">
        <f t="shared" si="3"/>
        <v>#DIV/0!</v>
      </c>
      <c r="N22" s="72"/>
      <c r="O22" s="557" t="e">
        <f t="shared" si="4"/>
        <v>#DIV/0!</v>
      </c>
      <c r="P22" s="72"/>
      <c r="Q22" s="557" t="e">
        <f t="shared" si="5"/>
        <v>#DIV/0!</v>
      </c>
      <c r="R22" s="72"/>
      <c r="S22" s="557" t="e">
        <f t="shared" si="6"/>
        <v>#DIV/0!</v>
      </c>
      <c r="T22" s="72">
        <f t="shared" si="7"/>
        <v>0</v>
      </c>
      <c r="U22" s="557" t="e">
        <f t="shared" si="8"/>
        <v>#DIV/0!</v>
      </c>
    </row>
    <row r="23" spans="1:21" x14ac:dyDescent="0.2">
      <c r="A23" s="557">
        <v>9</v>
      </c>
      <c r="B23" s="128" t="str">
        <f>'9'!B21</f>
        <v>Somagede</v>
      </c>
      <c r="C23" s="128" t="str">
        <f>'9'!C21</f>
        <v>Somagede</v>
      </c>
      <c r="D23" s="939">
        <f>'41'!D23</f>
        <v>0</v>
      </c>
      <c r="E23" s="72">
        <f>'80'!D24</f>
        <v>0</v>
      </c>
      <c r="F23" s="557"/>
      <c r="G23" s="557" t="e">
        <f t="shared" si="0"/>
        <v>#DIV/0!</v>
      </c>
      <c r="H23" s="557"/>
      <c r="I23" s="557" t="e">
        <f t="shared" si="1"/>
        <v>#DIV/0!</v>
      </c>
      <c r="J23" s="557"/>
      <c r="K23" s="557" t="e">
        <f t="shared" si="2"/>
        <v>#DIV/0!</v>
      </c>
      <c r="L23" s="72"/>
      <c r="M23" s="557" t="e">
        <f t="shared" si="3"/>
        <v>#DIV/0!</v>
      </c>
      <c r="N23" s="72"/>
      <c r="O23" s="557" t="e">
        <f t="shared" si="4"/>
        <v>#DIV/0!</v>
      </c>
      <c r="P23" s="72"/>
      <c r="Q23" s="557" t="e">
        <f t="shared" si="5"/>
        <v>#DIV/0!</v>
      </c>
      <c r="R23" s="72"/>
      <c r="S23" s="557" t="e">
        <f t="shared" si="6"/>
        <v>#DIV/0!</v>
      </c>
      <c r="T23" s="72">
        <f t="shared" si="7"/>
        <v>0</v>
      </c>
      <c r="U23" s="557" t="e">
        <f t="shared" si="8"/>
        <v>#DIV/0!</v>
      </c>
    </row>
    <row r="24" spans="1:21" x14ac:dyDescent="0.2">
      <c r="A24" s="557">
        <v>10</v>
      </c>
      <c r="B24" s="128" t="str">
        <f>'9'!B22</f>
        <v>Kalibagor</v>
      </c>
      <c r="C24" s="128" t="str">
        <f>'9'!C22</f>
        <v>Kalibagor</v>
      </c>
      <c r="D24" s="939">
        <f>'41'!D24</f>
        <v>0</v>
      </c>
      <c r="E24" s="72">
        <f>'80'!D25</f>
        <v>0</v>
      </c>
      <c r="F24" s="557"/>
      <c r="G24" s="557" t="e">
        <f t="shared" si="0"/>
        <v>#DIV/0!</v>
      </c>
      <c r="H24" s="557"/>
      <c r="I24" s="557" t="e">
        <f t="shared" si="1"/>
        <v>#DIV/0!</v>
      </c>
      <c r="J24" s="557"/>
      <c r="K24" s="557" t="e">
        <f t="shared" si="2"/>
        <v>#DIV/0!</v>
      </c>
      <c r="L24" s="72"/>
      <c r="M24" s="557" t="e">
        <f t="shared" si="3"/>
        <v>#DIV/0!</v>
      </c>
      <c r="N24" s="72"/>
      <c r="O24" s="557" t="e">
        <f t="shared" si="4"/>
        <v>#DIV/0!</v>
      </c>
      <c r="P24" s="72"/>
      <c r="Q24" s="557" t="e">
        <f t="shared" si="5"/>
        <v>#DIV/0!</v>
      </c>
      <c r="R24" s="72"/>
      <c r="S24" s="557" t="e">
        <f t="shared" si="6"/>
        <v>#DIV/0!</v>
      </c>
      <c r="T24" s="72">
        <f t="shared" si="7"/>
        <v>0</v>
      </c>
      <c r="U24" s="557" t="e">
        <f t="shared" si="8"/>
        <v>#DIV/0!</v>
      </c>
    </row>
    <row r="25" spans="1:21" x14ac:dyDescent="0.2">
      <c r="A25" s="557">
        <v>11</v>
      </c>
      <c r="B25" s="128" t="str">
        <f>'9'!B23</f>
        <v>Banyumas</v>
      </c>
      <c r="C25" s="128" t="str">
        <f>'9'!C23</f>
        <v>Banyumas</v>
      </c>
      <c r="D25" s="939">
        <f>'41'!D25</f>
        <v>0</v>
      </c>
      <c r="E25" s="72">
        <f>'80'!D26</f>
        <v>0</v>
      </c>
      <c r="F25" s="557"/>
      <c r="G25" s="557" t="e">
        <f t="shared" si="0"/>
        <v>#DIV/0!</v>
      </c>
      <c r="H25" s="557"/>
      <c r="I25" s="557" t="e">
        <f t="shared" si="1"/>
        <v>#DIV/0!</v>
      </c>
      <c r="J25" s="557"/>
      <c r="K25" s="557" t="e">
        <f t="shared" si="2"/>
        <v>#DIV/0!</v>
      </c>
      <c r="L25" s="72"/>
      <c r="M25" s="557" t="e">
        <f t="shared" si="3"/>
        <v>#DIV/0!</v>
      </c>
      <c r="N25" s="72"/>
      <c r="O25" s="557" t="e">
        <f t="shared" si="4"/>
        <v>#DIV/0!</v>
      </c>
      <c r="P25" s="72"/>
      <c r="Q25" s="557" t="e">
        <f t="shared" si="5"/>
        <v>#DIV/0!</v>
      </c>
      <c r="R25" s="72"/>
      <c r="S25" s="557" t="e">
        <f t="shared" si="6"/>
        <v>#DIV/0!</v>
      </c>
      <c r="T25" s="72">
        <f t="shared" si="7"/>
        <v>0</v>
      </c>
      <c r="U25" s="557" t="e">
        <f t="shared" si="8"/>
        <v>#DIV/0!</v>
      </c>
    </row>
    <row r="26" spans="1:21" x14ac:dyDescent="0.2">
      <c r="A26" s="557">
        <v>12</v>
      </c>
      <c r="B26" s="128" t="str">
        <f>'9'!B24</f>
        <v>Patikraja</v>
      </c>
      <c r="C26" s="128" t="str">
        <f>'9'!C24</f>
        <v>Patikraja</v>
      </c>
      <c r="D26" s="939">
        <f>'41'!D26</f>
        <v>0</v>
      </c>
      <c r="E26" s="72">
        <f>'80'!D27</f>
        <v>0</v>
      </c>
      <c r="F26" s="557"/>
      <c r="G26" s="557" t="e">
        <f t="shared" si="0"/>
        <v>#DIV/0!</v>
      </c>
      <c r="H26" s="557"/>
      <c r="I26" s="557" t="e">
        <f t="shared" si="1"/>
        <v>#DIV/0!</v>
      </c>
      <c r="J26" s="557"/>
      <c r="K26" s="557" t="e">
        <f t="shared" si="2"/>
        <v>#DIV/0!</v>
      </c>
      <c r="L26" s="72"/>
      <c r="M26" s="557" t="e">
        <f t="shared" si="3"/>
        <v>#DIV/0!</v>
      </c>
      <c r="N26" s="72"/>
      <c r="O26" s="557" t="e">
        <f t="shared" si="4"/>
        <v>#DIV/0!</v>
      </c>
      <c r="P26" s="72"/>
      <c r="Q26" s="557" t="e">
        <f t="shared" si="5"/>
        <v>#DIV/0!</v>
      </c>
      <c r="R26" s="72"/>
      <c r="S26" s="557" t="e">
        <f t="shared" si="6"/>
        <v>#DIV/0!</v>
      </c>
      <c r="T26" s="72">
        <f t="shared" si="7"/>
        <v>0</v>
      </c>
      <c r="U26" s="557" t="e">
        <f t="shared" si="8"/>
        <v>#DIV/0!</v>
      </c>
    </row>
    <row r="27" spans="1:21" x14ac:dyDescent="0.2">
      <c r="A27" s="557">
        <v>13</v>
      </c>
      <c r="B27" s="128" t="str">
        <f>'9'!B25</f>
        <v>Purwojati</v>
      </c>
      <c r="C27" s="128" t="str">
        <f>'9'!C25</f>
        <v>Purwojati</v>
      </c>
      <c r="D27" s="939">
        <f>'41'!D27</f>
        <v>0</v>
      </c>
      <c r="E27" s="72">
        <f>'80'!D28</f>
        <v>0</v>
      </c>
      <c r="F27" s="557"/>
      <c r="G27" s="557" t="e">
        <f t="shared" si="0"/>
        <v>#DIV/0!</v>
      </c>
      <c r="H27" s="557"/>
      <c r="I27" s="557" t="e">
        <f t="shared" si="1"/>
        <v>#DIV/0!</v>
      </c>
      <c r="J27" s="557"/>
      <c r="K27" s="557" t="e">
        <f t="shared" si="2"/>
        <v>#DIV/0!</v>
      </c>
      <c r="L27" s="72"/>
      <c r="M27" s="557" t="e">
        <f t="shared" si="3"/>
        <v>#DIV/0!</v>
      </c>
      <c r="N27" s="72"/>
      <c r="O27" s="557" t="e">
        <f t="shared" si="4"/>
        <v>#DIV/0!</v>
      </c>
      <c r="P27" s="72"/>
      <c r="Q27" s="557" t="e">
        <f t="shared" si="5"/>
        <v>#DIV/0!</v>
      </c>
      <c r="R27" s="72"/>
      <c r="S27" s="557" t="e">
        <f t="shared" si="6"/>
        <v>#DIV/0!</v>
      </c>
      <c r="T27" s="72">
        <f t="shared" si="7"/>
        <v>0</v>
      </c>
      <c r="U27" s="557" t="e">
        <f t="shared" si="8"/>
        <v>#DIV/0!</v>
      </c>
    </row>
    <row r="28" spans="1:21" x14ac:dyDescent="0.2">
      <c r="A28" s="557">
        <v>14</v>
      </c>
      <c r="B28" s="128" t="str">
        <f>'9'!B26</f>
        <v>Ajibarang</v>
      </c>
      <c r="C28" s="128" t="str">
        <f>'9'!C26</f>
        <v>Ajibarang I</v>
      </c>
      <c r="D28" s="939">
        <f>'41'!D28</f>
        <v>0</v>
      </c>
      <c r="E28" s="72">
        <f>'80'!D29</f>
        <v>0</v>
      </c>
      <c r="F28" s="557"/>
      <c r="G28" s="557" t="e">
        <f t="shared" si="0"/>
        <v>#DIV/0!</v>
      </c>
      <c r="H28" s="557"/>
      <c r="I28" s="557" t="e">
        <f t="shared" si="1"/>
        <v>#DIV/0!</v>
      </c>
      <c r="J28" s="557"/>
      <c r="K28" s="557" t="e">
        <f t="shared" si="2"/>
        <v>#DIV/0!</v>
      </c>
      <c r="L28" s="72"/>
      <c r="M28" s="557" t="e">
        <f t="shared" si="3"/>
        <v>#DIV/0!</v>
      </c>
      <c r="N28" s="72"/>
      <c r="O28" s="557" t="e">
        <f t="shared" si="4"/>
        <v>#DIV/0!</v>
      </c>
      <c r="P28" s="72"/>
      <c r="Q28" s="557" t="e">
        <f t="shared" si="5"/>
        <v>#DIV/0!</v>
      </c>
      <c r="R28" s="72"/>
      <c r="S28" s="557" t="e">
        <f t="shared" si="6"/>
        <v>#DIV/0!</v>
      </c>
      <c r="T28" s="72">
        <f t="shared" si="7"/>
        <v>0</v>
      </c>
      <c r="U28" s="557" t="e">
        <f t="shared" si="8"/>
        <v>#DIV/0!</v>
      </c>
    </row>
    <row r="29" spans="1:21" x14ac:dyDescent="0.2">
      <c r="A29" s="557"/>
      <c r="B29" s="128"/>
      <c r="C29" s="128" t="str">
        <f>'9'!C27</f>
        <v>Ajibarang II</v>
      </c>
      <c r="D29" s="939">
        <f>'41'!D29</f>
        <v>0</v>
      </c>
      <c r="E29" s="72">
        <f>'80'!D30</f>
        <v>0</v>
      </c>
      <c r="F29" s="557"/>
      <c r="G29" s="557" t="e">
        <f t="shared" si="0"/>
        <v>#DIV/0!</v>
      </c>
      <c r="H29" s="557"/>
      <c r="I29" s="557" t="e">
        <f t="shared" si="1"/>
        <v>#DIV/0!</v>
      </c>
      <c r="J29" s="557"/>
      <c r="K29" s="557" t="e">
        <f t="shared" si="2"/>
        <v>#DIV/0!</v>
      </c>
      <c r="L29" s="72"/>
      <c r="M29" s="557" t="e">
        <f t="shared" si="3"/>
        <v>#DIV/0!</v>
      </c>
      <c r="N29" s="72"/>
      <c r="O29" s="557" t="e">
        <f t="shared" si="4"/>
        <v>#DIV/0!</v>
      </c>
      <c r="P29" s="72"/>
      <c r="Q29" s="557" t="e">
        <f t="shared" si="5"/>
        <v>#DIV/0!</v>
      </c>
      <c r="R29" s="72"/>
      <c r="S29" s="557" t="e">
        <f t="shared" si="6"/>
        <v>#DIV/0!</v>
      </c>
      <c r="T29" s="72">
        <f t="shared" si="7"/>
        <v>0</v>
      </c>
      <c r="U29" s="557" t="e">
        <f t="shared" si="8"/>
        <v>#DIV/0!</v>
      </c>
    </row>
    <row r="30" spans="1:21" x14ac:dyDescent="0.2">
      <c r="A30" s="557">
        <v>15</v>
      </c>
      <c r="B30" s="128" t="str">
        <f>'9'!B28</f>
        <v>Gumelar</v>
      </c>
      <c r="C30" s="128" t="str">
        <f>'9'!C28</f>
        <v>Gumelar</v>
      </c>
      <c r="D30" s="939">
        <f>'41'!D30</f>
        <v>0</v>
      </c>
      <c r="E30" s="72">
        <f>'80'!D31</f>
        <v>0</v>
      </c>
      <c r="F30" s="557"/>
      <c r="G30" s="557" t="e">
        <f t="shared" si="0"/>
        <v>#DIV/0!</v>
      </c>
      <c r="H30" s="557"/>
      <c r="I30" s="557" t="e">
        <f t="shared" si="1"/>
        <v>#DIV/0!</v>
      </c>
      <c r="J30" s="557"/>
      <c r="K30" s="557" t="e">
        <f t="shared" si="2"/>
        <v>#DIV/0!</v>
      </c>
      <c r="L30" s="72"/>
      <c r="M30" s="557" t="e">
        <f t="shared" si="3"/>
        <v>#DIV/0!</v>
      </c>
      <c r="N30" s="72"/>
      <c r="O30" s="557" t="e">
        <f t="shared" si="4"/>
        <v>#DIV/0!</v>
      </c>
      <c r="P30" s="72"/>
      <c r="Q30" s="557" t="e">
        <f t="shared" si="5"/>
        <v>#DIV/0!</v>
      </c>
      <c r="R30" s="72"/>
      <c r="S30" s="557" t="e">
        <f t="shared" si="6"/>
        <v>#DIV/0!</v>
      </c>
      <c r="T30" s="72">
        <f t="shared" si="7"/>
        <v>0</v>
      </c>
      <c r="U30" s="557" t="e">
        <f t="shared" si="8"/>
        <v>#DIV/0!</v>
      </c>
    </row>
    <row r="31" spans="1:21" x14ac:dyDescent="0.2">
      <c r="A31" s="557">
        <v>16</v>
      </c>
      <c r="B31" s="128" t="str">
        <f>'9'!B29</f>
        <v>Pekuncen</v>
      </c>
      <c r="C31" s="128" t="str">
        <f>'9'!C29</f>
        <v>Pekuncen I</v>
      </c>
      <c r="D31" s="939">
        <f>'41'!D31</f>
        <v>0</v>
      </c>
      <c r="E31" s="72">
        <f>'80'!D32</f>
        <v>0</v>
      </c>
      <c r="F31" s="557"/>
      <c r="G31" s="557" t="e">
        <f t="shared" ref="G31:G50" si="9">F31/D31*100</f>
        <v>#DIV/0!</v>
      </c>
      <c r="H31" s="557"/>
      <c r="I31" s="557" t="e">
        <f t="shared" ref="I31:I50" si="10">H31/E31*100</f>
        <v>#DIV/0!</v>
      </c>
      <c r="J31" s="557"/>
      <c r="K31" s="557" t="e">
        <f t="shared" ref="K31:K50" si="11">J31/E31*100</f>
        <v>#DIV/0!</v>
      </c>
      <c r="L31" s="72"/>
      <c r="M31" s="557" t="e">
        <f t="shared" ref="M31:M50" si="12">L31/E31*100</f>
        <v>#DIV/0!</v>
      </c>
      <c r="N31" s="72"/>
      <c r="O31" s="557" t="e">
        <f t="shared" ref="O31:O50" si="13">N31/E31*100</f>
        <v>#DIV/0!</v>
      </c>
      <c r="P31" s="72"/>
      <c r="Q31" s="557" t="e">
        <f t="shared" ref="Q31:Q50" si="14">P31/D31*100</f>
        <v>#DIV/0!</v>
      </c>
      <c r="R31" s="72"/>
      <c r="S31" s="557" t="e">
        <f t="shared" ref="S31:S50" si="15">R31/E31*100</f>
        <v>#DIV/0!</v>
      </c>
      <c r="T31" s="72">
        <f t="shared" ref="T31:T50" si="16">H31+J31+L31+N31+R31</f>
        <v>0</v>
      </c>
      <c r="U31" s="557" t="e">
        <f t="shared" ref="U31:U50" si="17">T31/E31*100</f>
        <v>#DIV/0!</v>
      </c>
    </row>
    <row r="32" spans="1:21" x14ac:dyDescent="0.2">
      <c r="A32" s="557"/>
      <c r="B32" s="128"/>
      <c r="C32" s="128" t="str">
        <f>'9'!C30</f>
        <v>Pekuncen II</v>
      </c>
      <c r="D32" s="939">
        <f>'41'!D32</f>
        <v>0</v>
      </c>
      <c r="E32" s="72">
        <f>'80'!D33</f>
        <v>0</v>
      </c>
      <c r="F32" s="557"/>
      <c r="G32" s="557" t="e">
        <f t="shared" si="9"/>
        <v>#DIV/0!</v>
      </c>
      <c r="H32" s="557"/>
      <c r="I32" s="557" t="e">
        <f t="shared" si="10"/>
        <v>#DIV/0!</v>
      </c>
      <c r="J32" s="557"/>
      <c r="K32" s="557" t="e">
        <f t="shared" si="11"/>
        <v>#DIV/0!</v>
      </c>
      <c r="L32" s="72"/>
      <c r="M32" s="557" t="e">
        <f t="shared" si="12"/>
        <v>#DIV/0!</v>
      </c>
      <c r="N32" s="72"/>
      <c r="O32" s="557" t="e">
        <f t="shared" si="13"/>
        <v>#DIV/0!</v>
      </c>
      <c r="P32" s="72"/>
      <c r="Q32" s="557" t="e">
        <f t="shared" si="14"/>
        <v>#DIV/0!</v>
      </c>
      <c r="R32" s="72"/>
      <c r="S32" s="557" t="e">
        <f t="shared" si="15"/>
        <v>#DIV/0!</v>
      </c>
      <c r="T32" s="72">
        <f t="shared" si="16"/>
        <v>0</v>
      </c>
      <c r="U32" s="557" t="e">
        <f t="shared" si="17"/>
        <v>#DIV/0!</v>
      </c>
    </row>
    <row r="33" spans="1:21" x14ac:dyDescent="0.2">
      <c r="A33" s="557">
        <v>17</v>
      </c>
      <c r="B33" s="128" t="str">
        <f>'9'!B31</f>
        <v>Cilongok</v>
      </c>
      <c r="C33" s="128" t="str">
        <f>'9'!C31</f>
        <v>Cilongok I</v>
      </c>
      <c r="D33" s="939">
        <f>'41'!D33</f>
        <v>0</v>
      </c>
      <c r="E33" s="72">
        <f>'80'!D34</f>
        <v>0</v>
      </c>
      <c r="F33" s="557"/>
      <c r="G33" s="557" t="e">
        <f t="shared" si="9"/>
        <v>#DIV/0!</v>
      </c>
      <c r="H33" s="557"/>
      <c r="I33" s="557" t="e">
        <f t="shared" si="10"/>
        <v>#DIV/0!</v>
      </c>
      <c r="J33" s="557"/>
      <c r="K33" s="557" t="e">
        <f t="shared" si="11"/>
        <v>#DIV/0!</v>
      </c>
      <c r="L33" s="72"/>
      <c r="M33" s="557" t="e">
        <f t="shared" si="12"/>
        <v>#DIV/0!</v>
      </c>
      <c r="N33" s="72"/>
      <c r="O33" s="557" t="e">
        <f t="shared" si="13"/>
        <v>#DIV/0!</v>
      </c>
      <c r="P33" s="72"/>
      <c r="Q33" s="557" t="e">
        <f t="shared" si="14"/>
        <v>#DIV/0!</v>
      </c>
      <c r="R33" s="72"/>
      <c r="S33" s="557" t="e">
        <f t="shared" si="15"/>
        <v>#DIV/0!</v>
      </c>
      <c r="T33" s="72">
        <f t="shared" si="16"/>
        <v>0</v>
      </c>
      <c r="U33" s="557" t="e">
        <f t="shared" si="17"/>
        <v>#DIV/0!</v>
      </c>
    </row>
    <row r="34" spans="1:21" x14ac:dyDescent="0.2">
      <c r="A34" s="557"/>
      <c r="B34" s="128"/>
      <c r="C34" s="128" t="str">
        <f>'9'!C32</f>
        <v>Cilongok II</v>
      </c>
      <c r="D34" s="939">
        <f>'41'!D34</f>
        <v>0</v>
      </c>
      <c r="E34" s="72">
        <f>'80'!D35</f>
        <v>0</v>
      </c>
      <c r="F34" s="557"/>
      <c r="G34" s="557" t="e">
        <f t="shared" si="9"/>
        <v>#DIV/0!</v>
      </c>
      <c r="H34" s="557"/>
      <c r="I34" s="557" t="e">
        <f t="shared" si="10"/>
        <v>#DIV/0!</v>
      </c>
      <c r="J34" s="557"/>
      <c r="K34" s="557" t="e">
        <f t="shared" si="11"/>
        <v>#DIV/0!</v>
      </c>
      <c r="L34" s="72"/>
      <c r="M34" s="557" t="e">
        <f t="shared" si="12"/>
        <v>#DIV/0!</v>
      </c>
      <c r="N34" s="72"/>
      <c r="O34" s="557" t="e">
        <f t="shared" si="13"/>
        <v>#DIV/0!</v>
      </c>
      <c r="P34" s="72"/>
      <c r="Q34" s="557" t="e">
        <f t="shared" si="14"/>
        <v>#DIV/0!</v>
      </c>
      <c r="R34" s="72"/>
      <c r="S34" s="557" t="e">
        <f t="shared" si="15"/>
        <v>#DIV/0!</v>
      </c>
      <c r="T34" s="72">
        <f t="shared" si="16"/>
        <v>0</v>
      </c>
      <c r="U34" s="557" t="e">
        <f t="shared" si="17"/>
        <v>#DIV/0!</v>
      </c>
    </row>
    <row r="35" spans="1:21" x14ac:dyDescent="0.2">
      <c r="A35" s="557">
        <v>18</v>
      </c>
      <c r="B35" s="128" t="str">
        <f>'9'!B33</f>
        <v>Karanglewas</v>
      </c>
      <c r="C35" s="128" t="str">
        <f>'9'!C33</f>
        <v>Karanglewas</v>
      </c>
      <c r="D35" s="939">
        <f>'41'!D35</f>
        <v>0</v>
      </c>
      <c r="E35" s="72">
        <f>'80'!D36</f>
        <v>0</v>
      </c>
      <c r="F35" s="557"/>
      <c r="G35" s="557" t="e">
        <f t="shared" si="9"/>
        <v>#DIV/0!</v>
      </c>
      <c r="H35" s="557"/>
      <c r="I35" s="557" t="e">
        <f t="shared" si="10"/>
        <v>#DIV/0!</v>
      </c>
      <c r="J35" s="557"/>
      <c r="K35" s="557" t="e">
        <f t="shared" si="11"/>
        <v>#DIV/0!</v>
      </c>
      <c r="L35" s="72"/>
      <c r="M35" s="557" t="e">
        <f t="shared" si="12"/>
        <v>#DIV/0!</v>
      </c>
      <c r="N35" s="72"/>
      <c r="O35" s="557" t="e">
        <f t="shared" si="13"/>
        <v>#DIV/0!</v>
      </c>
      <c r="P35" s="72"/>
      <c r="Q35" s="557" t="e">
        <f t="shared" si="14"/>
        <v>#DIV/0!</v>
      </c>
      <c r="R35" s="72"/>
      <c r="S35" s="557" t="e">
        <f t="shared" si="15"/>
        <v>#DIV/0!</v>
      </c>
      <c r="T35" s="72">
        <f t="shared" si="16"/>
        <v>0</v>
      </c>
      <c r="U35" s="557" t="e">
        <f t="shared" si="17"/>
        <v>#DIV/0!</v>
      </c>
    </row>
    <row r="36" spans="1:21" x14ac:dyDescent="0.2">
      <c r="A36" s="557">
        <v>19</v>
      </c>
      <c r="B36" s="128" t="str">
        <f>'9'!B34</f>
        <v>Purwokerto Barat</v>
      </c>
      <c r="C36" s="128" t="str">
        <f>'9'!C34</f>
        <v>Purwokerto Barat</v>
      </c>
      <c r="D36" s="939">
        <f>'41'!D36</f>
        <v>0</v>
      </c>
      <c r="E36" s="72">
        <f>'80'!D37</f>
        <v>0</v>
      </c>
      <c r="F36" s="557"/>
      <c r="G36" s="557" t="e">
        <f t="shared" si="9"/>
        <v>#DIV/0!</v>
      </c>
      <c r="H36" s="557"/>
      <c r="I36" s="557" t="e">
        <f t="shared" si="10"/>
        <v>#DIV/0!</v>
      </c>
      <c r="J36" s="557"/>
      <c r="K36" s="557" t="e">
        <f t="shared" si="11"/>
        <v>#DIV/0!</v>
      </c>
      <c r="L36" s="72"/>
      <c r="M36" s="557" t="e">
        <f t="shared" si="12"/>
        <v>#DIV/0!</v>
      </c>
      <c r="N36" s="72"/>
      <c r="O36" s="557" t="e">
        <f t="shared" si="13"/>
        <v>#DIV/0!</v>
      </c>
      <c r="P36" s="72"/>
      <c r="Q36" s="557" t="e">
        <f t="shared" si="14"/>
        <v>#DIV/0!</v>
      </c>
      <c r="R36" s="72"/>
      <c r="S36" s="557" t="e">
        <f t="shared" si="15"/>
        <v>#DIV/0!</v>
      </c>
      <c r="T36" s="72">
        <f t="shared" si="16"/>
        <v>0</v>
      </c>
      <c r="U36" s="557" t="e">
        <f t="shared" si="17"/>
        <v>#DIV/0!</v>
      </c>
    </row>
    <row r="37" spans="1:21" x14ac:dyDescent="0.2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939">
        <f>'41'!D37</f>
        <v>0</v>
      </c>
      <c r="E37" s="72">
        <f>'80'!D38</f>
        <v>0</v>
      </c>
      <c r="F37" s="557"/>
      <c r="G37" s="557" t="e">
        <f t="shared" si="9"/>
        <v>#DIV/0!</v>
      </c>
      <c r="H37" s="557"/>
      <c r="I37" s="557" t="e">
        <f t="shared" si="10"/>
        <v>#DIV/0!</v>
      </c>
      <c r="J37" s="557"/>
      <c r="K37" s="557" t="e">
        <f t="shared" si="11"/>
        <v>#DIV/0!</v>
      </c>
      <c r="L37" s="72"/>
      <c r="M37" s="557" t="e">
        <f t="shared" si="12"/>
        <v>#DIV/0!</v>
      </c>
      <c r="N37" s="72"/>
      <c r="O37" s="557" t="e">
        <f t="shared" si="13"/>
        <v>#DIV/0!</v>
      </c>
      <c r="P37" s="72"/>
      <c r="Q37" s="557" t="e">
        <f t="shared" si="14"/>
        <v>#DIV/0!</v>
      </c>
      <c r="R37" s="72"/>
      <c r="S37" s="557" t="e">
        <f t="shared" si="15"/>
        <v>#DIV/0!</v>
      </c>
      <c r="T37" s="72">
        <f t="shared" si="16"/>
        <v>0</v>
      </c>
      <c r="U37" s="557" t="e">
        <f t="shared" si="17"/>
        <v>#DIV/0!</v>
      </c>
    </row>
    <row r="38" spans="1:21" x14ac:dyDescent="0.2">
      <c r="A38" s="557"/>
      <c r="B38" s="128"/>
      <c r="C38" s="128" t="str">
        <f>'9'!C36</f>
        <v>Purwokerto Timur II</v>
      </c>
      <c r="D38" s="939">
        <f>'41'!D38</f>
        <v>0</v>
      </c>
      <c r="E38" s="72">
        <f>'80'!D39</f>
        <v>0</v>
      </c>
      <c r="F38" s="557"/>
      <c r="G38" s="557" t="e">
        <f t="shared" si="9"/>
        <v>#DIV/0!</v>
      </c>
      <c r="H38" s="557"/>
      <c r="I38" s="557" t="e">
        <f t="shared" si="10"/>
        <v>#DIV/0!</v>
      </c>
      <c r="J38" s="557"/>
      <c r="K38" s="557" t="e">
        <f t="shared" si="11"/>
        <v>#DIV/0!</v>
      </c>
      <c r="L38" s="72"/>
      <c r="M38" s="557" t="e">
        <f t="shared" si="12"/>
        <v>#DIV/0!</v>
      </c>
      <c r="N38" s="72"/>
      <c r="O38" s="557" t="e">
        <f t="shared" si="13"/>
        <v>#DIV/0!</v>
      </c>
      <c r="P38" s="72"/>
      <c r="Q38" s="557" t="e">
        <f t="shared" si="14"/>
        <v>#DIV/0!</v>
      </c>
      <c r="R38" s="72"/>
      <c r="S38" s="557" t="e">
        <f t="shared" si="15"/>
        <v>#DIV/0!</v>
      </c>
      <c r="T38" s="72">
        <f t="shared" si="16"/>
        <v>0</v>
      </c>
      <c r="U38" s="557" t="e">
        <f t="shared" si="17"/>
        <v>#DIV/0!</v>
      </c>
    </row>
    <row r="39" spans="1:21" x14ac:dyDescent="0.2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939">
        <f>'41'!D39</f>
        <v>0</v>
      </c>
      <c r="E39" s="72">
        <f>'80'!D40</f>
        <v>0</v>
      </c>
      <c r="F39" s="557"/>
      <c r="G39" s="557" t="e">
        <f t="shared" si="9"/>
        <v>#DIV/0!</v>
      </c>
      <c r="H39" s="557"/>
      <c r="I39" s="557" t="e">
        <f t="shared" si="10"/>
        <v>#DIV/0!</v>
      </c>
      <c r="J39" s="557"/>
      <c r="K39" s="557" t="e">
        <f t="shared" si="11"/>
        <v>#DIV/0!</v>
      </c>
      <c r="L39" s="72"/>
      <c r="M39" s="557" t="e">
        <f t="shared" si="12"/>
        <v>#DIV/0!</v>
      </c>
      <c r="N39" s="72"/>
      <c r="O39" s="557" t="e">
        <f t="shared" si="13"/>
        <v>#DIV/0!</v>
      </c>
      <c r="P39" s="72"/>
      <c r="Q39" s="557" t="e">
        <f t="shared" si="14"/>
        <v>#DIV/0!</v>
      </c>
      <c r="R39" s="72"/>
      <c r="S39" s="557" t="e">
        <f t="shared" si="15"/>
        <v>#DIV/0!</v>
      </c>
      <c r="T39" s="72">
        <f t="shared" si="16"/>
        <v>0</v>
      </c>
      <c r="U39" s="557" t="e">
        <f t="shared" si="17"/>
        <v>#DIV/0!</v>
      </c>
    </row>
    <row r="40" spans="1:21" x14ac:dyDescent="0.2">
      <c r="A40" s="557"/>
      <c r="B40" s="128"/>
      <c r="C40" s="128" t="str">
        <f>'9'!C38</f>
        <v>Purwokerto Utara II</v>
      </c>
      <c r="D40" s="939">
        <f>'41'!D40</f>
        <v>0</v>
      </c>
      <c r="E40" s="72">
        <f>'80'!D41</f>
        <v>0</v>
      </c>
      <c r="F40" s="557"/>
      <c r="G40" s="557" t="e">
        <f t="shared" si="9"/>
        <v>#DIV/0!</v>
      </c>
      <c r="H40" s="557"/>
      <c r="I40" s="557" t="e">
        <f t="shared" si="10"/>
        <v>#DIV/0!</v>
      </c>
      <c r="J40" s="557"/>
      <c r="K40" s="557" t="e">
        <f t="shared" si="11"/>
        <v>#DIV/0!</v>
      </c>
      <c r="L40" s="72"/>
      <c r="M40" s="557" t="e">
        <f t="shared" si="12"/>
        <v>#DIV/0!</v>
      </c>
      <c r="N40" s="72"/>
      <c r="O40" s="557" t="e">
        <f t="shared" si="13"/>
        <v>#DIV/0!</v>
      </c>
      <c r="P40" s="72"/>
      <c r="Q40" s="557" t="e">
        <f t="shared" si="14"/>
        <v>#DIV/0!</v>
      </c>
      <c r="R40" s="72"/>
      <c r="S40" s="557" t="e">
        <f t="shared" si="15"/>
        <v>#DIV/0!</v>
      </c>
      <c r="T40" s="72">
        <f t="shared" si="16"/>
        <v>0</v>
      </c>
      <c r="U40" s="557" t="e">
        <f t="shared" si="17"/>
        <v>#DIV/0!</v>
      </c>
    </row>
    <row r="41" spans="1:21" x14ac:dyDescent="0.2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939">
        <f>'41'!D41</f>
        <v>0</v>
      </c>
      <c r="E41" s="72">
        <f>'80'!D42</f>
        <v>0</v>
      </c>
      <c r="F41" s="557"/>
      <c r="G41" s="557" t="e">
        <f t="shared" si="9"/>
        <v>#DIV/0!</v>
      </c>
      <c r="H41" s="557"/>
      <c r="I41" s="557" t="e">
        <f t="shared" si="10"/>
        <v>#DIV/0!</v>
      </c>
      <c r="J41" s="557"/>
      <c r="K41" s="557" t="e">
        <f t="shared" si="11"/>
        <v>#DIV/0!</v>
      </c>
      <c r="L41" s="72"/>
      <c r="M41" s="557" t="e">
        <f t="shared" si="12"/>
        <v>#DIV/0!</v>
      </c>
      <c r="N41" s="72"/>
      <c r="O41" s="557" t="e">
        <f t="shared" si="13"/>
        <v>#DIV/0!</v>
      </c>
      <c r="P41" s="72"/>
      <c r="Q41" s="557" t="e">
        <f t="shared" si="14"/>
        <v>#DIV/0!</v>
      </c>
      <c r="R41" s="72"/>
      <c r="S41" s="557" t="e">
        <f t="shared" si="15"/>
        <v>#DIV/0!</v>
      </c>
      <c r="T41" s="72">
        <f t="shared" si="16"/>
        <v>0</v>
      </c>
      <c r="U41" s="557" t="e">
        <f t="shared" si="17"/>
        <v>#DIV/0!</v>
      </c>
    </row>
    <row r="42" spans="1:21" x14ac:dyDescent="0.2">
      <c r="A42" s="557">
        <v>23</v>
      </c>
      <c r="B42" s="128" t="str">
        <f>'9'!B40</f>
        <v>Sokaraja</v>
      </c>
      <c r="C42" s="128" t="str">
        <f>'9'!C40</f>
        <v>Sokaraja I</v>
      </c>
      <c r="D42" s="939">
        <f>'41'!D42</f>
        <v>0</v>
      </c>
      <c r="E42" s="72">
        <f>'80'!D43</f>
        <v>0</v>
      </c>
      <c r="F42" s="557"/>
      <c r="G42" s="557" t="e">
        <f t="shared" si="9"/>
        <v>#DIV/0!</v>
      </c>
      <c r="H42" s="557"/>
      <c r="I42" s="557" t="e">
        <f t="shared" si="10"/>
        <v>#DIV/0!</v>
      </c>
      <c r="J42" s="557"/>
      <c r="K42" s="557" t="e">
        <f t="shared" si="11"/>
        <v>#DIV/0!</v>
      </c>
      <c r="L42" s="72"/>
      <c r="M42" s="557" t="e">
        <f t="shared" si="12"/>
        <v>#DIV/0!</v>
      </c>
      <c r="N42" s="72"/>
      <c r="O42" s="557" t="e">
        <f t="shared" si="13"/>
        <v>#DIV/0!</v>
      </c>
      <c r="P42" s="72"/>
      <c r="Q42" s="557" t="e">
        <f t="shared" si="14"/>
        <v>#DIV/0!</v>
      </c>
      <c r="R42" s="72"/>
      <c r="S42" s="557" t="e">
        <f t="shared" si="15"/>
        <v>#DIV/0!</v>
      </c>
      <c r="T42" s="72">
        <f t="shared" si="16"/>
        <v>0</v>
      </c>
      <c r="U42" s="557" t="e">
        <f t="shared" si="17"/>
        <v>#DIV/0!</v>
      </c>
    </row>
    <row r="43" spans="1:21" x14ac:dyDescent="0.2">
      <c r="A43" s="557"/>
      <c r="B43" s="128"/>
      <c r="C43" s="128" t="str">
        <f>'9'!C41</f>
        <v>Sokaraja II</v>
      </c>
      <c r="D43" s="939">
        <f>'41'!D43</f>
        <v>0</v>
      </c>
      <c r="E43" s="72">
        <f>'80'!D44</f>
        <v>0</v>
      </c>
      <c r="F43" s="557"/>
      <c r="G43" s="557" t="e">
        <f t="shared" si="9"/>
        <v>#DIV/0!</v>
      </c>
      <c r="H43" s="557"/>
      <c r="I43" s="557" t="e">
        <f t="shared" si="10"/>
        <v>#DIV/0!</v>
      </c>
      <c r="J43" s="557"/>
      <c r="K43" s="557" t="e">
        <f t="shared" si="11"/>
        <v>#DIV/0!</v>
      </c>
      <c r="L43" s="72"/>
      <c r="M43" s="557" t="e">
        <f t="shared" si="12"/>
        <v>#DIV/0!</v>
      </c>
      <c r="N43" s="72"/>
      <c r="O43" s="557" t="e">
        <f t="shared" si="13"/>
        <v>#DIV/0!</v>
      </c>
      <c r="P43" s="72"/>
      <c r="Q43" s="557" t="e">
        <f t="shared" si="14"/>
        <v>#DIV/0!</v>
      </c>
      <c r="R43" s="72"/>
      <c r="S43" s="557" t="e">
        <f t="shared" si="15"/>
        <v>#DIV/0!</v>
      </c>
      <c r="T43" s="72">
        <f t="shared" si="16"/>
        <v>0</v>
      </c>
      <c r="U43" s="557" t="e">
        <f t="shared" si="17"/>
        <v>#DIV/0!</v>
      </c>
    </row>
    <row r="44" spans="1:21" x14ac:dyDescent="0.2">
      <c r="A44" s="557">
        <v>24</v>
      </c>
      <c r="B44" s="128" t="str">
        <f>'9'!B42</f>
        <v>Kembaran</v>
      </c>
      <c r="C44" s="128" t="str">
        <f>'9'!C42</f>
        <v>Kembaran I</v>
      </c>
      <c r="D44" s="939">
        <f>'41'!D44</f>
        <v>0</v>
      </c>
      <c r="E44" s="72">
        <f>'80'!D45</f>
        <v>0</v>
      </c>
      <c r="F44" s="557"/>
      <c r="G44" s="557" t="e">
        <f t="shared" si="9"/>
        <v>#DIV/0!</v>
      </c>
      <c r="H44" s="557"/>
      <c r="I44" s="557" t="e">
        <f t="shared" si="10"/>
        <v>#DIV/0!</v>
      </c>
      <c r="J44" s="557"/>
      <c r="K44" s="557" t="e">
        <f t="shared" si="11"/>
        <v>#DIV/0!</v>
      </c>
      <c r="L44" s="72"/>
      <c r="M44" s="557" t="e">
        <f t="shared" si="12"/>
        <v>#DIV/0!</v>
      </c>
      <c r="N44" s="72"/>
      <c r="O44" s="557" t="e">
        <f t="shared" si="13"/>
        <v>#DIV/0!</v>
      </c>
      <c r="P44" s="72"/>
      <c r="Q44" s="557" t="e">
        <f t="shared" si="14"/>
        <v>#DIV/0!</v>
      </c>
      <c r="R44" s="72"/>
      <c r="S44" s="557" t="e">
        <f t="shared" si="15"/>
        <v>#DIV/0!</v>
      </c>
      <c r="T44" s="72">
        <f t="shared" si="16"/>
        <v>0</v>
      </c>
      <c r="U44" s="557" t="e">
        <f t="shared" si="17"/>
        <v>#DIV/0!</v>
      </c>
    </row>
    <row r="45" spans="1:21" x14ac:dyDescent="0.2">
      <c r="A45" s="557"/>
      <c r="B45" s="128"/>
      <c r="C45" s="128" t="str">
        <f>'9'!C43</f>
        <v>Kembaran II</v>
      </c>
      <c r="D45" s="939">
        <f>'41'!D45</f>
        <v>0</v>
      </c>
      <c r="E45" s="72">
        <f>'80'!D46</f>
        <v>0</v>
      </c>
      <c r="F45" s="557"/>
      <c r="G45" s="557" t="e">
        <f t="shared" si="9"/>
        <v>#DIV/0!</v>
      </c>
      <c r="H45" s="557"/>
      <c r="I45" s="557" t="e">
        <f t="shared" si="10"/>
        <v>#DIV/0!</v>
      </c>
      <c r="J45" s="557"/>
      <c r="K45" s="557" t="e">
        <f t="shared" si="11"/>
        <v>#DIV/0!</v>
      </c>
      <c r="L45" s="72"/>
      <c r="M45" s="557" t="e">
        <f t="shared" si="12"/>
        <v>#DIV/0!</v>
      </c>
      <c r="N45" s="72"/>
      <c r="O45" s="557" t="e">
        <f t="shared" si="13"/>
        <v>#DIV/0!</v>
      </c>
      <c r="P45" s="72"/>
      <c r="Q45" s="557" t="e">
        <f t="shared" si="14"/>
        <v>#DIV/0!</v>
      </c>
      <c r="R45" s="72"/>
      <c r="S45" s="557" t="e">
        <f t="shared" si="15"/>
        <v>#DIV/0!</v>
      </c>
      <c r="T45" s="72">
        <f t="shared" si="16"/>
        <v>0</v>
      </c>
      <c r="U45" s="557" t="e">
        <f t="shared" si="17"/>
        <v>#DIV/0!</v>
      </c>
    </row>
    <row r="46" spans="1:21" x14ac:dyDescent="0.2">
      <c r="A46" s="557">
        <v>25</v>
      </c>
      <c r="B46" s="128" t="str">
        <f>'9'!B44</f>
        <v>Sumbang</v>
      </c>
      <c r="C46" s="128" t="str">
        <f>'9'!C44</f>
        <v>Sumbang I</v>
      </c>
      <c r="D46" s="939">
        <f>'41'!D46</f>
        <v>0</v>
      </c>
      <c r="E46" s="72">
        <f>'80'!D47</f>
        <v>0</v>
      </c>
      <c r="F46" s="557"/>
      <c r="G46" s="557" t="e">
        <f t="shared" si="9"/>
        <v>#DIV/0!</v>
      </c>
      <c r="H46" s="557"/>
      <c r="I46" s="557" t="e">
        <f t="shared" si="10"/>
        <v>#DIV/0!</v>
      </c>
      <c r="J46" s="557"/>
      <c r="K46" s="557" t="e">
        <f t="shared" si="11"/>
        <v>#DIV/0!</v>
      </c>
      <c r="L46" s="72"/>
      <c r="M46" s="557" t="e">
        <f t="shared" si="12"/>
        <v>#DIV/0!</v>
      </c>
      <c r="N46" s="72"/>
      <c r="O46" s="557" t="e">
        <f t="shared" si="13"/>
        <v>#DIV/0!</v>
      </c>
      <c r="P46" s="72"/>
      <c r="Q46" s="557" t="e">
        <f t="shared" si="14"/>
        <v>#DIV/0!</v>
      </c>
      <c r="R46" s="72"/>
      <c r="S46" s="557" t="e">
        <f t="shared" si="15"/>
        <v>#DIV/0!</v>
      </c>
      <c r="T46" s="72">
        <f t="shared" si="16"/>
        <v>0</v>
      </c>
      <c r="U46" s="557" t="e">
        <f t="shared" si="17"/>
        <v>#DIV/0!</v>
      </c>
    </row>
    <row r="47" spans="1:21" x14ac:dyDescent="0.2">
      <c r="A47" s="557"/>
      <c r="B47" s="128"/>
      <c r="C47" s="128" t="str">
        <f>'9'!C45</f>
        <v>Sumbang II</v>
      </c>
      <c r="D47" s="939">
        <f>'41'!D47</f>
        <v>0</v>
      </c>
      <c r="E47" s="72">
        <f>'80'!D48</f>
        <v>0</v>
      </c>
      <c r="F47" s="557"/>
      <c r="G47" s="557" t="e">
        <f t="shared" si="9"/>
        <v>#DIV/0!</v>
      </c>
      <c r="H47" s="557"/>
      <c r="I47" s="557" t="e">
        <f t="shared" si="10"/>
        <v>#DIV/0!</v>
      </c>
      <c r="J47" s="557"/>
      <c r="K47" s="557" t="e">
        <f t="shared" si="11"/>
        <v>#DIV/0!</v>
      </c>
      <c r="L47" s="72"/>
      <c r="M47" s="557" t="e">
        <f t="shared" si="12"/>
        <v>#DIV/0!</v>
      </c>
      <c r="N47" s="72"/>
      <c r="O47" s="557" t="e">
        <f t="shared" si="13"/>
        <v>#DIV/0!</v>
      </c>
      <c r="P47" s="72"/>
      <c r="Q47" s="557" t="e">
        <f t="shared" si="14"/>
        <v>#DIV/0!</v>
      </c>
      <c r="R47" s="72"/>
      <c r="S47" s="557" t="e">
        <f t="shared" si="15"/>
        <v>#DIV/0!</v>
      </c>
      <c r="T47" s="72">
        <f t="shared" si="16"/>
        <v>0</v>
      </c>
      <c r="U47" s="557" t="e">
        <f t="shared" si="17"/>
        <v>#DIV/0!</v>
      </c>
    </row>
    <row r="48" spans="1:21" x14ac:dyDescent="0.2">
      <c r="A48" s="557">
        <v>26</v>
      </c>
      <c r="B48" s="128" t="str">
        <f>'9'!B46</f>
        <v>Baturraden</v>
      </c>
      <c r="C48" s="128" t="str">
        <f>'9'!C46</f>
        <v>Baturraden I</v>
      </c>
      <c r="D48" s="939">
        <f>'41'!D48</f>
        <v>0</v>
      </c>
      <c r="E48" s="72">
        <f>'80'!D49</f>
        <v>0</v>
      </c>
      <c r="F48" s="557"/>
      <c r="G48" s="557" t="e">
        <f t="shared" si="9"/>
        <v>#DIV/0!</v>
      </c>
      <c r="H48" s="557"/>
      <c r="I48" s="557" t="e">
        <f t="shared" si="10"/>
        <v>#DIV/0!</v>
      </c>
      <c r="J48" s="557"/>
      <c r="K48" s="557" t="e">
        <f t="shared" si="11"/>
        <v>#DIV/0!</v>
      </c>
      <c r="L48" s="72"/>
      <c r="M48" s="557" t="e">
        <f t="shared" si="12"/>
        <v>#DIV/0!</v>
      </c>
      <c r="N48" s="72"/>
      <c r="O48" s="557" t="e">
        <f t="shared" si="13"/>
        <v>#DIV/0!</v>
      </c>
      <c r="P48" s="72"/>
      <c r="Q48" s="557" t="e">
        <f t="shared" si="14"/>
        <v>#DIV/0!</v>
      </c>
      <c r="R48" s="72"/>
      <c r="S48" s="557" t="e">
        <f t="shared" si="15"/>
        <v>#DIV/0!</v>
      </c>
      <c r="T48" s="72">
        <f t="shared" si="16"/>
        <v>0</v>
      </c>
      <c r="U48" s="557" t="e">
        <f t="shared" si="17"/>
        <v>#DIV/0!</v>
      </c>
    </row>
    <row r="49" spans="1:21" x14ac:dyDescent="0.2">
      <c r="A49" s="557"/>
      <c r="B49" s="128"/>
      <c r="C49" s="128" t="str">
        <f>'9'!C47</f>
        <v>Baturraden II</v>
      </c>
      <c r="D49" s="939">
        <f>'41'!D49</f>
        <v>0</v>
      </c>
      <c r="E49" s="72">
        <f>'80'!D50</f>
        <v>0</v>
      </c>
      <c r="F49" s="557"/>
      <c r="G49" s="557" t="e">
        <f t="shared" si="9"/>
        <v>#DIV/0!</v>
      </c>
      <c r="H49" s="557"/>
      <c r="I49" s="557" t="e">
        <f t="shared" si="10"/>
        <v>#DIV/0!</v>
      </c>
      <c r="J49" s="557"/>
      <c r="K49" s="557" t="e">
        <f t="shared" si="11"/>
        <v>#DIV/0!</v>
      </c>
      <c r="L49" s="72"/>
      <c r="M49" s="557" t="e">
        <f t="shared" si="12"/>
        <v>#DIV/0!</v>
      </c>
      <c r="N49" s="72"/>
      <c r="O49" s="557" t="e">
        <f t="shared" si="13"/>
        <v>#DIV/0!</v>
      </c>
      <c r="P49" s="72"/>
      <c r="Q49" s="557" t="e">
        <f t="shared" si="14"/>
        <v>#DIV/0!</v>
      </c>
      <c r="R49" s="72"/>
      <c r="S49" s="557" t="e">
        <f t="shared" si="15"/>
        <v>#DIV/0!</v>
      </c>
      <c r="T49" s="72">
        <f t="shared" si="16"/>
        <v>0</v>
      </c>
      <c r="U49" s="557" t="e">
        <f t="shared" si="17"/>
        <v>#DIV/0!</v>
      </c>
    </row>
    <row r="50" spans="1:21" x14ac:dyDescent="0.2">
      <c r="A50" s="557">
        <v>27</v>
      </c>
      <c r="B50" s="128" t="str">
        <f>'9'!B48</f>
        <v>Kedungbanteng</v>
      </c>
      <c r="C50" s="128" t="str">
        <f>'9'!C48</f>
        <v>Kedungbanteng</v>
      </c>
      <c r="D50" s="939">
        <f>'41'!D50</f>
        <v>0</v>
      </c>
      <c r="E50" s="72">
        <f>'80'!D51</f>
        <v>0</v>
      </c>
      <c r="F50" s="557"/>
      <c r="G50" s="557" t="e">
        <f t="shared" si="9"/>
        <v>#DIV/0!</v>
      </c>
      <c r="H50" s="557"/>
      <c r="I50" s="557" t="e">
        <f t="shared" si="10"/>
        <v>#DIV/0!</v>
      </c>
      <c r="J50" s="557"/>
      <c r="K50" s="557" t="e">
        <f t="shared" si="11"/>
        <v>#DIV/0!</v>
      </c>
      <c r="L50" s="72"/>
      <c r="M50" s="557" t="e">
        <f t="shared" si="12"/>
        <v>#DIV/0!</v>
      </c>
      <c r="N50" s="72"/>
      <c r="O50" s="557" t="e">
        <f t="shared" si="13"/>
        <v>#DIV/0!</v>
      </c>
      <c r="P50" s="72"/>
      <c r="Q50" s="557" t="e">
        <f t="shared" si="14"/>
        <v>#DIV/0!</v>
      </c>
      <c r="R50" s="72"/>
      <c r="S50" s="557" t="e">
        <f t="shared" si="15"/>
        <v>#DIV/0!</v>
      </c>
      <c r="T50" s="72">
        <f t="shared" si="16"/>
        <v>0</v>
      </c>
      <c r="U50" s="557" t="e">
        <f t="shared" si="17"/>
        <v>#DIV/0!</v>
      </c>
    </row>
    <row r="51" spans="1:21" x14ac:dyDescent="0.2">
      <c r="A51" s="72"/>
      <c r="B51" s="128"/>
      <c r="C51" s="128"/>
      <c r="D51" s="939"/>
      <c r="E51" s="72"/>
      <c r="F51" s="557"/>
      <c r="G51" s="557"/>
      <c r="H51" s="557"/>
      <c r="I51" s="557"/>
      <c r="J51" s="557"/>
      <c r="K51" s="557"/>
      <c r="L51" s="72"/>
      <c r="M51" s="557"/>
      <c r="N51" s="72"/>
      <c r="O51" s="557"/>
      <c r="P51" s="72"/>
      <c r="Q51" s="557"/>
      <c r="R51" s="72"/>
      <c r="S51" s="557"/>
      <c r="T51" s="72"/>
      <c r="U51" s="557"/>
    </row>
    <row r="52" spans="1:21" x14ac:dyDescent="0.2">
      <c r="A52" s="72"/>
      <c r="B52" s="128"/>
      <c r="C52" s="128"/>
      <c r="D52" s="939"/>
      <c r="E52" s="72"/>
      <c r="F52" s="557"/>
      <c r="G52" s="557"/>
      <c r="H52" s="557"/>
      <c r="I52" s="557"/>
      <c r="J52" s="557"/>
      <c r="K52" s="557"/>
      <c r="L52" s="72"/>
      <c r="M52" s="557"/>
      <c r="N52" s="72"/>
      <c r="O52" s="557"/>
      <c r="P52" s="72"/>
      <c r="Q52" s="557"/>
      <c r="R52" s="72"/>
      <c r="S52" s="557"/>
      <c r="T52" s="72"/>
      <c r="U52" s="557"/>
    </row>
    <row r="53" spans="1:21" x14ac:dyDescent="0.2">
      <c r="A53" s="72"/>
      <c r="B53" s="128"/>
      <c r="C53" s="128"/>
      <c r="D53" s="939"/>
      <c r="E53" s="72"/>
      <c r="F53" s="557"/>
      <c r="G53" s="557"/>
      <c r="H53" s="557"/>
      <c r="I53" s="557"/>
      <c r="J53" s="557"/>
      <c r="K53" s="557"/>
      <c r="L53" s="72"/>
      <c r="M53" s="557"/>
      <c r="N53" s="72"/>
      <c r="O53" s="557"/>
      <c r="P53" s="72"/>
      <c r="Q53" s="557"/>
      <c r="R53" s="72"/>
      <c r="S53" s="557"/>
      <c r="T53" s="72"/>
      <c r="U53" s="557"/>
    </row>
    <row r="54" spans="1:21" x14ac:dyDescent="0.2">
      <c r="A54" s="72"/>
      <c r="B54" s="128"/>
      <c r="C54" s="128"/>
      <c r="D54" s="939"/>
      <c r="E54" s="72"/>
      <c r="F54" s="557"/>
      <c r="G54" s="557"/>
      <c r="H54" s="557"/>
      <c r="I54" s="557"/>
      <c r="J54" s="557"/>
      <c r="K54" s="557"/>
      <c r="L54" s="72"/>
      <c r="M54" s="557"/>
      <c r="N54" s="72"/>
      <c r="O54" s="557"/>
      <c r="P54" s="72"/>
      <c r="Q54" s="557"/>
      <c r="R54" s="72"/>
      <c r="S54" s="557"/>
      <c r="T54" s="72"/>
      <c r="U54" s="557"/>
    </row>
    <row r="55" spans="1:21" x14ac:dyDescent="0.2">
      <c r="A55" s="72"/>
      <c r="B55" s="72"/>
      <c r="C55" s="72"/>
      <c r="D55" s="72"/>
      <c r="E55" s="72"/>
      <c r="F55" s="557"/>
      <c r="G55" s="557"/>
      <c r="H55" s="557"/>
      <c r="I55" s="557"/>
      <c r="J55" s="557"/>
      <c r="K55" s="557"/>
      <c r="L55" s="72"/>
      <c r="M55" s="72"/>
      <c r="N55" s="72"/>
      <c r="O55" s="72"/>
      <c r="P55" s="72"/>
      <c r="Q55" s="72"/>
      <c r="R55" s="72"/>
      <c r="S55" s="72"/>
      <c r="T55" s="72"/>
      <c r="U55" s="72"/>
    </row>
    <row r="56" spans="1:21" x14ac:dyDescent="0.2">
      <c r="A56" s="72"/>
      <c r="B56" s="72"/>
      <c r="C56" s="72"/>
      <c r="D56" s="72"/>
      <c r="E56" s="72"/>
      <c r="F56" s="557"/>
      <c r="G56" s="557"/>
      <c r="H56" s="557"/>
      <c r="I56" s="557"/>
      <c r="J56" s="557"/>
      <c r="K56" s="557"/>
      <c r="L56" s="72"/>
      <c r="M56" s="72"/>
      <c r="N56" s="72"/>
      <c r="O56" s="72"/>
      <c r="P56" s="72"/>
      <c r="Q56" s="72"/>
      <c r="R56" s="72"/>
      <c r="S56" s="72"/>
      <c r="T56" s="72"/>
      <c r="U56" s="72"/>
    </row>
    <row r="57" spans="1:21" x14ac:dyDescent="0.2">
      <c r="A57" s="72"/>
      <c r="B57" s="72"/>
      <c r="C57" s="72"/>
      <c r="D57" s="72"/>
      <c r="E57" s="72"/>
      <c r="F57" s="557"/>
      <c r="G57" s="557"/>
      <c r="H57" s="557"/>
      <c r="I57" s="557"/>
      <c r="J57" s="557"/>
      <c r="K57" s="557"/>
      <c r="L57" s="72"/>
      <c r="M57" s="72"/>
      <c r="N57" s="72"/>
      <c r="O57" s="72"/>
      <c r="P57" s="72"/>
      <c r="Q57" s="72"/>
      <c r="R57" s="72"/>
      <c r="S57" s="72"/>
      <c r="T57" s="72"/>
      <c r="U57" s="72"/>
    </row>
    <row r="58" spans="1:21" x14ac:dyDescent="0.2">
      <c r="A58" s="72"/>
      <c r="B58" s="72"/>
      <c r="C58" s="72"/>
      <c r="D58" s="72"/>
      <c r="E58" s="72"/>
      <c r="F58" s="557"/>
      <c r="G58" s="557"/>
      <c r="H58" s="557"/>
      <c r="I58" s="557"/>
      <c r="J58" s="557"/>
      <c r="K58" s="557"/>
      <c r="L58" s="72"/>
      <c r="M58" s="72"/>
      <c r="N58" s="72"/>
      <c r="O58" s="72"/>
      <c r="P58" s="72"/>
      <c r="Q58" s="72"/>
      <c r="R58" s="72"/>
      <c r="S58" s="72"/>
      <c r="T58" s="72"/>
      <c r="U58" s="72"/>
    </row>
    <row r="59" spans="1:21" x14ac:dyDescent="0.2">
      <c r="A59" s="78"/>
      <c r="B59" s="78"/>
      <c r="C59" s="78"/>
      <c r="D59" s="78"/>
      <c r="E59" s="78"/>
      <c r="F59" s="558"/>
      <c r="G59" s="558"/>
      <c r="H59" s="558"/>
      <c r="I59" s="558"/>
      <c r="J59" s="558"/>
      <c r="K59" s="558"/>
      <c r="L59" s="78"/>
      <c r="M59" s="78"/>
      <c r="N59" s="78"/>
      <c r="O59" s="78"/>
      <c r="P59" s="78"/>
      <c r="Q59" s="78"/>
      <c r="R59" s="78"/>
      <c r="S59" s="78"/>
      <c r="T59" s="78"/>
      <c r="U59" s="78"/>
    </row>
    <row r="60" spans="1:21" ht="16.5" thickBot="1" x14ac:dyDescent="0.25">
      <c r="A60" s="81" t="s">
        <v>488</v>
      </c>
      <c r="B60" s="81"/>
      <c r="C60" s="81"/>
      <c r="D60" s="81">
        <f>SUM(D11:D30)</f>
        <v>0</v>
      </c>
      <c r="E60" s="81">
        <f t="shared" ref="E60:R60" si="18">SUM(E11:E30)</f>
        <v>0</v>
      </c>
      <c r="F60" s="81">
        <f t="shared" si="18"/>
        <v>0</v>
      </c>
      <c r="G60" s="889" t="e">
        <f t="shared" ref="G60" si="19">F60/D60*100</f>
        <v>#DIV/0!</v>
      </c>
      <c r="H60" s="81">
        <f t="shared" si="18"/>
        <v>0</v>
      </c>
      <c r="I60" s="889" t="e">
        <f t="shared" ref="I60" si="20">H60/E60*100</f>
        <v>#DIV/0!</v>
      </c>
      <c r="J60" s="81">
        <f t="shared" si="18"/>
        <v>0</v>
      </c>
      <c r="K60" s="889" t="e">
        <f t="shared" ref="K60" si="21">J60/E60*100</f>
        <v>#DIV/0!</v>
      </c>
      <c r="L60" s="81">
        <f t="shared" si="18"/>
        <v>0</v>
      </c>
      <c r="M60" s="889" t="e">
        <f t="shared" ref="M60" si="22">L60/E60*100</f>
        <v>#DIV/0!</v>
      </c>
      <c r="N60" s="81">
        <f t="shared" si="18"/>
        <v>0</v>
      </c>
      <c r="O60" s="889" t="e">
        <f t="shared" ref="O60" si="23">N60/E60*100</f>
        <v>#DIV/0!</v>
      </c>
      <c r="P60" s="81">
        <f t="shared" si="18"/>
        <v>0</v>
      </c>
      <c r="Q60" s="889" t="e">
        <f t="shared" ref="Q60" si="24">P60/D60*100</f>
        <v>#DIV/0!</v>
      </c>
      <c r="R60" s="81">
        <f t="shared" si="18"/>
        <v>0</v>
      </c>
      <c r="S60" s="889" t="e">
        <f t="shared" ref="S60" si="25">R60/E60*100</f>
        <v>#DIV/0!</v>
      </c>
      <c r="T60" s="81">
        <f t="shared" ref="T60" si="26">H60+J60+L60+N60+R60</f>
        <v>0</v>
      </c>
      <c r="U60" s="889" t="e">
        <f t="shared" ref="U60" si="27">T60/E60*100</f>
        <v>#DIV/0!</v>
      </c>
    </row>
    <row r="61" spans="1:21" x14ac:dyDescent="0.2">
      <c r="F61" s="564"/>
      <c r="G61" s="564"/>
      <c r="H61" s="564"/>
      <c r="I61" s="564"/>
      <c r="J61" s="564"/>
      <c r="K61" s="564"/>
    </row>
    <row r="63" spans="1:21" x14ac:dyDescent="0.2">
      <c r="A63" s="724" t="s">
        <v>922</v>
      </c>
      <c r="B63" s="724"/>
      <c r="C63" s="724"/>
    </row>
    <row r="64" spans="1:21" x14ac:dyDescent="0.2">
      <c r="A64" s="724" t="s">
        <v>1001</v>
      </c>
      <c r="B64" s="724"/>
      <c r="C64" s="724"/>
      <c r="S64" s="70" t="str">
        <f>PROPER(R8)</f>
        <v>Kk Pengelolaan Kualitas Udara Dalam Rumah Tangga (Pkurt)</v>
      </c>
    </row>
  </sheetData>
  <mergeCells count="16">
    <mergeCell ref="J8:K8"/>
    <mergeCell ref="L8:M8"/>
    <mergeCell ref="N8:O8"/>
    <mergeCell ref="P8:Q8"/>
    <mergeCell ref="A3:U3"/>
    <mergeCell ref="A6:U6"/>
    <mergeCell ref="A7:A9"/>
    <mergeCell ref="B7:B9"/>
    <mergeCell ref="C7:C9"/>
    <mergeCell ref="D7:D9"/>
    <mergeCell ref="E7:E9"/>
    <mergeCell ref="F7:U7"/>
    <mergeCell ref="R8:S8"/>
    <mergeCell ref="T8:U8"/>
    <mergeCell ref="F8:G8"/>
    <mergeCell ref="H8:I8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3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9D0CA-0F79-4834-B9AE-25D1B6DCE181}">
  <sheetPr codeName="Sheet80">
    <tabColor rgb="FF002060"/>
    <pageSetUpPr fitToPage="1"/>
  </sheetPr>
  <dimension ref="A1:R56"/>
  <sheetViews>
    <sheetView zoomScale="70" zoomScaleNormal="70" workbookViewId="0">
      <pane xSplit="2" ySplit="10" topLeftCell="C11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9.7109375" defaultRowHeight="15" x14ac:dyDescent="0.25"/>
  <cols>
    <col min="1" max="1" width="6.42578125" style="70" customWidth="1"/>
    <col min="2" max="3" width="21.7109375" style="70" customWidth="1"/>
    <col min="4" max="4" width="13.5703125" style="70" customWidth="1"/>
    <col min="5" max="5" width="12.28515625" style="70" customWidth="1"/>
    <col min="6" max="6" width="15.140625" style="70" customWidth="1"/>
    <col min="7" max="18" width="9.7109375" style="70" customWidth="1"/>
    <col min="19" max="247" width="19" style="70" customWidth="1"/>
    <col min="248" max="248" width="4" style="70" customWidth="1"/>
    <col min="249" max="250" width="21.7109375" style="70" customWidth="1"/>
    <col min="251" max="256" width="9.7109375" style="70"/>
    <col min="257" max="257" width="6.42578125" style="70" customWidth="1"/>
    <col min="258" max="259" width="21.7109375" style="70" customWidth="1"/>
    <col min="260" max="260" width="13.5703125" style="70" customWidth="1"/>
    <col min="261" max="261" width="12.28515625" style="70" customWidth="1"/>
    <col min="262" max="262" width="15.140625" style="70" customWidth="1"/>
    <col min="263" max="274" width="9.7109375" style="70"/>
    <col min="275" max="503" width="19" style="70" customWidth="1"/>
    <col min="504" max="504" width="4" style="70" customWidth="1"/>
    <col min="505" max="506" width="21.7109375" style="70" customWidth="1"/>
    <col min="507" max="512" width="9.7109375" style="70"/>
    <col min="513" max="513" width="6.42578125" style="70" customWidth="1"/>
    <col min="514" max="515" width="21.7109375" style="70" customWidth="1"/>
    <col min="516" max="516" width="13.5703125" style="70" customWidth="1"/>
    <col min="517" max="517" width="12.28515625" style="70" customWidth="1"/>
    <col min="518" max="518" width="15.140625" style="70" customWidth="1"/>
    <col min="519" max="530" width="9.7109375" style="70"/>
    <col min="531" max="759" width="19" style="70" customWidth="1"/>
    <col min="760" max="760" width="4" style="70" customWidth="1"/>
    <col min="761" max="762" width="21.7109375" style="70" customWidth="1"/>
    <col min="763" max="768" width="9.7109375" style="70"/>
    <col min="769" max="769" width="6.42578125" style="70" customWidth="1"/>
    <col min="770" max="771" width="21.7109375" style="70" customWidth="1"/>
    <col min="772" max="772" width="13.5703125" style="70" customWidth="1"/>
    <col min="773" max="773" width="12.28515625" style="70" customWidth="1"/>
    <col min="774" max="774" width="15.140625" style="70" customWidth="1"/>
    <col min="775" max="786" width="9.7109375" style="70"/>
    <col min="787" max="1015" width="19" style="70" customWidth="1"/>
    <col min="1016" max="1016" width="4" style="70" customWidth="1"/>
    <col min="1017" max="1018" width="21.7109375" style="70" customWidth="1"/>
    <col min="1019" max="1024" width="9.7109375" style="70"/>
    <col min="1025" max="1025" width="6.42578125" style="70" customWidth="1"/>
    <col min="1026" max="1027" width="21.7109375" style="70" customWidth="1"/>
    <col min="1028" max="1028" width="13.5703125" style="70" customWidth="1"/>
    <col min="1029" max="1029" width="12.28515625" style="70" customWidth="1"/>
    <col min="1030" max="1030" width="15.140625" style="70" customWidth="1"/>
    <col min="1031" max="1042" width="9.7109375" style="70"/>
    <col min="1043" max="1271" width="19" style="70" customWidth="1"/>
    <col min="1272" max="1272" width="4" style="70" customWidth="1"/>
    <col min="1273" max="1274" width="21.7109375" style="70" customWidth="1"/>
    <col min="1275" max="1280" width="9.7109375" style="70"/>
    <col min="1281" max="1281" width="6.42578125" style="70" customWidth="1"/>
    <col min="1282" max="1283" width="21.7109375" style="70" customWidth="1"/>
    <col min="1284" max="1284" width="13.5703125" style="70" customWidth="1"/>
    <col min="1285" max="1285" width="12.28515625" style="70" customWidth="1"/>
    <col min="1286" max="1286" width="15.140625" style="70" customWidth="1"/>
    <col min="1287" max="1298" width="9.7109375" style="70"/>
    <col min="1299" max="1527" width="19" style="70" customWidth="1"/>
    <col min="1528" max="1528" width="4" style="70" customWidth="1"/>
    <col min="1529" max="1530" width="21.7109375" style="70" customWidth="1"/>
    <col min="1531" max="1536" width="9.7109375" style="70"/>
    <col min="1537" max="1537" width="6.42578125" style="70" customWidth="1"/>
    <col min="1538" max="1539" width="21.7109375" style="70" customWidth="1"/>
    <col min="1540" max="1540" width="13.5703125" style="70" customWidth="1"/>
    <col min="1541" max="1541" width="12.28515625" style="70" customWidth="1"/>
    <col min="1542" max="1542" width="15.140625" style="70" customWidth="1"/>
    <col min="1543" max="1554" width="9.7109375" style="70"/>
    <col min="1555" max="1783" width="19" style="70" customWidth="1"/>
    <col min="1784" max="1784" width="4" style="70" customWidth="1"/>
    <col min="1785" max="1786" width="21.7109375" style="70" customWidth="1"/>
    <col min="1787" max="1792" width="9.7109375" style="70"/>
    <col min="1793" max="1793" width="6.42578125" style="70" customWidth="1"/>
    <col min="1794" max="1795" width="21.7109375" style="70" customWidth="1"/>
    <col min="1796" max="1796" width="13.5703125" style="70" customWidth="1"/>
    <col min="1797" max="1797" width="12.28515625" style="70" customWidth="1"/>
    <col min="1798" max="1798" width="15.140625" style="70" customWidth="1"/>
    <col min="1799" max="1810" width="9.7109375" style="70"/>
    <col min="1811" max="2039" width="19" style="70" customWidth="1"/>
    <col min="2040" max="2040" width="4" style="70" customWidth="1"/>
    <col min="2041" max="2042" width="21.7109375" style="70" customWidth="1"/>
    <col min="2043" max="2048" width="9.7109375" style="70"/>
    <col min="2049" max="2049" width="6.42578125" style="70" customWidth="1"/>
    <col min="2050" max="2051" width="21.7109375" style="70" customWidth="1"/>
    <col min="2052" max="2052" width="13.5703125" style="70" customWidth="1"/>
    <col min="2053" max="2053" width="12.28515625" style="70" customWidth="1"/>
    <col min="2054" max="2054" width="15.140625" style="70" customWidth="1"/>
    <col min="2055" max="2066" width="9.7109375" style="70"/>
    <col min="2067" max="2295" width="19" style="70" customWidth="1"/>
    <col min="2296" max="2296" width="4" style="70" customWidth="1"/>
    <col min="2297" max="2298" width="21.7109375" style="70" customWidth="1"/>
    <col min="2299" max="2304" width="9.7109375" style="70"/>
    <col min="2305" max="2305" width="6.42578125" style="70" customWidth="1"/>
    <col min="2306" max="2307" width="21.7109375" style="70" customWidth="1"/>
    <col min="2308" max="2308" width="13.5703125" style="70" customWidth="1"/>
    <col min="2309" max="2309" width="12.28515625" style="70" customWidth="1"/>
    <col min="2310" max="2310" width="15.140625" style="70" customWidth="1"/>
    <col min="2311" max="2322" width="9.7109375" style="70"/>
    <col min="2323" max="2551" width="19" style="70" customWidth="1"/>
    <col min="2552" max="2552" width="4" style="70" customWidth="1"/>
    <col min="2553" max="2554" width="21.7109375" style="70" customWidth="1"/>
    <col min="2555" max="2560" width="9.7109375" style="70"/>
    <col min="2561" max="2561" width="6.42578125" style="70" customWidth="1"/>
    <col min="2562" max="2563" width="21.7109375" style="70" customWidth="1"/>
    <col min="2564" max="2564" width="13.5703125" style="70" customWidth="1"/>
    <col min="2565" max="2565" width="12.28515625" style="70" customWidth="1"/>
    <col min="2566" max="2566" width="15.140625" style="70" customWidth="1"/>
    <col min="2567" max="2578" width="9.7109375" style="70"/>
    <col min="2579" max="2807" width="19" style="70" customWidth="1"/>
    <col min="2808" max="2808" width="4" style="70" customWidth="1"/>
    <col min="2809" max="2810" width="21.7109375" style="70" customWidth="1"/>
    <col min="2811" max="2816" width="9.7109375" style="70"/>
    <col min="2817" max="2817" width="6.42578125" style="70" customWidth="1"/>
    <col min="2818" max="2819" width="21.7109375" style="70" customWidth="1"/>
    <col min="2820" max="2820" width="13.5703125" style="70" customWidth="1"/>
    <col min="2821" max="2821" width="12.28515625" style="70" customWidth="1"/>
    <col min="2822" max="2822" width="15.140625" style="70" customWidth="1"/>
    <col min="2823" max="2834" width="9.7109375" style="70"/>
    <col min="2835" max="3063" width="19" style="70" customWidth="1"/>
    <col min="3064" max="3064" width="4" style="70" customWidth="1"/>
    <col min="3065" max="3066" width="21.7109375" style="70" customWidth="1"/>
    <col min="3067" max="3072" width="9.7109375" style="70"/>
    <col min="3073" max="3073" width="6.42578125" style="70" customWidth="1"/>
    <col min="3074" max="3075" width="21.7109375" style="70" customWidth="1"/>
    <col min="3076" max="3076" width="13.5703125" style="70" customWidth="1"/>
    <col min="3077" max="3077" width="12.28515625" style="70" customWidth="1"/>
    <col min="3078" max="3078" width="15.140625" style="70" customWidth="1"/>
    <col min="3079" max="3090" width="9.7109375" style="70"/>
    <col min="3091" max="3319" width="19" style="70" customWidth="1"/>
    <col min="3320" max="3320" width="4" style="70" customWidth="1"/>
    <col min="3321" max="3322" width="21.7109375" style="70" customWidth="1"/>
    <col min="3323" max="3328" width="9.7109375" style="70"/>
    <col min="3329" max="3329" width="6.42578125" style="70" customWidth="1"/>
    <col min="3330" max="3331" width="21.7109375" style="70" customWidth="1"/>
    <col min="3332" max="3332" width="13.5703125" style="70" customWidth="1"/>
    <col min="3333" max="3333" width="12.28515625" style="70" customWidth="1"/>
    <col min="3334" max="3334" width="15.140625" style="70" customWidth="1"/>
    <col min="3335" max="3346" width="9.7109375" style="70"/>
    <col min="3347" max="3575" width="19" style="70" customWidth="1"/>
    <col min="3576" max="3576" width="4" style="70" customWidth="1"/>
    <col min="3577" max="3578" width="21.7109375" style="70" customWidth="1"/>
    <col min="3579" max="3584" width="9.7109375" style="70"/>
    <col min="3585" max="3585" width="6.42578125" style="70" customWidth="1"/>
    <col min="3586" max="3587" width="21.7109375" style="70" customWidth="1"/>
    <col min="3588" max="3588" width="13.5703125" style="70" customWidth="1"/>
    <col min="3589" max="3589" width="12.28515625" style="70" customWidth="1"/>
    <col min="3590" max="3590" width="15.140625" style="70" customWidth="1"/>
    <col min="3591" max="3602" width="9.7109375" style="70"/>
    <col min="3603" max="3831" width="19" style="70" customWidth="1"/>
    <col min="3832" max="3832" width="4" style="70" customWidth="1"/>
    <col min="3833" max="3834" width="21.7109375" style="70" customWidth="1"/>
    <col min="3835" max="3840" width="9.7109375" style="70"/>
    <col min="3841" max="3841" width="6.42578125" style="70" customWidth="1"/>
    <col min="3842" max="3843" width="21.7109375" style="70" customWidth="1"/>
    <col min="3844" max="3844" width="13.5703125" style="70" customWidth="1"/>
    <col min="3845" max="3845" width="12.28515625" style="70" customWidth="1"/>
    <col min="3846" max="3846" width="15.140625" style="70" customWidth="1"/>
    <col min="3847" max="3858" width="9.7109375" style="70"/>
    <col min="3859" max="4087" width="19" style="70" customWidth="1"/>
    <col min="4088" max="4088" width="4" style="70" customWidth="1"/>
    <col min="4089" max="4090" width="21.7109375" style="70" customWidth="1"/>
    <col min="4091" max="4096" width="9.7109375" style="70"/>
    <col min="4097" max="4097" width="6.42578125" style="70" customWidth="1"/>
    <col min="4098" max="4099" width="21.7109375" style="70" customWidth="1"/>
    <col min="4100" max="4100" width="13.5703125" style="70" customWidth="1"/>
    <col min="4101" max="4101" width="12.28515625" style="70" customWidth="1"/>
    <col min="4102" max="4102" width="15.140625" style="70" customWidth="1"/>
    <col min="4103" max="4114" width="9.7109375" style="70"/>
    <col min="4115" max="4343" width="19" style="70" customWidth="1"/>
    <col min="4344" max="4344" width="4" style="70" customWidth="1"/>
    <col min="4345" max="4346" width="21.7109375" style="70" customWidth="1"/>
    <col min="4347" max="4352" width="9.7109375" style="70"/>
    <col min="4353" max="4353" width="6.42578125" style="70" customWidth="1"/>
    <col min="4354" max="4355" width="21.7109375" style="70" customWidth="1"/>
    <col min="4356" max="4356" width="13.5703125" style="70" customWidth="1"/>
    <col min="4357" max="4357" width="12.28515625" style="70" customWidth="1"/>
    <col min="4358" max="4358" width="15.140625" style="70" customWidth="1"/>
    <col min="4359" max="4370" width="9.7109375" style="70"/>
    <col min="4371" max="4599" width="19" style="70" customWidth="1"/>
    <col min="4600" max="4600" width="4" style="70" customWidth="1"/>
    <col min="4601" max="4602" width="21.7109375" style="70" customWidth="1"/>
    <col min="4603" max="4608" width="9.7109375" style="70"/>
    <col min="4609" max="4609" width="6.42578125" style="70" customWidth="1"/>
    <col min="4610" max="4611" width="21.7109375" style="70" customWidth="1"/>
    <col min="4612" max="4612" width="13.5703125" style="70" customWidth="1"/>
    <col min="4613" max="4613" width="12.28515625" style="70" customWidth="1"/>
    <col min="4614" max="4614" width="15.140625" style="70" customWidth="1"/>
    <col min="4615" max="4626" width="9.7109375" style="70"/>
    <col min="4627" max="4855" width="19" style="70" customWidth="1"/>
    <col min="4856" max="4856" width="4" style="70" customWidth="1"/>
    <col min="4857" max="4858" width="21.7109375" style="70" customWidth="1"/>
    <col min="4859" max="4864" width="9.7109375" style="70"/>
    <col min="4865" max="4865" width="6.42578125" style="70" customWidth="1"/>
    <col min="4866" max="4867" width="21.7109375" style="70" customWidth="1"/>
    <col min="4868" max="4868" width="13.5703125" style="70" customWidth="1"/>
    <col min="4869" max="4869" width="12.28515625" style="70" customWidth="1"/>
    <col min="4870" max="4870" width="15.140625" style="70" customWidth="1"/>
    <col min="4871" max="4882" width="9.7109375" style="70"/>
    <col min="4883" max="5111" width="19" style="70" customWidth="1"/>
    <col min="5112" max="5112" width="4" style="70" customWidth="1"/>
    <col min="5113" max="5114" width="21.7109375" style="70" customWidth="1"/>
    <col min="5115" max="5120" width="9.7109375" style="70"/>
    <col min="5121" max="5121" width="6.42578125" style="70" customWidth="1"/>
    <col min="5122" max="5123" width="21.7109375" style="70" customWidth="1"/>
    <col min="5124" max="5124" width="13.5703125" style="70" customWidth="1"/>
    <col min="5125" max="5125" width="12.28515625" style="70" customWidth="1"/>
    <col min="5126" max="5126" width="15.140625" style="70" customWidth="1"/>
    <col min="5127" max="5138" width="9.7109375" style="70"/>
    <col min="5139" max="5367" width="19" style="70" customWidth="1"/>
    <col min="5368" max="5368" width="4" style="70" customWidth="1"/>
    <col min="5369" max="5370" width="21.7109375" style="70" customWidth="1"/>
    <col min="5371" max="5376" width="9.7109375" style="70"/>
    <col min="5377" max="5377" width="6.42578125" style="70" customWidth="1"/>
    <col min="5378" max="5379" width="21.7109375" style="70" customWidth="1"/>
    <col min="5380" max="5380" width="13.5703125" style="70" customWidth="1"/>
    <col min="5381" max="5381" width="12.28515625" style="70" customWidth="1"/>
    <col min="5382" max="5382" width="15.140625" style="70" customWidth="1"/>
    <col min="5383" max="5394" width="9.7109375" style="70"/>
    <col min="5395" max="5623" width="19" style="70" customWidth="1"/>
    <col min="5624" max="5624" width="4" style="70" customWidth="1"/>
    <col min="5625" max="5626" width="21.7109375" style="70" customWidth="1"/>
    <col min="5627" max="5632" width="9.7109375" style="70"/>
    <col min="5633" max="5633" width="6.42578125" style="70" customWidth="1"/>
    <col min="5634" max="5635" width="21.7109375" style="70" customWidth="1"/>
    <col min="5636" max="5636" width="13.5703125" style="70" customWidth="1"/>
    <col min="5637" max="5637" width="12.28515625" style="70" customWidth="1"/>
    <col min="5638" max="5638" width="15.140625" style="70" customWidth="1"/>
    <col min="5639" max="5650" width="9.7109375" style="70"/>
    <col min="5651" max="5879" width="19" style="70" customWidth="1"/>
    <col min="5880" max="5880" width="4" style="70" customWidth="1"/>
    <col min="5881" max="5882" width="21.7109375" style="70" customWidth="1"/>
    <col min="5883" max="5888" width="9.7109375" style="70"/>
    <col min="5889" max="5889" width="6.42578125" style="70" customWidth="1"/>
    <col min="5890" max="5891" width="21.7109375" style="70" customWidth="1"/>
    <col min="5892" max="5892" width="13.5703125" style="70" customWidth="1"/>
    <col min="5893" max="5893" width="12.28515625" style="70" customWidth="1"/>
    <col min="5894" max="5894" width="15.140625" style="70" customWidth="1"/>
    <col min="5895" max="5906" width="9.7109375" style="70"/>
    <col min="5907" max="6135" width="19" style="70" customWidth="1"/>
    <col min="6136" max="6136" width="4" style="70" customWidth="1"/>
    <col min="6137" max="6138" width="21.7109375" style="70" customWidth="1"/>
    <col min="6139" max="6144" width="9.7109375" style="70"/>
    <col min="6145" max="6145" width="6.42578125" style="70" customWidth="1"/>
    <col min="6146" max="6147" width="21.7109375" style="70" customWidth="1"/>
    <col min="6148" max="6148" width="13.5703125" style="70" customWidth="1"/>
    <col min="6149" max="6149" width="12.28515625" style="70" customWidth="1"/>
    <col min="6150" max="6150" width="15.140625" style="70" customWidth="1"/>
    <col min="6151" max="6162" width="9.7109375" style="70"/>
    <col min="6163" max="6391" width="19" style="70" customWidth="1"/>
    <col min="6392" max="6392" width="4" style="70" customWidth="1"/>
    <col min="6393" max="6394" width="21.7109375" style="70" customWidth="1"/>
    <col min="6395" max="6400" width="9.7109375" style="70"/>
    <col min="6401" max="6401" width="6.42578125" style="70" customWidth="1"/>
    <col min="6402" max="6403" width="21.7109375" style="70" customWidth="1"/>
    <col min="6404" max="6404" width="13.5703125" style="70" customWidth="1"/>
    <col min="6405" max="6405" width="12.28515625" style="70" customWidth="1"/>
    <col min="6406" max="6406" width="15.140625" style="70" customWidth="1"/>
    <col min="6407" max="6418" width="9.7109375" style="70"/>
    <col min="6419" max="6647" width="19" style="70" customWidth="1"/>
    <col min="6648" max="6648" width="4" style="70" customWidth="1"/>
    <col min="6649" max="6650" width="21.7109375" style="70" customWidth="1"/>
    <col min="6651" max="6656" width="9.7109375" style="70"/>
    <col min="6657" max="6657" width="6.42578125" style="70" customWidth="1"/>
    <col min="6658" max="6659" width="21.7109375" style="70" customWidth="1"/>
    <col min="6660" max="6660" width="13.5703125" style="70" customWidth="1"/>
    <col min="6661" max="6661" width="12.28515625" style="70" customWidth="1"/>
    <col min="6662" max="6662" width="15.140625" style="70" customWidth="1"/>
    <col min="6663" max="6674" width="9.7109375" style="70"/>
    <col min="6675" max="6903" width="19" style="70" customWidth="1"/>
    <col min="6904" max="6904" width="4" style="70" customWidth="1"/>
    <col min="6905" max="6906" width="21.7109375" style="70" customWidth="1"/>
    <col min="6907" max="6912" width="9.7109375" style="70"/>
    <col min="6913" max="6913" width="6.42578125" style="70" customWidth="1"/>
    <col min="6914" max="6915" width="21.7109375" style="70" customWidth="1"/>
    <col min="6916" max="6916" width="13.5703125" style="70" customWidth="1"/>
    <col min="6917" max="6917" width="12.28515625" style="70" customWidth="1"/>
    <col min="6918" max="6918" width="15.140625" style="70" customWidth="1"/>
    <col min="6919" max="6930" width="9.7109375" style="70"/>
    <col min="6931" max="7159" width="19" style="70" customWidth="1"/>
    <col min="7160" max="7160" width="4" style="70" customWidth="1"/>
    <col min="7161" max="7162" width="21.7109375" style="70" customWidth="1"/>
    <col min="7163" max="7168" width="9.7109375" style="70"/>
    <col min="7169" max="7169" width="6.42578125" style="70" customWidth="1"/>
    <col min="7170" max="7171" width="21.7109375" style="70" customWidth="1"/>
    <col min="7172" max="7172" width="13.5703125" style="70" customWidth="1"/>
    <col min="7173" max="7173" width="12.28515625" style="70" customWidth="1"/>
    <col min="7174" max="7174" width="15.140625" style="70" customWidth="1"/>
    <col min="7175" max="7186" width="9.7109375" style="70"/>
    <col min="7187" max="7415" width="19" style="70" customWidth="1"/>
    <col min="7416" max="7416" width="4" style="70" customWidth="1"/>
    <col min="7417" max="7418" width="21.7109375" style="70" customWidth="1"/>
    <col min="7419" max="7424" width="9.7109375" style="70"/>
    <col min="7425" max="7425" width="6.42578125" style="70" customWidth="1"/>
    <col min="7426" max="7427" width="21.7109375" style="70" customWidth="1"/>
    <col min="7428" max="7428" width="13.5703125" style="70" customWidth="1"/>
    <col min="7429" max="7429" width="12.28515625" style="70" customWidth="1"/>
    <col min="7430" max="7430" width="15.140625" style="70" customWidth="1"/>
    <col min="7431" max="7442" width="9.7109375" style="70"/>
    <col min="7443" max="7671" width="19" style="70" customWidth="1"/>
    <col min="7672" max="7672" width="4" style="70" customWidth="1"/>
    <col min="7673" max="7674" width="21.7109375" style="70" customWidth="1"/>
    <col min="7675" max="7680" width="9.7109375" style="70"/>
    <col min="7681" max="7681" width="6.42578125" style="70" customWidth="1"/>
    <col min="7682" max="7683" width="21.7109375" style="70" customWidth="1"/>
    <col min="7684" max="7684" width="13.5703125" style="70" customWidth="1"/>
    <col min="7685" max="7685" width="12.28515625" style="70" customWidth="1"/>
    <col min="7686" max="7686" width="15.140625" style="70" customWidth="1"/>
    <col min="7687" max="7698" width="9.7109375" style="70"/>
    <col min="7699" max="7927" width="19" style="70" customWidth="1"/>
    <col min="7928" max="7928" width="4" style="70" customWidth="1"/>
    <col min="7929" max="7930" width="21.7109375" style="70" customWidth="1"/>
    <col min="7931" max="7936" width="9.7109375" style="70"/>
    <col min="7937" max="7937" width="6.42578125" style="70" customWidth="1"/>
    <col min="7938" max="7939" width="21.7109375" style="70" customWidth="1"/>
    <col min="7940" max="7940" width="13.5703125" style="70" customWidth="1"/>
    <col min="7941" max="7941" width="12.28515625" style="70" customWidth="1"/>
    <col min="7942" max="7942" width="15.140625" style="70" customWidth="1"/>
    <col min="7943" max="7954" width="9.7109375" style="70"/>
    <col min="7955" max="8183" width="19" style="70" customWidth="1"/>
    <col min="8184" max="8184" width="4" style="70" customWidth="1"/>
    <col min="8185" max="8186" width="21.7109375" style="70" customWidth="1"/>
    <col min="8187" max="8192" width="9.7109375" style="70"/>
    <col min="8193" max="8193" width="6.42578125" style="70" customWidth="1"/>
    <col min="8194" max="8195" width="21.7109375" style="70" customWidth="1"/>
    <col min="8196" max="8196" width="13.5703125" style="70" customWidth="1"/>
    <col min="8197" max="8197" width="12.28515625" style="70" customWidth="1"/>
    <col min="8198" max="8198" width="15.140625" style="70" customWidth="1"/>
    <col min="8199" max="8210" width="9.7109375" style="70"/>
    <col min="8211" max="8439" width="19" style="70" customWidth="1"/>
    <col min="8440" max="8440" width="4" style="70" customWidth="1"/>
    <col min="8441" max="8442" width="21.7109375" style="70" customWidth="1"/>
    <col min="8443" max="8448" width="9.7109375" style="70"/>
    <col min="8449" max="8449" width="6.42578125" style="70" customWidth="1"/>
    <col min="8450" max="8451" width="21.7109375" style="70" customWidth="1"/>
    <col min="8452" max="8452" width="13.5703125" style="70" customWidth="1"/>
    <col min="8453" max="8453" width="12.28515625" style="70" customWidth="1"/>
    <col min="8454" max="8454" width="15.140625" style="70" customWidth="1"/>
    <col min="8455" max="8466" width="9.7109375" style="70"/>
    <col min="8467" max="8695" width="19" style="70" customWidth="1"/>
    <col min="8696" max="8696" width="4" style="70" customWidth="1"/>
    <col min="8697" max="8698" width="21.7109375" style="70" customWidth="1"/>
    <col min="8699" max="8704" width="9.7109375" style="70"/>
    <col min="8705" max="8705" width="6.42578125" style="70" customWidth="1"/>
    <col min="8706" max="8707" width="21.7109375" style="70" customWidth="1"/>
    <col min="8708" max="8708" width="13.5703125" style="70" customWidth="1"/>
    <col min="8709" max="8709" width="12.28515625" style="70" customWidth="1"/>
    <col min="8710" max="8710" width="15.140625" style="70" customWidth="1"/>
    <col min="8711" max="8722" width="9.7109375" style="70"/>
    <col min="8723" max="8951" width="19" style="70" customWidth="1"/>
    <col min="8952" max="8952" width="4" style="70" customWidth="1"/>
    <col min="8953" max="8954" width="21.7109375" style="70" customWidth="1"/>
    <col min="8955" max="8960" width="9.7109375" style="70"/>
    <col min="8961" max="8961" width="6.42578125" style="70" customWidth="1"/>
    <col min="8962" max="8963" width="21.7109375" style="70" customWidth="1"/>
    <col min="8964" max="8964" width="13.5703125" style="70" customWidth="1"/>
    <col min="8965" max="8965" width="12.28515625" style="70" customWidth="1"/>
    <col min="8966" max="8966" width="15.140625" style="70" customWidth="1"/>
    <col min="8967" max="8978" width="9.7109375" style="70"/>
    <col min="8979" max="9207" width="19" style="70" customWidth="1"/>
    <col min="9208" max="9208" width="4" style="70" customWidth="1"/>
    <col min="9209" max="9210" width="21.7109375" style="70" customWidth="1"/>
    <col min="9211" max="9216" width="9.7109375" style="70"/>
    <col min="9217" max="9217" width="6.42578125" style="70" customWidth="1"/>
    <col min="9218" max="9219" width="21.7109375" style="70" customWidth="1"/>
    <col min="9220" max="9220" width="13.5703125" style="70" customWidth="1"/>
    <col min="9221" max="9221" width="12.28515625" style="70" customWidth="1"/>
    <col min="9222" max="9222" width="15.140625" style="70" customWidth="1"/>
    <col min="9223" max="9234" width="9.7109375" style="70"/>
    <col min="9235" max="9463" width="19" style="70" customWidth="1"/>
    <col min="9464" max="9464" width="4" style="70" customWidth="1"/>
    <col min="9465" max="9466" width="21.7109375" style="70" customWidth="1"/>
    <col min="9467" max="9472" width="9.7109375" style="70"/>
    <col min="9473" max="9473" width="6.42578125" style="70" customWidth="1"/>
    <col min="9474" max="9475" width="21.7109375" style="70" customWidth="1"/>
    <col min="9476" max="9476" width="13.5703125" style="70" customWidth="1"/>
    <col min="9477" max="9477" width="12.28515625" style="70" customWidth="1"/>
    <col min="9478" max="9478" width="15.140625" style="70" customWidth="1"/>
    <col min="9479" max="9490" width="9.7109375" style="70"/>
    <col min="9491" max="9719" width="19" style="70" customWidth="1"/>
    <col min="9720" max="9720" width="4" style="70" customWidth="1"/>
    <col min="9721" max="9722" width="21.7109375" style="70" customWidth="1"/>
    <col min="9723" max="9728" width="9.7109375" style="70"/>
    <col min="9729" max="9729" width="6.42578125" style="70" customWidth="1"/>
    <col min="9730" max="9731" width="21.7109375" style="70" customWidth="1"/>
    <col min="9732" max="9732" width="13.5703125" style="70" customWidth="1"/>
    <col min="9733" max="9733" width="12.28515625" style="70" customWidth="1"/>
    <col min="9734" max="9734" width="15.140625" style="70" customWidth="1"/>
    <col min="9735" max="9746" width="9.7109375" style="70"/>
    <col min="9747" max="9975" width="19" style="70" customWidth="1"/>
    <col min="9976" max="9976" width="4" style="70" customWidth="1"/>
    <col min="9977" max="9978" width="21.7109375" style="70" customWidth="1"/>
    <col min="9979" max="9984" width="9.7109375" style="70"/>
    <col min="9985" max="9985" width="6.42578125" style="70" customWidth="1"/>
    <col min="9986" max="9987" width="21.7109375" style="70" customWidth="1"/>
    <col min="9988" max="9988" width="13.5703125" style="70" customWidth="1"/>
    <col min="9989" max="9989" width="12.28515625" style="70" customWidth="1"/>
    <col min="9990" max="9990" width="15.140625" style="70" customWidth="1"/>
    <col min="9991" max="10002" width="9.7109375" style="70"/>
    <col min="10003" max="10231" width="19" style="70" customWidth="1"/>
    <col min="10232" max="10232" width="4" style="70" customWidth="1"/>
    <col min="10233" max="10234" width="21.7109375" style="70" customWidth="1"/>
    <col min="10235" max="10240" width="9.7109375" style="70"/>
    <col min="10241" max="10241" width="6.42578125" style="70" customWidth="1"/>
    <col min="10242" max="10243" width="21.7109375" style="70" customWidth="1"/>
    <col min="10244" max="10244" width="13.5703125" style="70" customWidth="1"/>
    <col min="10245" max="10245" width="12.28515625" style="70" customWidth="1"/>
    <col min="10246" max="10246" width="15.140625" style="70" customWidth="1"/>
    <col min="10247" max="10258" width="9.7109375" style="70"/>
    <col min="10259" max="10487" width="19" style="70" customWidth="1"/>
    <col min="10488" max="10488" width="4" style="70" customWidth="1"/>
    <col min="10489" max="10490" width="21.7109375" style="70" customWidth="1"/>
    <col min="10491" max="10496" width="9.7109375" style="70"/>
    <col min="10497" max="10497" width="6.42578125" style="70" customWidth="1"/>
    <col min="10498" max="10499" width="21.7109375" style="70" customWidth="1"/>
    <col min="10500" max="10500" width="13.5703125" style="70" customWidth="1"/>
    <col min="10501" max="10501" width="12.28515625" style="70" customWidth="1"/>
    <col min="10502" max="10502" width="15.140625" style="70" customWidth="1"/>
    <col min="10503" max="10514" width="9.7109375" style="70"/>
    <col min="10515" max="10743" width="19" style="70" customWidth="1"/>
    <col min="10744" max="10744" width="4" style="70" customWidth="1"/>
    <col min="10745" max="10746" width="21.7109375" style="70" customWidth="1"/>
    <col min="10747" max="10752" width="9.7109375" style="70"/>
    <col min="10753" max="10753" width="6.42578125" style="70" customWidth="1"/>
    <col min="10754" max="10755" width="21.7109375" style="70" customWidth="1"/>
    <col min="10756" max="10756" width="13.5703125" style="70" customWidth="1"/>
    <col min="10757" max="10757" width="12.28515625" style="70" customWidth="1"/>
    <col min="10758" max="10758" width="15.140625" style="70" customWidth="1"/>
    <col min="10759" max="10770" width="9.7109375" style="70"/>
    <col min="10771" max="10999" width="19" style="70" customWidth="1"/>
    <col min="11000" max="11000" width="4" style="70" customWidth="1"/>
    <col min="11001" max="11002" width="21.7109375" style="70" customWidth="1"/>
    <col min="11003" max="11008" width="9.7109375" style="70"/>
    <col min="11009" max="11009" width="6.42578125" style="70" customWidth="1"/>
    <col min="11010" max="11011" width="21.7109375" style="70" customWidth="1"/>
    <col min="11012" max="11012" width="13.5703125" style="70" customWidth="1"/>
    <col min="11013" max="11013" width="12.28515625" style="70" customWidth="1"/>
    <col min="11014" max="11014" width="15.140625" style="70" customWidth="1"/>
    <col min="11015" max="11026" width="9.7109375" style="70"/>
    <col min="11027" max="11255" width="19" style="70" customWidth="1"/>
    <col min="11256" max="11256" width="4" style="70" customWidth="1"/>
    <col min="11257" max="11258" width="21.7109375" style="70" customWidth="1"/>
    <col min="11259" max="11264" width="9.7109375" style="70"/>
    <col min="11265" max="11265" width="6.42578125" style="70" customWidth="1"/>
    <col min="11266" max="11267" width="21.7109375" style="70" customWidth="1"/>
    <col min="11268" max="11268" width="13.5703125" style="70" customWidth="1"/>
    <col min="11269" max="11269" width="12.28515625" style="70" customWidth="1"/>
    <col min="11270" max="11270" width="15.140625" style="70" customWidth="1"/>
    <col min="11271" max="11282" width="9.7109375" style="70"/>
    <col min="11283" max="11511" width="19" style="70" customWidth="1"/>
    <col min="11512" max="11512" width="4" style="70" customWidth="1"/>
    <col min="11513" max="11514" width="21.7109375" style="70" customWidth="1"/>
    <col min="11515" max="11520" width="9.7109375" style="70"/>
    <col min="11521" max="11521" width="6.42578125" style="70" customWidth="1"/>
    <col min="11522" max="11523" width="21.7109375" style="70" customWidth="1"/>
    <col min="11524" max="11524" width="13.5703125" style="70" customWidth="1"/>
    <col min="11525" max="11525" width="12.28515625" style="70" customWidth="1"/>
    <col min="11526" max="11526" width="15.140625" style="70" customWidth="1"/>
    <col min="11527" max="11538" width="9.7109375" style="70"/>
    <col min="11539" max="11767" width="19" style="70" customWidth="1"/>
    <col min="11768" max="11768" width="4" style="70" customWidth="1"/>
    <col min="11769" max="11770" width="21.7109375" style="70" customWidth="1"/>
    <col min="11771" max="11776" width="9.7109375" style="70"/>
    <col min="11777" max="11777" width="6.42578125" style="70" customWidth="1"/>
    <col min="11778" max="11779" width="21.7109375" style="70" customWidth="1"/>
    <col min="11780" max="11780" width="13.5703125" style="70" customWidth="1"/>
    <col min="11781" max="11781" width="12.28515625" style="70" customWidth="1"/>
    <col min="11782" max="11782" width="15.140625" style="70" customWidth="1"/>
    <col min="11783" max="11794" width="9.7109375" style="70"/>
    <col min="11795" max="12023" width="19" style="70" customWidth="1"/>
    <col min="12024" max="12024" width="4" style="70" customWidth="1"/>
    <col min="12025" max="12026" width="21.7109375" style="70" customWidth="1"/>
    <col min="12027" max="12032" width="9.7109375" style="70"/>
    <col min="12033" max="12033" width="6.42578125" style="70" customWidth="1"/>
    <col min="12034" max="12035" width="21.7109375" style="70" customWidth="1"/>
    <col min="12036" max="12036" width="13.5703125" style="70" customWidth="1"/>
    <col min="12037" max="12037" width="12.28515625" style="70" customWidth="1"/>
    <col min="12038" max="12038" width="15.140625" style="70" customWidth="1"/>
    <col min="12039" max="12050" width="9.7109375" style="70"/>
    <col min="12051" max="12279" width="19" style="70" customWidth="1"/>
    <col min="12280" max="12280" width="4" style="70" customWidth="1"/>
    <col min="12281" max="12282" width="21.7109375" style="70" customWidth="1"/>
    <col min="12283" max="12288" width="9.7109375" style="70"/>
    <col min="12289" max="12289" width="6.42578125" style="70" customWidth="1"/>
    <col min="12290" max="12291" width="21.7109375" style="70" customWidth="1"/>
    <col min="12292" max="12292" width="13.5703125" style="70" customWidth="1"/>
    <col min="12293" max="12293" width="12.28515625" style="70" customWidth="1"/>
    <col min="12294" max="12294" width="15.140625" style="70" customWidth="1"/>
    <col min="12295" max="12306" width="9.7109375" style="70"/>
    <col min="12307" max="12535" width="19" style="70" customWidth="1"/>
    <col min="12536" max="12536" width="4" style="70" customWidth="1"/>
    <col min="12537" max="12538" width="21.7109375" style="70" customWidth="1"/>
    <col min="12539" max="12544" width="9.7109375" style="70"/>
    <col min="12545" max="12545" width="6.42578125" style="70" customWidth="1"/>
    <col min="12546" max="12547" width="21.7109375" style="70" customWidth="1"/>
    <col min="12548" max="12548" width="13.5703125" style="70" customWidth="1"/>
    <col min="12549" max="12549" width="12.28515625" style="70" customWidth="1"/>
    <col min="12550" max="12550" width="15.140625" style="70" customWidth="1"/>
    <col min="12551" max="12562" width="9.7109375" style="70"/>
    <col min="12563" max="12791" width="19" style="70" customWidth="1"/>
    <col min="12792" max="12792" width="4" style="70" customWidth="1"/>
    <col min="12793" max="12794" width="21.7109375" style="70" customWidth="1"/>
    <col min="12795" max="12800" width="9.7109375" style="70"/>
    <col min="12801" max="12801" width="6.42578125" style="70" customWidth="1"/>
    <col min="12802" max="12803" width="21.7109375" style="70" customWidth="1"/>
    <col min="12804" max="12804" width="13.5703125" style="70" customWidth="1"/>
    <col min="12805" max="12805" width="12.28515625" style="70" customWidth="1"/>
    <col min="12806" max="12806" width="15.140625" style="70" customWidth="1"/>
    <col min="12807" max="12818" width="9.7109375" style="70"/>
    <col min="12819" max="13047" width="19" style="70" customWidth="1"/>
    <col min="13048" max="13048" width="4" style="70" customWidth="1"/>
    <col min="13049" max="13050" width="21.7109375" style="70" customWidth="1"/>
    <col min="13051" max="13056" width="9.7109375" style="70"/>
    <col min="13057" max="13057" width="6.42578125" style="70" customWidth="1"/>
    <col min="13058" max="13059" width="21.7109375" style="70" customWidth="1"/>
    <col min="13060" max="13060" width="13.5703125" style="70" customWidth="1"/>
    <col min="13061" max="13061" width="12.28515625" style="70" customWidth="1"/>
    <col min="13062" max="13062" width="15.140625" style="70" customWidth="1"/>
    <col min="13063" max="13074" width="9.7109375" style="70"/>
    <col min="13075" max="13303" width="19" style="70" customWidth="1"/>
    <col min="13304" max="13304" width="4" style="70" customWidth="1"/>
    <col min="13305" max="13306" width="21.7109375" style="70" customWidth="1"/>
    <col min="13307" max="13312" width="9.7109375" style="70"/>
    <col min="13313" max="13313" width="6.42578125" style="70" customWidth="1"/>
    <col min="13314" max="13315" width="21.7109375" style="70" customWidth="1"/>
    <col min="13316" max="13316" width="13.5703125" style="70" customWidth="1"/>
    <col min="13317" max="13317" width="12.28515625" style="70" customWidth="1"/>
    <col min="13318" max="13318" width="15.140625" style="70" customWidth="1"/>
    <col min="13319" max="13330" width="9.7109375" style="70"/>
    <col min="13331" max="13559" width="19" style="70" customWidth="1"/>
    <col min="13560" max="13560" width="4" style="70" customWidth="1"/>
    <col min="13561" max="13562" width="21.7109375" style="70" customWidth="1"/>
    <col min="13563" max="13568" width="9.7109375" style="70"/>
    <col min="13569" max="13569" width="6.42578125" style="70" customWidth="1"/>
    <col min="13570" max="13571" width="21.7109375" style="70" customWidth="1"/>
    <col min="13572" max="13572" width="13.5703125" style="70" customWidth="1"/>
    <col min="13573" max="13573" width="12.28515625" style="70" customWidth="1"/>
    <col min="13574" max="13574" width="15.140625" style="70" customWidth="1"/>
    <col min="13575" max="13586" width="9.7109375" style="70"/>
    <col min="13587" max="13815" width="19" style="70" customWidth="1"/>
    <col min="13816" max="13816" width="4" style="70" customWidth="1"/>
    <col min="13817" max="13818" width="21.7109375" style="70" customWidth="1"/>
    <col min="13819" max="13824" width="9.7109375" style="70"/>
    <col min="13825" max="13825" width="6.42578125" style="70" customWidth="1"/>
    <col min="13826" max="13827" width="21.7109375" style="70" customWidth="1"/>
    <col min="13828" max="13828" width="13.5703125" style="70" customWidth="1"/>
    <col min="13829" max="13829" width="12.28515625" style="70" customWidth="1"/>
    <col min="13830" max="13830" width="15.140625" style="70" customWidth="1"/>
    <col min="13831" max="13842" width="9.7109375" style="70"/>
    <col min="13843" max="14071" width="19" style="70" customWidth="1"/>
    <col min="14072" max="14072" width="4" style="70" customWidth="1"/>
    <col min="14073" max="14074" width="21.7109375" style="70" customWidth="1"/>
    <col min="14075" max="14080" width="9.7109375" style="70"/>
    <col min="14081" max="14081" width="6.42578125" style="70" customWidth="1"/>
    <col min="14082" max="14083" width="21.7109375" style="70" customWidth="1"/>
    <col min="14084" max="14084" width="13.5703125" style="70" customWidth="1"/>
    <col min="14085" max="14085" width="12.28515625" style="70" customWidth="1"/>
    <col min="14086" max="14086" width="15.140625" style="70" customWidth="1"/>
    <col min="14087" max="14098" width="9.7109375" style="70"/>
    <col min="14099" max="14327" width="19" style="70" customWidth="1"/>
    <col min="14328" max="14328" width="4" style="70" customWidth="1"/>
    <col min="14329" max="14330" width="21.7109375" style="70" customWidth="1"/>
    <col min="14331" max="14336" width="9.7109375" style="70"/>
    <col min="14337" max="14337" width="6.42578125" style="70" customWidth="1"/>
    <col min="14338" max="14339" width="21.7109375" style="70" customWidth="1"/>
    <col min="14340" max="14340" width="13.5703125" style="70" customWidth="1"/>
    <col min="14341" max="14341" width="12.28515625" style="70" customWidth="1"/>
    <col min="14342" max="14342" width="15.140625" style="70" customWidth="1"/>
    <col min="14343" max="14354" width="9.7109375" style="70"/>
    <col min="14355" max="14583" width="19" style="70" customWidth="1"/>
    <col min="14584" max="14584" width="4" style="70" customWidth="1"/>
    <col min="14585" max="14586" width="21.7109375" style="70" customWidth="1"/>
    <col min="14587" max="14592" width="9.7109375" style="70"/>
    <col min="14593" max="14593" width="6.42578125" style="70" customWidth="1"/>
    <col min="14594" max="14595" width="21.7109375" style="70" customWidth="1"/>
    <col min="14596" max="14596" width="13.5703125" style="70" customWidth="1"/>
    <col min="14597" max="14597" width="12.28515625" style="70" customWidth="1"/>
    <col min="14598" max="14598" width="15.140625" style="70" customWidth="1"/>
    <col min="14599" max="14610" width="9.7109375" style="70"/>
    <col min="14611" max="14839" width="19" style="70" customWidth="1"/>
    <col min="14840" max="14840" width="4" style="70" customWidth="1"/>
    <col min="14841" max="14842" width="21.7109375" style="70" customWidth="1"/>
    <col min="14843" max="14848" width="9.7109375" style="70"/>
    <col min="14849" max="14849" width="6.42578125" style="70" customWidth="1"/>
    <col min="14850" max="14851" width="21.7109375" style="70" customWidth="1"/>
    <col min="14852" max="14852" width="13.5703125" style="70" customWidth="1"/>
    <col min="14853" max="14853" width="12.28515625" style="70" customWidth="1"/>
    <col min="14854" max="14854" width="15.140625" style="70" customWidth="1"/>
    <col min="14855" max="14866" width="9.7109375" style="70"/>
    <col min="14867" max="15095" width="19" style="70" customWidth="1"/>
    <col min="15096" max="15096" width="4" style="70" customWidth="1"/>
    <col min="15097" max="15098" width="21.7109375" style="70" customWidth="1"/>
    <col min="15099" max="15104" width="9.7109375" style="70"/>
    <col min="15105" max="15105" width="6.42578125" style="70" customWidth="1"/>
    <col min="15106" max="15107" width="21.7109375" style="70" customWidth="1"/>
    <col min="15108" max="15108" width="13.5703125" style="70" customWidth="1"/>
    <col min="15109" max="15109" width="12.28515625" style="70" customWidth="1"/>
    <col min="15110" max="15110" width="15.140625" style="70" customWidth="1"/>
    <col min="15111" max="15122" width="9.7109375" style="70"/>
    <col min="15123" max="15351" width="19" style="70" customWidth="1"/>
    <col min="15352" max="15352" width="4" style="70" customWidth="1"/>
    <col min="15353" max="15354" width="21.7109375" style="70" customWidth="1"/>
    <col min="15355" max="15360" width="9.7109375" style="70"/>
    <col min="15361" max="15361" width="6.42578125" style="70" customWidth="1"/>
    <col min="15362" max="15363" width="21.7109375" style="70" customWidth="1"/>
    <col min="15364" max="15364" width="13.5703125" style="70" customWidth="1"/>
    <col min="15365" max="15365" width="12.28515625" style="70" customWidth="1"/>
    <col min="15366" max="15366" width="15.140625" style="70" customWidth="1"/>
    <col min="15367" max="15378" width="9.7109375" style="70"/>
    <col min="15379" max="15607" width="19" style="70" customWidth="1"/>
    <col min="15608" max="15608" width="4" style="70" customWidth="1"/>
    <col min="15609" max="15610" width="21.7109375" style="70" customWidth="1"/>
    <col min="15611" max="15616" width="9.7109375" style="70"/>
    <col min="15617" max="15617" width="6.42578125" style="70" customWidth="1"/>
    <col min="15618" max="15619" width="21.7109375" style="70" customWidth="1"/>
    <col min="15620" max="15620" width="13.5703125" style="70" customWidth="1"/>
    <col min="15621" max="15621" width="12.28515625" style="70" customWidth="1"/>
    <col min="15622" max="15622" width="15.140625" style="70" customWidth="1"/>
    <col min="15623" max="15634" width="9.7109375" style="70"/>
    <col min="15635" max="15863" width="19" style="70" customWidth="1"/>
    <col min="15864" max="15864" width="4" style="70" customWidth="1"/>
    <col min="15865" max="15866" width="21.7109375" style="70" customWidth="1"/>
    <col min="15867" max="15872" width="9.7109375" style="70"/>
    <col min="15873" max="15873" width="6.42578125" style="70" customWidth="1"/>
    <col min="15874" max="15875" width="21.7109375" style="70" customWidth="1"/>
    <col min="15876" max="15876" width="13.5703125" style="70" customWidth="1"/>
    <col min="15877" max="15877" width="12.28515625" style="70" customWidth="1"/>
    <col min="15878" max="15878" width="15.140625" style="70" customWidth="1"/>
    <col min="15879" max="15890" width="9.7109375" style="70"/>
    <col min="15891" max="16119" width="19" style="70" customWidth="1"/>
    <col min="16120" max="16120" width="4" style="70" customWidth="1"/>
    <col min="16121" max="16122" width="21.7109375" style="70" customWidth="1"/>
    <col min="16123" max="16128" width="9.7109375" style="70"/>
    <col min="16129" max="16129" width="6.42578125" style="70" customWidth="1"/>
    <col min="16130" max="16131" width="21.7109375" style="70" customWidth="1"/>
    <col min="16132" max="16132" width="13.5703125" style="70" customWidth="1"/>
    <col min="16133" max="16133" width="12.28515625" style="70" customWidth="1"/>
    <col min="16134" max="16134" width="15.140625" style="70" customWidth="1"/>
    <col min="16135" max="16146" width="9.7109375" style="70"/>
    <col min="16147" max="16375" width="19" style="70" customWidth="1"/>
    <col min="16376" max="16376" width="4" style="70" customWidth="1"/>
    <col min="16377" max="16378" width="21.7109375" style="70" customWidth="1"/>
    <col min="16379" max="16384" width="9.7109375" style="70"/>
  </cols>
  <sheetData>
    <row r="1" spans="1:18" ht="15.75" x14ac:dyDescent="0.25">
      <c r="A1" s="217" t="s">
        <v>1155</v>
      </c>
    </row>
    <row r="3" spans="1:18" ht="15.75" x14ac:dyDescent="0.25">
      <c r="A3" s="1064" t="s">
        <v>1003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  <c r="O3" s="1064"/>
      <c r="P3" s="1064"/>
      <c r="Q3" s="1064"/>
      <c r="R3" s="1064"/>
    </row>
    <row r="4" spans="1:18" ht="15.75" x14ac:dyDescent="0.25">
      <c r="A4" s="217"/>
      <c r="B4" s="217"/>
      <c r="C4" s="217"/>
      <c r="D4" s="217"/>
      <c r="E4" s="217"/>
      <c r="F4" s="217"/>
      <c r="G4" s="217"/>
      <c r="H4" s="589" t="str">
        <f>'1'!$E$5</f>
        <v>KABUPATEN/KOTA</v>
      </c>
      <c r="I4" s="590">
        <f>'1'!$F$5</f>
        <v>2022</v>
      </c>
      <c r="J4" s="217"/>
      <c r="K4" s="217"/>
      <c r="L4" s="217"/>
      <c r="M4" s="217"/>
      <c r="N4" s="217"/>
      <c r="O4" s="217"/>
      <c r="P4" s="217"/>
      <c r="Q4" s="217"/>
      <c r="R4" s="217"/>
    </row>
    <row r="5" spans="1:18" ht="16.5" thickBot="1" x14ac:dyDescent="0.3">
      <c r="A5" s="217"/>
      <c r="B5" s="217"/>
      <c r="C5" s="217"/>
      <c r="D5" s="217"/>
      <c r="E5" s="217"/>
      <c r="F5" s="217"/>
      <c r="G5" s="217"/>
      <c r="H5" s="589" t="str">
        <f>'1'!$E$6</f>
        <v>TAHUN</v>
      </c>
      <c r="I5" s="590" t="str">
        <f>'1'!$F$6</f>
        <v>BANYUMAS</v>
      </c>
      <c r="J5" s="217"/>
      <c r="K5" s="217"/>
      <c r="L5" s="217"/>
      <c r="M5" s="217"/>
      <c r="N5" s="217"/>
      <c r="O5" s="217"/>
      <c r="P5" s="217"/>
      <c r="Q5" s="217"/>
      <c r="R5" s="217"/>
    </row>
    <row r="6" spans="1:18" ht="15.75" customHeight="1" x14ac:dyDescent="0.25">
      <c r="A6" s="1055" t="s">
        <v>2</v>
      </c>
      <c r="B6" s="1055" t="s">
        <v>254</v>
      </c>
      <c r="C6" s="1055" t="s">
        <v>409</v>
      </c>
      <c r="D6" s="1056" t="s">
        <v>1004</v>
      </c>
      <c r="E6" s="1057"/>
      <c r="F6" s="1057"/>
      <c r="G6" s="1057"/>
      <c r="H6" s="1058"/>
      <c r="I6" s="1056" t="s">
        <v>1005</v>
      </c>
      <c r="J6" s="1057"/>
      <c r="K6" s="1057"/>
      <c r="L6" s="1057"/>
      <c r="M6" s="1057"/>
      <c r="N6" s="1057"/>
      <c r="O6" s="1057"/>
      <c r="P6" s="1057"/>
      <c r="Q6" s="1057"/>
      <c r="R6" s="1058"/>
    </row>
    <row r="7" spans="1:18" ht="15.75" customHeight="1" x14ac:dyDescent="0.25">
      <c r="A7" s="1045"/>
      <c r="B7" s="1045"/>
      <c r="C7" s="1045"/>
      <c r="D7" s="1296" t="s">
        <v>732</v>
      </c>
      <c r="E7" s="1297"/>
      <c r="F7" s="1048" t="s">
        <v>409</v>
      </c>
      <c r="G7" s="1048" t="s">
        <v>1007</v>
      </c>
      <c r="H7" s="1048" t="s">
        <v>495</v>
      </c>
      <c r="I7" s="1235" t="s">
        <v>1006</v>
      </c>
      <c r="J7" s="1259"/>
      <c r="K7" s="1259"/>
      <c r="L7" s="1234"/>
      <c r="M7" s="1296" t="s">
        <v>409</v>
      </c>
      <c r="N7" s="1297"/>
      <c r="O7" s="1296" t="s">
        <v>1007</v>
      </c>
      <c r="P7" s="1297"/>
      <c r="Q7" s="1296" t="s">
        <v>495</v>
      </c>
      <c r="R7" s="1297"/>
    </row>
    <row r="8" spans="1:18" ht="15.75" customHeight="1" x14ac:dyDescent="0.25">
      <c r="A8" s="1045"/>
      <c r="B8" s="1045"/>
      <c r="C8" s="1045"/>
      <c r="D8" s="1050"/>
      <c r="E8" s="1092"/>
      <c r="F8" s="1045"/>
      <c r="G8" s="1045"/>
      <c r="H8" s="1045"/>
      <c r="I8" s="1235" t="s">
        <v>1008</v>
      </c>
      <c r="J8" s="1234"/>
      <c r="K8" s="1235" t="s">
        <v>1009</v>
      </c>
      <c r="L8" s="1234"/>
      <c r="M8" s="1050"/>
      <c r="N8" s="1092"/>
      <c r="O8" s="1050"/>
      <c r="P8" s="1092"/>
      <c r="Q8" s="1050"/>
      <c r="R8" s="1092"/>
    </row>
    <row r="9" spans="1:18" ht="15.75" x14ac:dyDescent="0.25">
      <c r="A9" s="1046"/>
      <c r="B9" s="1046"/>
      <c r="C9" s="1046"/>
      <c r="D9" s="747" t="s">
        <v>1008</v>
      </c>
      <c r="E9" s="747" t="s">
        <v>1009</v>
      </c>
      <c r="F9" s="1046"/>
      <c r="G9" s="1046"/>
      <c r="H9" s="1046"/>
      <c r="I9" s="748" t="s">
        <v>1010</v>
      </c>
      <c r="J9" s="747" t="s">
        <v>27</v>
      </c>
      <c r="K9" s="748" t="s">
        <v>1010</v>
      </c>
      <c r="L9" s="747" t="s">
        <v>27</v>
      </c>
      <c r="M9" s="748" t="s">
        <v>1010</v>
      </c>
      <c r="N9" s="747" t="s">
        <v>27</v>
      </c>
      <c r="O9" s="748" t="s">
        <v>1010</v>
      </c>
      <c r="P9" s="747" t="s">
        <v>27</v>
      </c>
      <c r="Q9" s="748" t="s">
        <v>1010</v>
      </c>
      <c r="R9" s="747" t="s">
        <v>27</v>
      </c>
    </row>
    <row r="10" spans="1:18" s="911" customFormat="1" ht="12" x14ac:dyDescent="0.25">
      <c r="A10" s="909">
        <v>1</v>
      </c>
      <c r="B10" s="909">
        <v>2</v>
      </c>
      <c r="C10" s="909">
        <v>3</v>
      </c>
      <c r="D10" s="909">
        <v>4</v>
      </c>
      <c r="E10" s="909">
        <v>5</v>
      </c>
      <c r="F10" s="909">
        <v>6</v>
      </c>
      <c r="G10" s="909">
        <v>7</v>
      </c>
      <c r="H10" s="909">
        <v>8</v>
      </c>
      <c r="I10" s="909">
        <v>9</v>
      </c>
      <c r="J10" s="909">
        <v>10</v>
      </c>
      <c r="K10" s="909">
        <v>11</v>
      </c>
      <c r="L10" s="909">
        <v>12</v>
      </c>
      <c r="M10" s="909">
        <v>13</v>
      </c>
      <c r="N10" s="909">
        <v>14</v>
      </c>
      <c r="O10" s="909">
        <v>15</v>
      </c>
      <c r="P10" s="909">
        <v>16</v>
      </c>
      <c r="Q10" s="909">
        <v>17</v>
      </c>
      <c r="R10" s="909">
        <v>18</v>
      </c>
    </row>
    <row r="11" spans="1:18" x14ac:dyDescent="0.25">
      <c r="A11" s="561">
        <v>1</v>
      </c>
      <c r="B11" s="947" t="str">
        <f>'9'!B9</f>
        <v>Lumbir</v>
      </c>
      <c r="C11" s="947" t="str">
        <f>'9'!C9</f>
        <v>Lumbir</v>
      </c>
      <c r="D11" s="540"/>
      <c r="E11" s="540"/>
      <c r="F11" s="195"/>
      <c r="G11" s="540"/>
      <c r="H11" s="236">
        <f>D11+E11+F11+G11</f>
        <v>0</v>
      </c>
      <c r="I11" s="540"/>
      <c r="J11" s="404" t="e">
        <f>I11/D11*100</f>
        <v>#DIV/0!</v>
      </c>
      <c r="K11" s="541"/>
      <c r="L11" s="739" t="e">
        <f>K11/E11*100</f>
        <v>#DIV/0!</v>
      </c>
      <c r="M11" s="542"/>
      <c r="N11" s="404" t="e">
        <f>M11/F11*100</f>
        <v>#DIV/0!</v>
      </c>
      <c r="O11" s="544"/>
      <c r="P11" s="739" t="e">
        <f>O11/G11*100</f>
        <v>#DIV/0!</v>
      </c>
      <c r="Q11" s="907">
        <f>SUM(I11,K11,M11,O11)</f>
        <v>0</v>
      </c>
      <c r="R11" s="739" t="e">
        <f>Q11/H11*100</f>
        <v>#DIV/0!</v>
      </c>
    </row>
    <row r="12" spans="1:18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540"/>
      <c r="E12" s="540"/>
      <c r="F12" s="195"/>
      <c r="G12" s="540"/>
      <c r="H12" s="236">
        <f t="shared" ref="H12:H30" si="0">D12+E12+F12+G12</f>
        <v>0</v>
      </c>
      <c r="I12" s="540"/>
      <c r="J12" s="404" t="e">
        <f t="shared" ref="J12:J30" si="1">I12/D12*100</f>
        <v>#DIV/0!</v>
      </c>
      <c r="K12" s="541"/>
      <c r="L12" s="739" t="e">
        <f t="shared" ref="L12:L30" si="2">K12/E12*100</f>
        <v>#DIV/0!</v>
      </c>
      <c r="M12" s="543"/>
      <c r="N12" s="404" t="e">
        <f t="shared" ref="N12:N30" si="3">M12/F12*100</f>
        <v>#DIV/0!</v>
      </c>
      <c r="O12" s="544"/>
      <c r="P12" s="739" t="e">
        <f t="shared" ref="P12:P30" si="4">O12/G12*100</f>
        <v>#DIV/0!</v>
      </c>
      <c r="Q12" s="907">
        <f t="shared" ref="Q12:Q30" si="5">SUM(I12,K12,M12,O12)</f>
        <v>0</v>
      </c>
      <c r="R12" s="739" t="e">
        <f t="shared" ref="R12:R30" si="6">Q12/H12*100</f>
        <v>#DIV/0!</v>
      </c>
    </row>
    <row r="13" spans="1:18" x14ac:dyDescent="0.25">
      <c r="A13" s="557"/>
      <c r="B13" s="128"/>
      <c r="C13" s="128" t="str">
        <f>'9'!C11</f>
        <v>Wangon II</v>
      </c>
      <c r="D13" s="540"/>
      <c r="E13" s="540"/>
      <c r="F13" s="195"/>
      <c r="G13" s="540"/>
      <c r="H13" s="236">
        <f t="shared" si="0"/>
        <v>0</v>
      </c>
      <c r="I13" s="540"/>
      <c r="J13" s="404" t="e">
        <f t="shared" si="1"/>
        <v>#DIV/0!</v>
      </c>
      <c r="K13" s="541"/>
      <c r="L13" s="739" t="e">
        <f t="shared" si="2"/>
        <v>#DIV/0!</v>
      </c>
      <c r="M13" s="543"/>
      <c r="N13" s="404" t="e">
        <f t="shared" si="3"/>
        <v>#DIV/0!</v>
      </c>
      <c r="O13" s="544"/>
      <c r="P13" s="739" t="e">
        <f t="shared" si="4"/>
        <v>#DIV/0!</v>
      </c>
      <c r="Q13" s="907">
        <f t="shared" si="5"/>
        <v>0</v>
      </c>
      <c r="R13" s="739" t="e">
        <f t="shared" si="6"/>
        <v>#DIV/0!</v>
      </c>
    </row>
    <row r="14" spans="1:18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540"/>
      <c r="E14" s="540"/>
      <c r="F14" s="195"/>
      <c r="G14" s="540"/>
      <c r="H14" s="236">
        <f t="shared" si="0"/>
        <v>0</v>
      </c>
      <c r="I14" s="540"/>
      <c r="J14" s="404" t="e">
        <f t="shared" si="1"/>
        <v>#DIV/0!</v>
      </c>
      <c r="K14" s="541"/>
      <c r="L14" s="739" t="e">
        <f t="shared" si="2"/>
        <v>#DIV/0!</v>
      </c>
      <c r="M14" s="543"/>
      <c r="N14" s="404" t="e">
        <f t="shared" si="3"/>
        <v>#DIV/0!</v>
      </c>
      <c r="O14" s="544"/>
      <c r="P14" s="739" t="e">
        <f t="shared" si="4"/>
        <v>#DIV/0!</v>
      </c>
      <c r="Q14" s="907">
        <f t="shared" si="5"/>
        <v>0</v>
      </c>
      <c r="R14" s="739" t="e">
        <f t="shared" si="6"/>
        <v>#DIV/0!</v>
      </c>
    </row>
    <row r="15" spans="1:18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540"/>
      <c r="E15" s="540"/>
      <c r="F15" s="195"/>
      <c r="G15" s="540"/>
      <c r="H15" s="236">
        <f t="shared" si="0"/>
        <v>0</v>
      </c>
      <c r="I15" s="540"/>
      <c r="J15" s="404" t="e">
        <f t="shared" si="1"/>
        <v>#DIV/0!</v>
      </c>
      <c r="K15" s="541"/>
      <c r="L15" s="739" t="e">
        <f t="shared" si="2"/>
        <v>#DIV/0!</v>
      </c>
      <c r="M15" s="543"/>
      <c r="N15" s="404" t="e">
        <f t="shared" si="3"/>
        <v>#DIV/0!</v>
      </c>
      <c r="O15" s="544"/>
      <c r="P15" s="739" t="e">
        <f t="shared" si="4"/>
        <v>#DIV/0!</v>
      </c>
      <c r="Q15" s="907">
        <f t="shared" si="5"/>
        <v>0</v>
      </c>
      <c r="R15" s="739" t="e">
        <f t="shared" si="6"/>
        <v>#DIV/0!</v>
      </c>
    </row>
    <row r="16" spans="1:18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540"/>
      <c r="E16" s="540"/>
      <c r="F16" s="195"/>
      <c r="G16" s="540"/>
      <c r="H16" s="236">
        <f t="shared" si="0"/>
        <v>0</v>
      </c>
      <c r="I16" s="540"/>
      <c r="J16" s="404" t="e">
        <f t="shared" si="1"/>
        <v>#DIV/0!</v>
      </c>
      <c r="K16" s="541"/>
      <c r="L16" s="739" t="e">
        <f t="shared" si="2"/>
        <v>#DIV/0!</v>
      </c>
      <c r="M16" s="543"/>
      <c r="N16" s="404" t="e">
        <f t="shared" si="3"/>
        <v>#DIV/0!</v>
      </c>
      <c r="O16" s="544"/>
      <c r="P16" s="739" t="e">
        <f t="shared" si="4"/>
        <v>#DIV/0!</v>
      </c>
      <c r="Q16" s="907">
        <f t="shared" si="5"/>
        <v>0</v>
      </c>
      <c r="R16" s="739" t="e">
        <f t="shared" si="6"/>
        <v>#DIV/0!</v>
      </c>
    </row>
    <row r="17" spans="1:18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540"/>
      <c r="E17" s="540"/>
      <c r="F17" s="195"/>
      <c r="G17" s="540"/>
      <c r="H17" s="236">
        <f t="shared" si="0"/>
        <v>0</v>
      </c>
      <c r="I17" s="540"/>
      <c r="J17" s="404" t="e">
        <f t="shared" si="1"/>
        <v>#DIV/0!</v>
      </c>
      <c r="K17" s="541"/>
      <c r="L17" s="739" t="e">
        <f t="shared" si="2"/>
        <v>#DIV/0!</v>
      </c>
      <c r="M17" s="543"/>
      <c r="N17" s="404" t="e">
        <f t="shared" si="3"/>
        <v>#DIV/0!</v>
      </c>
      <c r="O17" s="544"/>
      <c r="P17" s="739" t="e">
        <f t="shared" si="4"/>
        <v>#DIV/0!</v>
      </c>
      <c r="Q17" s="907">
        <f t="shared" si="5"/>
        <v>0</v>
      </c>
      <c r="R17" s="739" t="e">
        <f t="shared" si="6"/>
        <v>#DIV/0!</v>
      </c>
    </row>
    <row r="18" spans="1:18" x14ac:dyDescent="0.25">
      <c r="A18" s="557"/>
      <c r="B18" s="128"/>
      <c r="C18" s="128" t="str">
        <f>'9'!C16</f>
        <v>Kemranjen II</v>
      </c>
      <c r="D18" s="540"/>
      <c r="E18" s="540"/>
      <c r="F18" s="195"/>
      <c r="G18" s="540"/>
      <c r="H18" s="236">
        <f t="shared" si="0"/>
        <v>0</v>
      </c>
      <c r="I18" s="540"/>
      <c r="J18" s="404" t="e">
        <f t="shared" si="1"/>
        <v>#DIV/0!</v>
      </c>
      <c r="K18" s="541"/>
      <c r="L18" s="739" t="e">
        <f t="shared" si="2"/>
        <v>#DIV/0!</v>
      </c>
      <c r="M18" s="543"/>
      <c r="N18" s="404" t="e">
        <f t="shared" si="3"/>
        <v>#DIV/0!</v>
      </c>
      <c r="O18" s="544"/>
      <c r="P18" s="739" t="e">
        <f t="shared" si="4"/>
        <v>#DIV/0!</v>
      </c>
      <c r="Q18" s="907">
        <f t="shared" si="5"/>
        <v>0</v>
      </c>
      <c r="R18" s="739" t="e">
        <f t="shared" si="6"/>
        <v>#DIV/0!</v>
      </c>
    </row>
    <row r="19" spans="1:18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540"/>
      <c r="E19" s="540"/>
      <c r="F19" s="195"/>
      <c r="G19" s="540"/>
      <c r="H19" s="236">
        <f t="shared" si="0"/>
        <v>0</v>
      </c>
      <c r="I19" s="540"/>
      <c r="J19" s="404" t="e">
        <f t="shared" si="1"/>
        <v>#DIV/0!</v>
      </c>
      <c r="K19" s="541"/>
      <c r="L19" s="739" t="e">
        <f t="shared" si="2"/>
        <v>#DIV/0!</v>
      </c>
      <c r="M19" s="543"/>
      <c r="N19" s="404" t="e">
        <f t="shared" si="3"/>
        <v>#DIV/0!</v>
      </c>
      <c r="O19" s="544"/>
      <c r="P19" s="739" t="e">
        <f t="shared" si="4"/>
        <v>#DIV/0!</v>
      </c>
      <c r="Q19" s="907">
        <f t="shared" si="5"/>
        <v>0</v>
      </c>
      <c r="R19" s="739" t="e">
        <f t="shared" si="6"/>
        <v>#DIV/0!</v>
      </c>
    </row>
    <row r="20" spans="1:18" x14ac:dyDescent="0.25">
      <c r="A20" s="557"/>
      <c r="B20" s="128"/>
      <c r="C20" s="128" t="str">
        <f>'9'!C18</f>
        <v>Sumpiuh II</v>
      </c>
      <c r="D20" s="540"/>
      <c r="E20" s="540"/>
      <c r="F20" s="195"/>
      <c r="G20" s="540"/>
      <c r="H20" s="236">
        <f t="shared" si="0"/>
        <v>0</v>
      </c>
      <c r="I20" s="540"/>
      <c r="J20" s="404" t="e">
        <f t="shared" si="1"/>
        <v>#DIV/0!</v>
      </c>
      <c r="K20" s="541"/>
      <c r="L20" s="739" t="e">
        <f t="shared" si="2"/>
        <v>#DIV/0!</v>
      </c>
      <c r="M20" s="543"/>
      <c r="N20" s="404" t="e">
        <f t="shared" si="3"/>
        <v>#DIV/0!</v>
      </c>
      <c r="O20" s="544"/>
      <c r="P20" s="739" t="e">
        <f t="shared" si="4"/>
        <v>#DIV/0!</v>
      </c>
      <c r="Q20" s="907">
        <f t="shared" si="5"/>
        <v>0</v>
      </c>
      <c r="R20" s="739" t="e">
        <f t="shared" si="6"/>
        <v>#DIV/0!</v>
      </c>
    </row>
    <row r="21" spans="1:18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540"/>
      <c r="E21" s="540"/>
      <c r="F21" s="195"/>
      <c r="G21" s="540"/>
      <c r="H21" s="236">
        <f t="shared" si="0"/>
        <v>0</v>
      </c>
      <c r="I21" s="540"/>
      <c r="J21" s="404" t="e">
        <f t="shared" si="1"/>
        <v>#DIV/0!</v>
      </c>
      <c r="K21" s="541"/>
      <c r="L21" s="739" t="e">
        <f t="shared" si="2"/>
        <v>#DIV/0!</v>
      </c>
      <c r="M21" s="543"/>
      <c r="N21" s="404" t="e">
        <f t="shared" si="3"/>
        <v>#DIV/0!</v>
      </c>
      <c r="O21" s="544"/>
      <c r="P21" s="739" t="e">
        <f t="shared" si="4"/>
        <v>#DIV/0!</v>
      </c>
      <c r="Q21" s="907">
        <f t="shared" si="5"/>
        <v>0</v>
      </c>
      <c r="R21" s="739" t="e">
        <f t="shared" si="6"/>
        <v>#DIV/0!</v>
      </c>
    </row>
    <row r="22" spans="1:18" x14ac:dyDescent="0.25">
      <c r="A22" s="557"/>
      <c r="B22" s="128"/>
      <c r="C22" s="128" t="str">
        <f>'9'!C20</f>
        <v>Tambak II</v>
      </c>
      <c r="D22" s="540"/>
      <c r="E22" s="540"/>
      <c r="F22" s="195"/>
      <c r="G22" s="540"/>
      <c r="H22" s="236">
        <f t="shared" si="0"/>
        <v>0</v>
      </c>
      <c r="I22" s="540"/>
      <c r="J22" s="404" t="e">
        <f t="shared" si="1"/>
        <v>#DIV/0!</v>
      </c>
      <c r="K22" s="541"/>
      <c r="L22" s="739" t="e">
        <f t="shared" si="2"/>
        <v>#DIV/0!</v>
      </c>
      <c r="M22" s="543"/>
      <c r="N22" s="404" t="e">
        <f t="shared" si="3"/>
        <v>#DIV/0!</v>
      </c>
      <c r="O22" s="544"/>
      <c r="P22" s="739" t="e">
        <f t="shared" si="4"/>
        <v>#DIV/0!</v>
      </c>
      <c r="Q22" s="907">
        <f t="shared" si="5"/>
        <v>0</v>
      </c>
      <c r="R22" s="739" t="e">
        <f t="shared" si="6"/>
        <v>#DIV/0!</v>
      </c>
    </row>
    <row r="23" spans="1:18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540"/>
      <c r="E23" s="540"/>
      <c r="F23" s="195"/>
      <c r="G23" s="540"/>
      <c r="H23" s="236">
        <f t="shared" si="0"/>
        <v>0</v>
      </c>
      <c r="I23" s="540"/>
      <c r="J23" s="404" t="e">
        <f t="shared" si="1"/>
        <v>#DIV/0!</v>
      </c>
      <c r="K23" s="541"/>
      <c r="L23" s="739" t="e">
        <f t="shared" si="2"/>
        <v>#DIV/0!</v>
      </c>
      <c r="M23" s="543"/>
      <c r="N23" s="404" t="e">
        <f t="shared" si="3"/>
        <v>#DIV/0!</v>
      </c>
      <c r="O23" s="544"/>
      <c r="P23" s="739" t="e">
        <f t="shared" si="4"/>
        <v>#DIV/0!</v>
      </c>
      <c r="Q23" s="907">
        <f t="shared" si="5"/>
        <v>0</v>
      </c>
      <c r="R23" s="739" t="e">
        <f t="shared" si="6"/>
        <v>#DIV/0!</v>
      </c>
    </row>
    <row r="24" spans="1:18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540"/>
      <c r="E24" s="540"/>
      <c r="F24" s="195"/>
      <c r="G24" s="540"/>
      <c r="H24" s="236">
        <f t="shared" si="0"/>
        <v>0</v>
      </c>
      <c r="I24" s="540"/>
      <c r="J24" s="404" t="e">
        <f t="shared" si="1"/>
        <v>#DIV/0!</v>
      </c>
      <c r="K24" s="541"/>
      <c r="L24" s="739" t="e">
        <f t="shared" si="2"/>
        <v>#DIV/0!</v>
      </c>
      <c r="M24" s="543"/>
      <c r="N24" s="404" t="e">
        <f t="shared" si="3"/>
        <v>#DIV/0!</v>
      </c>
      <c r="O24" s="544"/>
      <c r="P24" s="739" t="e">
        <f t="shared" si="4"/>
        <v>#DIV/0!</v>
      </c>
      <c r="Q24" s="907">
        <f t="shared" si="5"/>
        <v>0</v>
      </c>
      <c r="R24" s="739" t="e">
        <f t="shared" si="6"/>
        <v>#DIV/0!</v>
      </c>
    </row>
    <row r="25" spans="1:18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540"/>
      <c r="E25" s="540"/>
      <c r="F25" s="195"/>
      <c r="G25" s="540"/>
      <c r="H25" s="236">
        <f t="shared" si="0"/>
        <v>0</v>
      </c>
      <c r="I25" s="540"/>
      <c r="J25" s="404" t="e">
        <f t="shared" si="1"/>
        <v>#DIV/0!</v>
      </c>
      <c r="K25" s="541"/>
      <c r="L25" s="739" t="e">
        <f t="shared" si="2"/>
        <v>#DIV/0!</v>
      </c>
      <c r="M25" s="543"/>
      <c r="N25" s="404" t="e">
        <f t="shared" si="3"/>
        <v>#DIV/0!</v>
      </c>
      <c r="O25" s="544"/>
      <c r="P25" s="739" t="e">
        <f t="shared" si="4"/>
        <v>#DIV/0!</v>
      </c>
      <c r="Q25" s="907">
        <f t="shared" si="5"/>
        <v>0</v>
      </c>
      <c r="R25" s="739" t="e">
        <f t="shared" si="6"/>
        <v>#DIV/0!</v>
      </c>
    </row>
    <row r="26" spans="1:18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540"/>
      <c r="E26" s="540"/>
      <c r="F26" s="195"/>
      <c r="G26" s="540"/>
      <c r="H26" s="236">
        <f t="shared" si="0"/>
        <v>0</v>
      </c>
      <c r="I26" s="540"/>
      <c r="J26" s="404" t="e">
        <f t="shared" si="1"/>
        <v>#DIV/0!</v>
      </c>
      <c r="K26" s="541"/>
      <c r="L26" s="739" t="e">
        <f t="shared" si="2"/>
        <v>#DIV/0!</v>
      </c>
      <c r="M26" s="543"/>
      <c r="N26" s="404" t="e">
        <f t="shared" si="3"/>
        <v>#DIV/0!</v>
      </c>
      <c r="O26" s="544"/>
      <c r="P26" s="739" t="e">
        <f t="shared" si="4"/>
        <v>#DIV/0!</v>
      </c>
      <c r="Q26" s="907">
        <f t="shared" si="5"/>
        <v>0</v>
      </c>
      <c r="R26" s="739" t="e">
        <f t="shared" si="6"/>
        <v>#DIV/0!</v>
      </c>
    </row>
    <row r="27" spans="1:18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540"/>
      <c r="E27" s="540"/>
      <c r="F27" s="195"/>
      <c r="G27" s="540"/>
      <c r="H27" s="236">
        <f t="shared" si="0"/>
        <v>0</v>
      </c>
      <c r="I27" s="540"/>
      <c r="J27" s="404" t="e">
        <f t="shared" si="1"/>
        <v>#DIV/0!</v>
      </c>
      <c r="K27" s="541"/>
      <c r="L27" s="739" t="e">
        <f t="shared" si="2"/>
        <v>#DIV/0!</v>
      </c>
      <c r="M27" s="543"/>
      <c r="N27" s="404" t="e">
        <f t="shared" si="3"/>
        <v>#DIV/0!</v>
      </c>
      <c r="O27" s="544"/>
      <c r="P27" s="739" t="e">
        <f t="shared" si="4"/>
        <v>#DIV/0!</v>
      </c>
      <c r="Q27" s="907">
        <f t="shared" si="5"/>
        <v>0</v>
      </c>
      <c r="R27" s="739" t="e">
        <f t="shared" si="6"/>
        <v>#DIV/0!</v>
      </c>
    </row>
    <row r="28" spans="1:18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540"/>
      <c r="E28" s="540"/>
      <c r="F28" s="195"/>
      <c r="G28" s="540"/>
      <c r="H28" s="236">
        <f t="shared" si="0"/>
        <v>0</v>
      </c>
      <c r="I28" s="540"/>
      <c r="J28" s="404" t="e">
        <f t="shared" si="1"/>
        <v>#DIV/0!</v>
      </c>
      <c r="K28" s="541"/>
      <c r="L28" s="739" t="e">
        <f t="shared" si="2"/>
        <v>#DIV/0!</v>
      </c>
      <c r="M28" s="543"/>
      <c r="N28" s="404" t="e">
        <f t="shared" si="3"/>
        <v>#DIV/0!</v>
      </c>
      <c r="O28" s="544"/>
      <c r="P28" s="739" t="e">
        <f t="shared" si="4"/>
        <v>#DIV/0!</v>
      </c>
      <c r="Q28" s="907">
        <f t="shared" si="5"/>
        <v>0</v>
      </c>
      <c r="R28" s="739" t="e">
        <f t="shared" si="6"/>
        <v>#DIV/0!</v>
      </c>
    </row>
    <row r="29" spans="1:18" x14ac:dyDescent="0.25">
      <c r="A29" s="557"/>
      <c r="B29" s="128"/>
      <c r="C29" s="128" t="str">
        <f>'9'!C27</f>
        <v>Ajibarang II</v>
      </c>
      <c r="D29" s="540"/>
      <c r="E29" s="540"/>
      <c r="F29" s="195"/>
      <c r="G29" s="540"/>
      <c r="H29" s="236">
        <f t="shared" si="0"/>
        <v>0</v>
      </c>
      <c r="I29" s="540"/>
      <c r="J29" s="404" t="e">
        <f t="shared" si="1"/>
        <v>#DIV/0!</v>
      </c>
      <c r="K29" s="541"/>
      <c r="L29" s="739" t="e">
        <f t="shared" si="2"/>
        <v>#DIV/0!</v>
      </c>
      <c r="M29" s="543"/>
      <c r="N29" s="404" t="e">
        <f t="shared" si="3"/>
        <v>#DIV/0!</v>
      </c>
      <c r="O29" s="544"/>
      <c r="P29" s="739" t="e">
        <f t="shared" si="4"/>
        <v>#DIV/0!</v>
      </c>
      <c r="Q29" s="907">
        <f t="shared" si="5"/>
        <v>0</v>
      </c>
      <c r="R29" s="739" t="e">
        <f t="shared" si="6"/>
        <v>#DIV/0!</v>
      </c>
    </row>
    <row r="30" spans="1:18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540"/>
      <c r="E30" s="540"/>
      <c r="F30" s="195"/>
      <c r="G30" s="540"/>
      <c r="H30" s="236">
        <f t="shared" si="0"/>
        <v>0</v>
      </c>
      <c r="I30" s="540"/>
      <c r="J30" s="404" t="e">
        <f t="shared" si="1"/>
        <v>#DIV/0!</v>
      </c>
      <c r="K30" s="541"/>
      <c r="L30" s="739" t="e">
        <f t="shared" si="2"/>
        <v>#DIV/0!</v>
      </c>
      <c r="M30" s="543"/>
      <c r="N30" s="404" t="e">
        <f t="shared" si="3"/>
        <v>#DIV/0!</v>
      </c>
      <c r="O30" s="544"/>
      <c r="P30" s="739" t="e">
        <f t="shared" si="4"/>
        <v>#DIV/0!</v>
      </c>
      <c r="Q30" s="907">
        <f t="shared" si="5"/>
        <v>0</v>
      </c>
      <c r="R30" s="739" t="e">
        <f t="shared" si="6"/>
        <v>#DIV/0!</v>
      </c>
    </row>
    <row r="31" spans="1:18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540"/>
      <c r="E31" s="540"/>
      <c r="F31" s="195"/>
      <c r="G31" s="540"/>
      <c r="H31" s="236">
        <f t="shared" ref="H31:H50" si="7">D31+E31+F31+G31</f>
        <v>0</v>
      </c>
      <c r="I31" s="540"/>
      <c r="J31" s="404" t="e">
        <f t="shared" ref="J31:J50" si="8">I31/D31*100</f>
        <v>#DIV/0!</v>
      </c>
      <c r="K31" s="541"/>
      <c r="L31" s="739" t="e">
        <f t="shared" ref="L31:L50" si="9">K31/E31*100</f>
        <v>#DIV/0!</v>
      </c>
      <c r="M31" s="543"/>
      <c r="N31" s="404" t="e">
        <f t="shared" ref="N31:N50" si="10">M31/F31*100</f>
        <v>#DIV/0!</v>
      </c>
      <c r="O31" s="544"/>
      <c r="P31" s="739" t="e">
        <f t="shared" ref="P31:P50" si="11">O31/G31*100</f>
        <v>#DIV/0!</v>
      </c>
      <c r="Q31" s="907">
        <f t="shared" ref="Q31:Q50" si="12">SUM(I31,K31,M31,O31)</f>
        <v>0</v>
      </c>
      <c r="R31" s="739" t="e">
        <f t="shared" ref="R31:R50" si="13">Q31/H31*100</f>
        <v>#DIV/0!</v>
      </c>
    </row>
    <row r="32" spans="1:18" x14ac:dyDescent="0.25">
      <c r="A32" s="557"/>
      <c r="B32" s="128"/>
      <c r="C32" s="128" t="str">
        <f>'9'!C30</f>
        <v>Pekuncen II</v>
      </c>
      <c r="D32" s="540"/>
      <c r="E32" s="540"/>
      <c r="F32" s="195"/>
      <c r="G32" s="540"/>
      <c r="H32" s="236">
        <f t="shared" si="7"/>
        <v>0</v>
      </c>
      <c r="I32" s="540"/>
      <c r="J32" s="404" t="e">
        <f t="shared" si="8"/>
        <v>#DIV/0!</v>
      </c>
      <c r="K32" s="541"/>
      <c r="L32" s="739" t="e">
        <f t="shared" si="9"/>
        <v>#DIV/0!</v>
      </c>
      <c r="M32" s="543"/>
      <c r="N32" s="404" t="e">
        <f t="shared" si="10"/>
        <v>#DIV/0!</v>
      </c>
      <c r="O32" s="544"/>
      <c r="P32" s="739" t="e">
        <f t="shared" si="11"/>
        <v>#DIV/0!</v>
      </c>
      <c r="Q32" s="907">
        <f t="shared" si="12"/>
        <v>0</v>
      </c>
      <c r="R32" s="739" t="e">
        <f t="shared" si="13"/>
        <v>#DIV/0!</v>
      </c>
    </row>
    <row r="33" spans="1:18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540"/>
      <c r="E33" s="540"/>
      <c r="F33" s="195"/>
      <c r="G33" s="540"/>
      <c r="H33" s="236">
        <f t="shared" si="7"/>
        <v>0</v>
      </c>
      <c r="I33" s="540"/>
      <c r="J33" s="404" t="e">
        <f t="shared" si="8"/>
        <v>#DIV/0!</v>
      </c>
      <c r="K33" s="541"/>
      <c r="L33" s="739" t="e">
        <f t="shared" si="9"/>
        <v>#DIV/0!</v>
      </c>
      <c r="M33" s="543"/>
      <c r="N33" s="404" t="e">
        <f t="shared" si="10"/>
        <v>#DIV/0!</v>
      </c>
      <c r="O33" s="544"/>
      <c r="P33" s="739" t="e">
        <f t="shared" si="11"/>
        <v>#DIV/0!</v>
      </c>
      <c r="Q33" s="907">
        <f t="shared" si="12"/>
        <v>0</v>
      </c>
      <c r="R33" s="739" t="e">
        <f t="shared" si="13"/>
        <v>#DIV/0!</v>
      </c>
    </row>
    <row r="34" spans="1:18" x14ac:dyDescent="0.25">
      <c r="A34" s="557"/>
      <c r="B34" s="128"/>
      <c r="C34" s="128" t="str">
        <f>'9'!C32</f>
        <v>Cilongok II</v>
      </c>
      <c r="D34" s="540"/>
      <c r="E34" s="540"/>
      <c r="F34" s="195"/>
      <c r="G34" s="540"/>
      <c r="H34" s="236">
        <f t="shared" si="7"/>
        <v>0</v>
      </c>
      <c r="I34" s="540"/>
      <c r="J34" s="404" t="e">
        <f t="shared" si="8"/>
        <v>#DIV/0!</v>
      </c>
      <c r="K34" s="541"/>
      <c r="L34" s="739" t="e">
        <f t="shared" si="9"/>
        <v>#DIV/0!</v>
      </c>
      <c r="M34" s="543"/>
      <c r="N34" s="404" t="e">
        <f t="shared" si="10"/>
        <v>#DIV/0!</v>
      </c>
      <c r="O34" s="544"/>
      <c r="P34" s="739" t="e">
        <f t="shared" si="11"/>
        <v>#DIV/0!</v>
      </c>
      <c r="Q34" s="907">
        <f t="shared" si="12"/>
        <v>0</v>
      </c>
      <c r="R34" s="739" t="e">
        <f t="shared" si="13"/>
        <v>#DIV/0!</v>
      </c>
    </row>
    <row r="35" spans="1:18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540"/>
      <c r="E35" s="540"/>
      <c r="F35" s="195"/>
      <c r="G35" s="540"/>
      <c r="H35" s="236">
        <f t="shared" si="7"/>
        <v>0</v>
      </c>
      <c r="I35" s="540"/>
      <c r="J35" s="404" t="e">
        <f t="shared" si="8"/>
        <v>#DIV/0!</v>
      </c>
      <c r="K35" s="541"/>
      <c r="L35" s="739" t="e">
        <f t="shared" si="9"/>
        <v>#DIV/0!</v>
      </c>
      <c r="M35" s="543"/>
      <c r="N35" s="404" t="e">
        <f t="shared" si="10"/>
        <v>#DIV/0!</v>
      </c>
      <c r="O35" s="544"/>
      <c r="P35" s="739" t="e">
        <f t="shared" si="11"/>
        <v>#DIV/0!</v>
      </c>
      <c r="Q35" s="907">
        <f t="shared" si="12"/>
        <v>0</v>
      </c>
      <c r="R35" s="739" t="e">
        <f t="shared" si="13"/>
        <v>#DIV/0!</v>
      </c>
    </row>
    <row r="36" spans="1:18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540"/>
      <c r="E36" s="540"/>
      <c r="F36" s="195"/>
      <c r="G36" s="540"/>
      <c r="H36" s="236">
        <f t="shared" si="7"/>
        <v>0</v>
      </c>
      <c r="I36" s="540"/>
      <c r="J36" s="404" t="e">
        <f t="shared" si="8"/>
        <v>#DIV/0!</v>
      </c>
      <c r="K36" s="541"/>
      <c r="L36" s="739" t="e">
        <f t="shared" si="9"/>
        <v>#DIV/0!</v>
      </c>
      <c r="M36" s="543"/>
      <c r="N36" s="404" t="e">
        <f t="shared" si="10"/>
        <v>#DIV/0!</v>
      </c>
      <c r="O36" s="544"/>
      <c r="P36" s="739" t="e">
        <f t="shared" si="11"/>
        <v>#DIV/0!</v>
      </c>
      <c r="Q36" s="907">
        <f t="shared" si="12"/>
        <v>0</v>
      </c>
      <c r="R36" s="739" t="e">
        <f t="shared" si="13"/>
        <v>#DIV/0!</v>
      </c>
    </row>
    <row r="37" spans="1:18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540"/>
      <c r="E37" s="540"/>
      <c r="F37" s="195"/>
      <c r="G37" s="540"/>
      <c r="H37" s="236">
        <f t="shared" si="7"/>
        <v>0</v>
      </c>
      <c r="I37" s="540"/>
      <c r="J37" s="404" t="e">
        <f t="shared" si="8"/>
        <v>#DIV/0!</v>
      </c>
      <c r="K37" s="541"/>
      <c r="L37" s="739" t="e">
        <f t="shared" si="9"/>
        <v>#DIV/0!</v>
      </c>
      <c r="M37" s="543"/>
      <c r="N37" s="404" t="e">
        <f t="shared" si="10"/>
        <v>#DIV/0!</v>
      </c>
      <c r="O37" s="544"/>
      <c r="P37" s="739" t="e">
        <f t="shared" si="11"/>
        <v>#DIV/0!</v>
      </c>
      <c r="Q37" s="907">
        <f t="shared" si="12"/>
        <v>0</v>
      </c>
      <c r="R37" s="739" t="e">
        <f t="shared" si="13"/>
        <v>#DIV/0!</v>
      </c>
    </row>
    <row r="38" spans="1:18" x14ac:dyDescent="0.25">
      <c r="A38" s="557"/>
      <c r="B38" s="128"/>
      <c r="C38" s="128" t="str">
        <f>'9'!C36</f>
        <v>Purwokerto Timur II</v>
      </c>
      <c r="D38" s="540"/>
      <c r="E38" s="540"/>
      <c r="F38" s="195"/>
      <c r="G38" s="540"/>
      <c r="H38" s="236">
        <f t="shared" si="7"/>
        <v>0</v>
      </c>
      <c r="I38" s="540"/>
      <c r="J38" s="404" t="e">
        <f t="shared" si="8"/>
        <v>#DIV/0!</v>
      </c>
      <c r="K38" s="541"/>
      <c r="L38" s="739" t="e">
        <f t="shared" si="9"/>
        <v>#DIV/0!</v>
      </c>
      <c r="M38" s="543"/>
      <c r="N38" s="404" t="e">
        <f t="shared" si="10"/>
        <v>#DIV/0!</v>
      </c>
      <c r="O38" s="544"/>
      <c r="P38" s="739" t="e">
        <f t="shared" si="11"/>
        <v>#DIV/0!</v>
      </c>
      <c r="Q38" s="907">
        <f t="shared" si="12"/>
        <v>0</v>
      </c>
      <c r="R38" s="739" t="e">
        <f t="shared" si="13"/>
        <v>#DIV/0!</v>
      </c>
    </row>
    <row r="39" spans="1:18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540"/>
      <c r="E39" s="540"/>
      <c r="F39" s="195"/>
      <c r="G39" s="540"/>
      <c r="H39" s="236">
        <f t="shared" si="7"/>
        <v>0</v>
      </c>
      <c r="I39" s="540"/>
      <c r="J39" s="404" t="e">
        <f t="shared" si="8"/>
        <v>#DIV/0!</v>
      </c>
      <c r="K39" s="541"/>
      <c r="L39" s="739" t="e">
        <f t="shared" si="9"/>
        <v>#DIV/0!</v>
      </c>
      <c r="M39" s="543"/>
      <c r="N39" s="404" t="e">
        <f t="shared" si="10"/>
        <v>#DIV/0!</v>
      </c>
      <c r="O39" s="544"/>
      <c r="P39" s="739" t="e">
        <f t="shared" si="11"/>
        <v>#DIV/0!</v>
      </c>
      <c r="Q39" s="907">
        <f t="shared" si="12"/>
        <v>0</v>
      </c>
      <c r="R39" s="739" t="e">
        <f t="shared" si="13"/>
        <v>#DIV/0!</v>
      </c>
    </row>
    <row r="40" spans="1:18" x14ac:dyDescent="0.25">
      <c r="A40" s="557"/>
      <c r="B40" s="128"/>
      <c r="C40" s="128" t="str">
        <f>'9'!C38</f>
        <v>Purwokerto Utara II</v>
      </c>
      <c r="D40" s="540"/>
      <c r="E40" s="540"/>
      <c r="F40" s="195"/>
      <c r="G40" s="540"/>
      <c r="H40" s="236">
        <f t="shared" si="7"/>
        <v>0</v>
      </c>
      <c r="I40" s="540"/>
      <c r="J40" s="404" t="e">
        <f t="shared" si="8"/>
        <v>#DIV/0!</v>
      </c>
      <c r="K40" s="541"/>
      <c r="L40" s="739" t="e">
        <f t="shared" si="9"/>
        <v>#DIV/0!</v>
      </c>
      <c r="M40" s="543"/>
      <c r="N40" s="404" t="e">
        <f t="shared" si="10"/>
        <v>#DIV/0!</v>
      </c>
      <c r="O40" s="544"/>
      <c r="P40" s="739" t="e">
        <f t="shared" si="11"/>
        <v>#DIV/0!</v>
      </c>
      <c r="Q40" s="907">
        <f t="shared" si="12"/>
        <v>0</v>
      </c>
      <c r="R40" s="739" t="e">
        <f t="shared" si="13"/>
        <v>#DIV/0!</v>
      </c>
    </row>
    <row r="41" spans="1:18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540"/>
      <c r="E41" s="540"/>
      <c r="F41" s="195"/>
      <c r="G41" s="540"/>
      <c r="H41" s="236">
        <f t="shared" si="7"/>
        <v>0</v>
      </c>
      <c r="I41" s="540"/>
      <c r="J41" s="404" t="e">
        <f t="shared" si="8"/>
        <v>#DIV/0!</v>
      </c>
      <c r="K41" s="541"/>
      <c r="L41" s="739" t="e">
        <f t="shared" si="9"/>
        <v>#DIV/0!</v>
      </c>
      <c r="M41" s="543"/>
      <c r="N41" s="404" t="e">
        <f t="shared" si="10"/>
        <v>#DIV/0!</v>
      </c>
      <c r="O41" s="544"/>
      <c r="P41" s="739" t="e">
        <f t="shared" si="11"/>
        <v>#DIV/0!</v>
      </c>
      <c r="Q41" s="907">
        <f t="shared" si="12"/>
        <v>0</v>
      </c>
      <c r="R41" s="739" t="e">
        <f t="shared" si="13"/>
        <v>#DIV/0!</v>
      </c>
    </row>
    <row r="42" spans="1:18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540"/>
      <c r="E42" s="540"/>
      <c r="F42" s="195"/>
      <c r="G42" s="540"/>
      <c r="H42" s="236">
        <f t="shared" si="7"/>
        <v>0</v>
      </c>
      <c r="I42" s="540"/>
      <c r="J42" s="404" t="e">
        <f t="shared" si="8"/>
        <v>#DIV/0!</v>
      </c>
      <c r="K42" s="541"/>
      <c r="L42" s="739" t="e">
        <f t="shared" si="9"/>
        <v>#DIV/0!</v>
      </c>
      <c r="M42" s="543"/>
      <c r="N42" s="404" t="e">
        <f t="shared" si="10"/>
        <v>#DIV/0!</v>
      </c>
      <c r="O42" s="544"/>
      <c r="P42" s="739" t="e">
        <f t="shared" si="11"/>
        <v>#DIV/0!</v>
      </c>
      <c r="Q42" s="907">
        <f t="shared" si="12"/>
        <v>0</v>
      </c>
      <c r="R42" s="739" t="e">
        <f t="shared" si="13"/>
        <v>#DIV/0!</v>
      </c>
    </row>
    <row r="43" spans="1:18" x14ac:dyDescent="0.25">
      <c r="A43" s="557"/>
      <c r="B43" s="128"/>
      <c r="C43" s="128" t="str">
        <f>'9'!C41</f>
        <v>Sokaraja II</v>
      </c>
      <c r="D43" s="540"/>
      <c r="E43" s="540"/>
      <c r="F43" s="195"/>
      <c r="G43" s="540"/>
      <c r="H43" s="236">
        <f t="shared" si="7"/>
        <v>0</v>
      </c>
      <c r="I43" s="540"/>
      <c r="J43" s="404" t="e">
        <f t="shared" si="8"/>
        <v>#DIV/0!</v>
      </c>
      <c r="K43" s="541"/>
      <c r="L43" s="739" t="e">
        <f t="shared" si="9"/>
        <v>#DIV/0!</v>
      </c>
      <c r="M43" s="543"/>
      <c r="N43" s="404" t="e">
        <f t="shared" si="10"/>
        <v>#DIV/0!</v>
      </c>
      <c r="O43" s="544"/>
      <c r="P43" s="739" t="e">
        <f t="shared" si="11"/>
        <v>#DIV/0!</v>
      </c>
      <c r="Q43" s="907">
        <f t="shared" si="12"/>
        <v>0</v>
      </c>
      <c r="R43" s="739" t="e">
        <f t="shared" si="13"/>
        <v>#DIV/0!</v>
      </c>
    </row>
    <row r="44" spans="1:18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540"/>
      <c r="E44" s="540"/>
      <c r="F44" s="195"/>
      <c r="G44" s="540"/>
      <c r="H44" s="236">
        <f t="shared" si="7"/>
        <v>0</v>
      </c>
      <c r="I44" s="540"/>
      <c r="J44" s="404" t="e">
        <f t="shared" si="8"/>
        <v>#DIV/0!</v>
      </c>
      <c r="K44" s="541"/>
      <c r="L44" s="739" t="e">
        <f t="shared" si="9"/>
        <v>#DIV/0!</v>
      </c>
      <c r="M44" s="543"/>
      <c r="N44" s="404" t="e">
        <f t="shared" si="10"/>
        <v>#DIV/0!</v>
      </c>
      <c r="O44" s="544"/>
      <c r="P44" s="739" t="e">
        <f t="shared" si="11"/>
        <v>#DIV/0!</v>
      </c>
      <c r="Q44" s="907">
        <f t="shared" si="12"/>
        <v>0</v>
      </c>
      <c r="R44" s="739" t="e">
        <f t="shared" si="13"/>
        <v>#DIV/0!</v>
      </c>
    </row>
    <row r="45" spans="1:18" x14ac:dyDescent="0.25">
      <c r="A45" s="557"/>
      <c r="B45" s="128"/>
      <c r="C45" s="128" t="str">
        <f>'9'!C43</f>
        <v>Kembaran II</v>
      </c>
      <c r="D45" s="540"/>
      <c r="E45" s="540"/>
      <c r="F45" s="195"/>
      <c r="G45" s="540"/>
      <c r="H45" s="236">
        <f t="shared" si="7"/>
        <v>0</v>
      </c>
      <c r="I45" s="540"/>
      <c r="J45" s="404" t="e">
        <f t="shared" si="8"/>
        <v>#DIV/0!</v>
      </c>
      <c r="K45" s="541"/>
      <c r="L45" s="739" t="e">
        <f t="shared" si="9"/>
        <v>#DIV/0!</v>
      </c>
      <c r="M45" s="543"/>
      <c r="N45" s="404" t="e">
        <f t="shared" si="10"/>
        <v>#DIV/0!</v>
      </c>
      <c r="O45" s="544"/>
      <c r="P45" s="739" t="e">
        <f t="shared" si="11"/>
        <v>#DIV/0!</v>
      </c>
      <c r="Q45" s="907">
        <f t="shared" si="12"/>
        <v>0</v>
      </c>
      <c r="R45" s="739" t="e">
        <f t="shared" si="13"/>
        <v>#DIV/0!</v>
      </c>
    </row>
    <row r="46" spans="1:18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540"/>
      <c r="E46" s="540"/>
      <c r="F46" s="195"/>
      <c r="G46" s="540"/>
      <c r="H46" s="236">
        <f t="shared" si="7"/>
        <v>0</v>
      </c>
      <c r="I46" s="540"/>
      <c r="J46" s="404" t="e">
        <f t="shared" si="8"/>
        <v>#DIV/0!</v>
      </c>
      <c r="K46" s="541"/>
      <c r="L46" s="739" t="e">
        <f t="shared" si="9"/>
        <v>#DIV/0!</v>
      </c>
      <c r="M46" s="543"/>
      <c r="N46" s="404" t="e">
        <f t="shared" si="10"/>
        <v>#DIV/0!</v>
      </c>
      <c r="O46" s="544"/>
      <c r="P46" s="739" t="e">
        <f t="shared" si="11"/>
        <v>#DIV/0!</v>
      </c>
      <c r="Q46" s="907">
        <f t="shared" si="12"/>
        <v>0</v>
      </c>
      <c r="R46" s="739" t="e">
        <f t="shared" si="13"/>
        <v>#DIV/0!</v>
      </c>
    </row>
    <row r="47" spans="1:18" x14ac:dyDescent="0.25">
      <c r="A47" s="557"/>
      <c r="B47" s="128"/>
      <c r="C47" s="128" t="str">
        <f>'9'!C45</f>
        <v>Sumbang II</v>
      </c>
      <c r="D47" s="540"/>
      <c r="E47" s="540"/>
      <c r="F47" s="195"/>
      <c r="G47" s="540"/>
      <c r="H47" s="236">
        <f t="shared" si="7"/>
        <v>0</v>
      </c>
      <c r="I47" s="540"/>
      <c r="J47" s="404" t="e">
        <f t="shared" si="8"/>
        <v>#DIV/0!</v>
      </c>
      <c r="K47" s="541"/>
      <c r="L47" s="739" t="e">
        <f t="shared" si="9"/>
        <v>#DIV/0!</v>
      </c>
      <c r="M47" s="543"/>
      <c r="N47" s="404" t="e">
        <f t="shared" si="10"/>
        <v>#DIV/0!</v>
      </c>
      <c r="O47" s="544"/>
      <c r="P47" s="739" t="e">
        <f t="shared" si="11"/>
        <v>#DIV/0!</v>
      </c>
      <c r="Q47" s="907">
        <f t="shared" si="12"/>
        <v>0</v>
      </c>
      <c r="R47" s="739" t="e">
        <f t="shared" si="13"/>
        <v>#DIV/0!</v>
      </c>
    </row>
    <row r="48" spans="1:18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540"/>
      <c r="E48" s="540"/>
      <c r="F48" s="195"/>
      <c r="G48" s="540"/>
      <c r="H48" s="236">
        <f t="shared" si="7"/>
        <v>0</v>
      </c>
      <c r="I48" s="540"/>
      <c r="J48" s="404" t="e">
        <f t="shared" si="8"/>
        <v>#DIV/0!</v>
      </c>
      <c r="K48" s="541"/>
      <c r="L48" s="739" t="e">
        <f t="shared" si="9"/>
        <v>#DIV/0!</v>
      </c>
      <c r="M48" s="543"/>
      <c r="N48" s="404" t="e">
        <f t="shared" si="10"/>
        <v>#DIV/0!</v>
      </c>
      <c r="O48" s="544"/>
      <c r="P48" s="739" t="e">
        <f t="shared" si="11"/>
        <v>#DIV/0!</v>
      </c>
      <c r="Q48" s="907">
        <f t="shared" si="12"/>
        <v>0</v>
      </c>
      <c r="R48" s="739" t="e">
        <f t="shared" si="13"/>
        <v>#DIV/0!</v>
      </c>
    </row>
    <row r="49" spans="1:18" x14ac:dyDescent="0.25">
      <c r="A49" s="557"/>
      <c r="B49" s="128"/>
      <c r="C49" s="128" t="str">
        <f>'9'!C47</f>
        <v>Baturraden II</v>
      </c>
      <c r="D49" s="540"/>
      <c r="E49" s="540"/>
      <c r="F49" s="195"/>
      <c r="G49" s="540"/>
      <c r="H49" s="236">
        <f t="shared" si="7"/>
        <v>0</v>
      </c>
      <c r="I49" s="540"/>
      <c r="J49" s="404" t="e">
        <f t="shared" si="8"/>
        <v>#DIV/0!</v>
      </c>
      <c r="K49" s="541"/>
      <c r="L49" s="739" t="e">
        <f t="shared" si="9"/>
        <v>#DIV/0!</v>
      </c>
      <c r="M49" s="543"/>
      <c r="N49" s="404" t="e">
        <f t="shared" si="10"/>
        <v>#DIV/0!</v>
      </c>
      <c r="O49" s="544"/>
      <c r="P49" s="739" t="e">
        <f t="shared" si="11"/>
        <v>#DIV/0!</v>
      </c>
      <c r="Q49" s="907">
        <f t="shared" si="12"/>
        <v>0</v>
      </c>
      <c r="R49" s="739" t="e">
        <f t="shared" si="13"/>
        <v>#DIV/0!</v>
      </c>
    </row>
    <row r="50" spans="1:18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540"/>
      <c r="E50" s="540"/>
      <c r="F50" s="195"/>
      <c r="G50" s="540"/>
      <c r="H50" s="236">
        <f t="shared" si="7"/>
        <v>0</v>
      </c>
      <c r="I50" s="540"/>
      <c r="J50" s="404" t="e">
        <f t="shared" si="8"/>
        <v>#DIV/0!</v>
      </c>
      <c r="K50" s="541"/>
      <c r="L50" s="739" t="e">
        <f t="shared" si="9"/>
        <v>#DIV/0!</v>
      </c>
      <c r="M50" s="543"/>
      <c r="N50" s="404" t="e">
        <f t="shared" si="10"/>
        <v>#DIV/0!</v>
      </c>
      <c r="O50" s="544"/>
      <c r="P50" s="739" t="e">
        <f t="shared" si="11"/>
        <v>#DIV/0!</v>
      </c>
      <c r="Q50" s="907">
        <f t="shared" si="12"/>
        <v>0</v>
      </c>
      <c r="R50" s="739" t="e">
        <f t="shared" si="13"/>
        <v>#DIV/0!</v>
      </c>
    </row>
    <row r="51" spans="1:18" x14ac:dyDescent="0.25">
      <c r="A51" s="72"/>
      <c r="B51" s="72"/>
      <c r="C51" s="72"/>
      <c r="D51" s="540"/>
      <c r="E51" s="540"/>
      <c r="F51" s="195"/>
      <c r="G51" s="540"/>
      <c r="H51" s="236"/>
      <c r="I51" s="540"/>
      <c r="J51" s="404"/>
      <c r="K51" s="541"/>
      <c r="L51" s="404"/>
      <c r="M51" s="543"/>
      <c r="N51" s="338"/>
      <c r="O51" s="544"/>
      <c r="P51" s="338"/>
      <c r="Q51" s="544"/>
      <c r="R51" s="325"/>
    </row>
    <row r="52" spans="1:18" x14ac:dyDescent="0.25">
      <c r="A52" s="72"/>
      <c r="B52" s="72"/>
      <c r="C52" s="72"/>
      <c r="D52" s="540"/>
      <c r="E52" s="540"/>
      <c r="F52" s="195"/>
      <c r="G52" s="540"/>
      <c r="H52" s="236"/>
      <c r="I52" s="540"/>
      <c r="J52" s="404"/>
      <c r="K52" s="541"/>
      <c r="L52" s="404"/>
      <c r="M52" s="543"/>
      <c r="N52" s="338"/>
      <c r="O52" s="544"/>
      <c r="P52" s="338"/>
      <c r="Q52" s="544"/>
      <c r="R52" s="325"/>
    </row>
    <row r="53" spans="1:18" x14ac:dyDescent="0.25">
      <c r="A53" s="78"/>
      <c r="B53" s="78"/>
      <c r="C53" s="78"/>
      <c r="D53" s="545"/>
      <c r="E53" s="545"/>
      <c r="F53" s="237"/>
      <c r="G53" s="545"/>
      <c r="H53" s="236"/>
      <c r="I53" s="545"/>
      <c r="J53" s="546"/>
      <c r="K53" s="547"/>
      <c r="L53" s="546"/>
      <c r="M53" s="548"/>
      <c r="N53" s="339"/>
      <c r="O53" s="549"/>
      <c r="P53" s="339"/>
      <c r="Q53" s="549"/>
      <c r="R53" s="328"/>
    </row>
    <row r="54" spans="1:18" s="217" customFormat="1" ht="16.5" thickBot="1" x14ac:dyDescent="0.3">
      <c r="A54" s="568" t="s">
        <v>488</v>
      </c>
      <c r="B54" s="569"/>
      <c r="C54" s="570"/>
      <c r="D54" s="341">
        <f>SUM(D11:D53)</f>
        <v>0</v>
      </c>
      <c r="E54" s="341">
        <f t="shared" ref="E54:Q54" si="14">SUM(E11:E53)</f>
        <v>0</v>
      </c>
      <c r="F54" s="341">
        <f t="shared" si="14"/>
        <v>0</v>
      </c>
      <c r="G54" s="341">
        <f t="shared" si="14"/>
        <v>0</v>
      </c>
      <c r="H54" s="341">
        <f>SUM(H11:H53)</f>
        <v>0</v>
      </c>
      <c r="I54" s="341">
        <f t="shared" si="14"/>
        <v>0</v>
      </c>
      <c r="J54" s="283" t="e">
        <f t="shared" ref="J54" si="15">I54/D54*100</f>
        <v>#DIV/0!</v>
      </c>
      <c r="K54" s="341">
        <f t="shared" si="14"/>
        <v>0</v>
      </c>
      <c r="L54" s="890" t="e">
        <f t="shared" ref="L54" si="16">K54/E54*100</f>
        <v>#DIV/0!</v>
      </c>
      <c r="M54" s="341">
        <f t="shared" si="14"/>
        <v>0</v>
      </c>
      <c r="N54" s="375" t="e">
        <f t="shared" ref="N54" si="17">M54/F54*100</f>
        <v>#DIV/0!</v>
      </c>
      <c r="O54" s="341">
        <f t="shared" si="14"/>
        <v>0</v>
      </c>
      <c r="P54" s="890" t="e">
        <f t="shared" ref="P54" si="18">O54/G54*100</f>
        <v>#DIV/0!</v>
      </c>
      <c r="Q54" s="341">
        <f t="shared" si="14"/>
        <v>0</v>
      </c>
      <c r="R54" s="890" t="e">
        <f t="shared" ref="R54" si="19">Q54/H54*100</f>
        <v>#DIV/0!</v>
      </c>
    </row>
    <row r="55" spans="1:18" x14ac:dyDescent="0.25">
      <c r="A55" s="102"/>
    </row>
    <row r="56" spans="1:18" x14ac:dyDescent="0.25">
      <c r="A56" s="724" t="s">
        <v>1011</v>
      </c>
    </row>
  </sheetData>
  <mergeCells count="16">
    <mergeCell ref="O7:P8"/>
    <mergeCell ref="Q7:R8"/>
    <mergeCell ref="I8:J8"/>
    <mergeCell ref="K8:L8"/>
    <mergeCell ref="A3:R3"/>
    <mergeCell ref="A6:A9"/>
    <mergeCell ref="B6:B9"/>
    <mergeCell ref="C6:C9"/>
    <mergeCell ref="D6:H6"/>
    <mergeCell ref="I6:R6"/>
    <mergeCell ref="D7:E8"/>
    <mergeCell ref="F7:F9"/>
    <mergeCell ref="G7:G9"/>
    <mergeCell ref="H7:H9"/>
    <mergeCell ref="I7:L7"/>
    <mergeCell ref="M7:N8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66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0537-AAB6-4A76-8FDE-42F015F60F98}">
  <sheetPr codeName="Sheet81">
    <tabColor rgb="FF002060"/>
    <pageSetUpPr fitToPage="1"/>
  </sheetPr>
  <dimension ref="A1:AB58"/>
  <sheetViews>
    <sheetView zoomScale="55" zoomScaleNormal="55" workbookViewId="0">
      <selection activeCell="V4" sqref="V4"/>
    </sheetView>
  </sheetViews>
  <sheetFormatPr defaultRowHeight="15" x14ac:dyDescent="0.2"/>
  <cols>
    <col min="1" max="1" width="5.140625" style="556" customWidth="1"/>
    <col min="2" max="3" width="20.5703125" style="331" customWidth="1"/>
    <col min="4" max="4" width="20.28515625" style="331" customWidth="1"/>
    <col min="5" max="5" width="12.140625" style="331" customWidth="1"/>
    <col min="6" max="6" width="11.5703125" style="331" customWidth="1"/>
    <col min="7" max="7" width="14.140625" style="331" bestFit="1" customWidth="1"/>
    <col min="8" max="8" width="11" style="331" customWidth="1"/>
    <col min="9" max="9" width="11.28515625" style="331" customWidth="1"/>
    <col min="10" max="10" width="14.140625" style="331" bestFit="1" customWidth="1"/>
    <col min="11" max="11" width="10.140625" style="331" customWidth="1"/>
    <col min="12" max="12" width="8.85546875" style="331" customWidth="1"/>
    <col min="13" max="13" width="14.140625" style="331" bestFit="1" customWidth="1"/>
    <col min="14" max="15" width="9.42578125" style="331" customWidth="1"/>
    <col min="16" max="16" width="14.140625" style="331" bestFit="1" customWidth="1"/>
    <col min="17" max="17" width="11.5703125" style="331" customWidth="1"/>
    <col min="18" max="18" width="12.28515625" style="331" customWidth="1"/>
    <col min="19" max="19" width="15.42578125" style="331" customWidth="1"/>
    <col min="20" max="20" width="12.7109375" style="331" customWidth="1"/>
    <col min="21" max="21" width="10.140625" style="331" customWidth="1"/>
    <col min="22" max="22" width="14.140625" style="331" bestFit="1" customWidth="1"/>
    <col min="23" max="23" width="10.28515625" style="331" customWidth="1"/>
    <col min="24" max="24" width="11.7109375" style="331" customWidth="1"/>
    <col min="25" max="25" width="9.85546875" style="331" customWidth="1"/>
    <col min="26" max="26" width="7.42578125" style="331" customWidth="1"/>
    <col min="27" max="27" width="9.28515625" style="331" customWidth="1"/>
    <col min="28" max="28" width="5.7109375" style="331" customWidth="1"/>
    <col min="29" max="257" width="8.7109375" style="331"/>
    <col min="258" max="258" width="5.140625" style="331" customWidth="1"/>
    <col min="259" max="259" width="20.5703125" style="331" customWidth="1"/>
    <col min="260" max="260" width="20.28515625" style="331" customWidth="1"/>
    <col min="261" max="261" width="12.140625" style="331" customWidth="1"/>
    <col min="262" max="262" width="11.5703125" style="331" customWidth="1"/>
    <col min="263" max="263" width="14.140625" style="331" bestFit="1" customWidth="1"/>
    <col min="264" max="264" width="11" style="331" customWidth="1"/>
    <col min="265" max="265" width="11.28515625" style="331" customWidth="1"/>
    <col min="266" max="266" width="14.140625" style="331" bestFit="1" customWidth="1"/>
    <col min="267" max="267" width="10.140625" style="331" customWidth="1"/>
    <col min="268" max="268" width="8.85546875" style="331" customWidth="1"/>
    <col min="269" max="269" width="14.140625" style="331" bestFit="1" customWidth="1"/>
    <col min="270" max="271" width="9.42578125" style="331" customWidth="1"/>
    <col min="272" max="272" width="14.140625" style="331" bestFit="1" customWidth="1"/>
    <col min="273" max="273" width="11.5703125" style="331" customWidth="1"/>
    <col min="274" max="274" width="5.7109375" style="331" customWidth="1"/>
    <col min="275" max="275" width="14.140625" style="331" bestFit="1" customWidth="1"/>
    <col min="276" max="276" width="9" style="331" customWidth="1"/>
    <col min="277" max="277" width="10.140625" style="331" customWidth="1"/>
    <col min="278" max="278" width="14.140625" style="331" bestFit="1" customWidth="1"/>
    <col min="279" max="279" width="9.42578125" style="331" customWidth="1"/>
    <col min="280" max="280" width="5.85546875" style="331" customWidth="1"/>
    <col min="281" max="281" width="9.85546875" style="331" customWidth="1"/>
    <col min="282" max="282" width="7.42578125" style="331" customWidth="1"/>
    <col min="283" max="283" width="9.28515625" style="331" customWidth="1"/>
    <col min="284" max="284" width="5.7109375" style="331" customWidth="1"/>
    <col min="285" max="513" width="8.7109375" style="331"/>
    <col min="514" max="514" width="5.140625" style="331" customWidth="1"/>
    <col min="515" max="515" width="20.5703125" style="331" customWidth="1"/>
    <col min="516" max="516" width="20.28515625" style="331" customWidth="1"/>
    <col min="517" max="517" width="12.140625" style="331" customWidth="1"/>
    <col min="518" max="518" width="11.5703125" style="331" customWidth="1"/>
    <col min="519" max="519" width="14.140625" style="331" bestFit="1" customWidth="1"/>
    <col min="520" max="520" width="11" style="331" customWidth="1"/>
    <col min="521" max="521" width="11.28515625" style="331" customWidth="1"/>
    <col min="522" max="522" width="14.140625" style="331" bestFit="1" customWidth="1"/>
    <col min="523" max="523" width="10.140625" style="331" customWidth="1"/>
    <col min="524" max="524" width="8.85546875" style="331" customWidth="1"/>
    <col min="525" max="525" width="14.140625" style="331" bestFit="1" customWidth="1"/>
    <col min="526" max="527" width="9.42578125" style="331" customWidth="1"/>
    <col min="528" max="528" width="14.140625" style="331" bestFit="1" customWidth="1"/>
    <col min="529" max="529" width="11.5703125" style="331" customWidth="1"/>
    <col min="530" max="530" width="5.7109375" style="331" customWidth="1"/>
    <col min="531" max="531" width="14.140625" style="331" bestFit="1" customWidth="1"/>
    <col min="532" max="532" width="9" style="331" customWidth="1"/>
    <col min="533" max="533" width="10.140625" style="331" customWidth="1"/>
    <col min="534" max="534" width="14.140625" style="331" bestFit="1" customWidth="1"/>
    <col min="535" max="535" width="9.42578125" style="331" customWidth="1"/>
    <col min="536" max="536" width="5.85546875" style="331" customWidth="1"/>
    <col min="537" max="537" width="9.85546875" style="331" customWidth="1"/>
    <col min="538" max="538" width="7.42578125" style="331" customWidth="1"/>
    <col min="539" max="539" width="9.28515625" style="331" customWidth="1"/>
    <col min="540" max="540" width="5.7109375" style="331" customWidth="1"/>
    <col min="541" max="769" width="8.7109375" style="331"/>
    <col min="770" max="770" width="5.140625" style="331" customWidth="1"/>
    <col min="771" max="771" width="20.5703125" style="331" customWidth="1"/>
    <col min="772" max="772" width="20.28515625" style="331" customWidth="1"/>
    <col min="773" max="773" width="12.140625" style="331" customWidth="1"/>
    <col min="774" max="774" width="11.5703125" style="331" customWidth="1"/>
    <col min="775" max="775" width="14.140625" style="331" bestFit="1" customWidth="1"/>
    <col min="776" max="776" width="11" style="331" customWidth="1"/>
    <col min="777" max="777" width="11.28515625" style="331" customWidth="1"/>
    <col min="778" max="778" width="14.140625" style="331" bestFit="1" customWidth="1"/>
    <col min="779" max="779" width="10.140625" style="331" customWidth="1"/>
    <col min="780" max="780" width="8.85546875" style="331" customWidth="1"/>
    <col min="781" max="781" width="14.140625" style="331" bestFit="1" customWidth="1"/>
    <col min="782" max="783" width="9.42578125" style="331" customWidth="1"/>
    <col min="784" max="784" width="14.140625" style="331" bestFit="1" customWidth="1"/>
    <col min="785" max="785" width="11.5703125" style="331" customWidth="1"/>
    <col min="786" max="786" width="5.7109375" style="331" customWidth="1"/>
    <col min="787" max="787" width="14.140625" style="331" bestFit="1" customWidth="1"/>
    <col min="788" max="788" width="9" style="331" customWidth="1"/>
    <col min="789" max="789" width="10.140625" style="331" customWidth="1"/>
    <col min="790" max="790" width="14.140625" style="331" bestFit="1" customWidth="1"/>
    <col min="791" max="791" width="9.42578125" style="331" customWidth="1"/>
    <col min="792" max="792" width="5.85546875" style="331" customWidth="1"/>
    <col min="793" max="793" width="9.85546875" style="331" customWidth="1"/>
    <col min="794" max="794" width="7.42578125" style="331" customWidth="1"/>
    <col min="795" max="795" width="9.28515625" style="331" customWidth="1"/>
    <col min="796" max="796" width="5.7109375" style="331" customWidth="1"/>
    <col min="797" max="1025" width="8.7109375" style="331"/>
    <col min="1026" max="1026" width="5.140625" style="331" customWidth="1"/>
    <col min="1027" max="1027" width="20.5703125" style="331" customWidth="1"/>
    <col min="1028" max="1028" width="20.28515625" style="331" customWidth="1"/>
    <col min="1029" max="1029" width="12.140625" style="331" customWidth="1"/>
    <col min="1030" max="1030" width="11.5703125" style="331" customWidth="1"/>
    <col min="1031" max="1031" width="14.140625" style="331" bestFit="1" customWidth="1"/>
    <col min="1032" max="1032" width="11" style="331" customWidth="1"/>
    <col min="1033" max="1033" width="11.28515625" style="331" customWidth="1"/>
    <col min="1034" max="1034" width="14.140625" style="331" bestFit="1" customWidth="1"/>
    <col min="1035" max="1035" width="10.140625" style="331" customWidth="1"/>
    <col min="1036" max="1036" width="8.85546875" style="331" customWidth="1"/>
    <col min="1037" max="1037" width="14.140625" style="331" bestFit="1" customWidth="1"/>
    <col min="1038" max="1039" width="9.42578125" style="331" customWidth="1"/>
    <col min="1040" max="1040" width="14.140625" style="331" bestFit="1" customWidth="1"/>
    <col min="1041" max="1041" width="11.5703125" style="331" customWidth="1"/>
    <col min="1042" max="1042" width="5.7109375" style="331" customWidth="1"/>
    <col min="1043" max="1043" width="14.140625" style="331" bestFit="1" customWidth="1"/>
    <col min="1044" max="1044" width="9" style="331" customWidth="1"/>
    <col min="1045" max="1045" width="10.140625" style="331" customWidth="1"/>
    <col min="1046" max="1046" width="14.140625" style="331" bestFit="1" customWidth="1"/>
    <col min="1047" max="1047" width="9.42578125" style="331" customWidth="1"/>
    <col min="1048" max="1048" width="5.85546875" style="331" customWidth="1"/>
    <col min="1049" max="1049" width="9.85546875" style="331" customWidth="1"/>
    <col min="1050" max="1050" width="7.42578125" style="331" customWidth="1"/>
    <col min="1051" max="1051" width="9.28515625" style="331" customWidth="1"/>
    <col min="1052" max="1052" width="5.7109375" style="331" customWidth="1"/>
    <col min="1053" max="1281" width="8.7109375" style="331"/>
    <col min="1282" max="1282" width="5.140625" style="331" customWidth="1"/>
    <col min="1283" max="1283" width="20.5703125" style="331" customWidth="1"/>
    <col min="1284" max="1284" width="20.28515625" style="331" customWidth="1"/>
    <col min="1285" max="1285" width="12.140625" style="331" customWidth="1"/>
    <col min="1286" max="1286" width="11.5703125" style="331" customWidth="1"/>
    <col min="1287" max="1287" width="14.140625" style="331" bestFit="1" customWidth="1"/>
    <col min="1288" max="1288" width="11" style="331" customWidth="1"/>
    <col min="1289" max="1289" width="11.28515625" style="331" customWidth="1"/>
    <col min="1290" max="1290" width="14.140625" style="331" bestFit="1" customWidth="1"/>
    <col min="1291" max="1291" width="10.140625" style="331" customWidth="1"/>
    <col min="1292" max="1292" width="8.85546875" style="331" customWidth="1"/>
    <col min="1293" max="1293" width="14.140625" style="331" bestFit="1" customWidth="1"/>
    <col min="1294" max="1295" width="9.42578125" style="331" customWidth="1"/>
    <col min="1296" max="1296" width="14.140625" style="331" bestFit="1" customWidth="1"/>
    <col min="1297" max="1297" width="11.5703125" style="331" customWidth="1"/>
    <col min="1298" max="1298" width="5.7109375" style="331" customWidth="1"/>
    <col min="1299" max="1299" width="14.140625" style="331" bestFit="1" customWidth="1"/>
    <col min="1300" max="1300" width="9" style="331" customWidth="1"/>
    <col min="1301" max="1301" width="10.140625" style="331" customWidth="1"/>
    <col min="1302" max="1302" width="14.140625" style="331" bestFit="1" customWidth="1"/>
    <col min="1303" max="1303" width="9.42578125" style="331" customWidth="1"/>
    <col min="1304" max="1304" width="5.85546875" style="331" customWidth="1"/>
    <col min="1305" max="1305" width="9.85546875" style="331" customWidth="1"/>
    <col min="1306" max="1306" width="7.42578125" style="331" customWidth="1"/>
    <col min="1307" max="1307" width="9.28515625" style="331" customWidth="1"/>
    <col min="1308" max="1308" width="5.7109375" style="331" customWidth="1"/>
    <col min="1309" max="1537" width="8.7109375" style="331"/>
    <col min="1538" max="1538" width="5.140625" style="331" customWidth="1"/>
    <col min="1539" max="1539" width="20.5703125" style="331" customWidth="1"/>
    <col min="1540" max="1540" width="20.28515625" style="331" customWidth="1"/>
    <col min="1541" max="1541" width="12.140625" style="331" customWidth="1"/>
    <col min="1542" max="1542" width="11.5703125" style="331" customWidth="1"/>
    <col min="1543" max="1543" width="14.140625" style="331" bestFit="1" customWidth="1"/>
    <col min="1544" max="1544" width="11" style="331" customWidth="1"/>
    <col min="1545" max="1545" width="11.28515625" style="331" customWidth="1"/>
    <col min="1546" max="1546" width="14.140625" style="331" bestFit="1" customWidth="1"/>
    <col min="1547" max="1547" width="10.140625" style="331" customWidth="1"/>
    <col min="1548" max="1548" width="8.85546875" style="331" customWidth="1"/>
    <col min="1549" max="1549" width="14.140625" style="331" bestFit="1" customWidth="1"/>
    <col min="1550" max="1551" width="9.42578125" style="331" customWidth="1"/>
    <col min="1552" max="1552" width="14.140625" style="331" bestFit="1" customWidth="1"/>
    <col min="1553" max="1553" width="11.5703125" style="331" customWidth="1"/>
    <col min="1554" max="1554" width="5.7109375" style="331" customWidth="1"/>
    <col min="1555" max="1555" width="14.140625" style="331" bestFit="1" customWidth="1"/>
    <col min="1556" max="1556" width="9" style="331" customWidth="1"/>
    <col min="1557" max="1557" width="10.140625" style="331" customWidth="1"/>
    <col min="1558" max="1558" width="14.140625" style="331" bestFit="1" customWidth="1"/>
    <col min="1559" max="1559" width="9.42578125" style="331" customWidth="1"/>
    <col min="1560" max="1560" width="5.85546875" style="331" customWidth="1"/>
    <col min="1561" max="1561" width="9.85546875" style="331" customWidth="1"/>
    <col min="1562" max="1562" width="7.42578125" style="331" customWidth="1"/>
    <col min="1563" max="1563" width="9.28515625" style="331" customWidth="1"/>
    <col min="1564" max="1564" width="5.7109375" style="331" customWidth="1"/>
    <col min="1565" max="1793" width="8.7109375" style="331"/>
    <col min="1794" max="1794" width="5.140625" style="331" customWidth="1"/>
    <col min="1795" max="1795" width="20.5703125" style="331" customWidth="1"/>
    <col min="1796" max="1796" width="20.28515625" style="331" customWidth="1"/>
    <col min="1797" max="1797" width="12.140625" style="331" customWidth="1"/>
    <col min="1798" max="1798" width="11.5703125" style="331" customWidth="1"/>
    <col min="1799" max="1799" width="14.140625" style="331" bestFit="1" customWidth="1"/>
    <col min="1800" max="1800" width="11" style="331" customWidth="1"/>
    <col min="1801" max="1801" width="11.28515625" style="331" customWidth="1"/>
    <col min="1802" max="1802" width="14.140625" style="331" bestFit="1" customWidth="1"/>
    <col min="1803" max="1803" width="10.140625" style="331" customWidth="1"/>
    <col min="1804" max="1804" width="8.85546875" style="331" customWidth="1"/>
    <col min="1805" max="1805" width="14.140625" style="331" bestFit="1" customWidth="1"/>
    <col min="1806" max="1807" width="9.42578125" style="331" customWidth="1"/>
    <col min="1808" max="1808" width="14.140625" style="331" bestFit="1" customWidth="1"/>
    <col min="1809" max="1809" width="11.5703125" style="331" customWidth="1"/>
    <col min="1810" max="1810" width="5.7109375" style="331" customWidth="1"/>
    <col min="1811" max="1811" width="14.140625" style="331" bestFit="1" customWidth="1"/>
    <col min="1812" max="1812" width="9" style="331" customWidth="1"/>
    <col min="1813" max="1813" width="10.140625" style="331" customWidth="1"/>
    <col min="1814" max="1814" width="14.140625" style="331" bestFit="1" customWidth="1"/>
    <col min="1815" max="1815" width="9.42578125" style="331" customWidth="1"/>
    <col min="1816" max="1816" width="5.85546875" style="331" customWidth="1"/>
    <col min="1817" max="1817" width="9.85546875" style="331" customWidth="1"/>
    <col min="1818" max="1818" width="7.42578125" style="331" customWidth="1"/>
    <col min="1819" max="1819" width="9.28515625" style="331" customWidth="1"/>
    <col min="1820" max="1820" width="5.7109375" style="331" customWidth="1"/>
    <col min="1821" max="2049" width="8.7109375" style="331"/>
    <col min="2050" max="2050" width="5.140625" style="331" customWidth="1"/>
    <col min="2051" max="2051" width="20.5703125" style="331" customWidth="1"/>
    <col min="2052" max="2052" width="20.28515625" style="331" customWidth="1"/>
    <col min="2053" max="2053" width="12.140625" style="331" customWidth="1"/>
    <col min="2054" max="2054" width="11.5703125" style="331" customWidth="1"/>
    <col min="2055" max="2055" width="14.140625" style="331" bestFit="1" customWidth="1"/>
    <col min="2056" max="2056" width="11" style="331" customWidth="1"/>
    <col min="2057" max="2057" width="11.28515625" style="331" customWidth="1"/>
    <col min="2058" max="2058" width="14.140625" style="331" bestFit="1" customWidth="1"/>
    <col min="2059" max="2059" width="10.140625" style="331" customWidth="1"/>
    <col min="2060" max="2060" width="8.85546875" style="331" customWidth="1"/>
    <col min="2061" max="2061" width="14.140625" style="331" bestFit="1" customWidth="1"/>
    <col min="2062" max="2063" width="9.42578125" style="331" customWidth="1"/>
    <col min="2064" max="2064" width="14.140625" style="331" bestFit="1" customWidth="1"/>
    <col min="2065" max="2065" width="11.5703125" style="331" customWidth="1"/>
    <col min="2066" max="2066" width="5.7109375" style="331" customWidth="1"/>
    <col min="2067" max="2067" width="14.140625" style="331" bestFit="1" customWidth="1"/>
    <col min="2068" max="2068" width="9" style="331" customWidth="1"/>
    <col min="2069" max="2069" width="10.140625" style="331" customWidth="1"/>
    <col min="2070" max="2070" width="14.140625" style="331" bestFit="1" customWidth="1"/>
    <col min="2071" max="2071" width="9.42578125" style="331" customWidth="1"/>
    <col min="2072" max="2072" width="5.85546875" style="331" customWidth="1"/>
    <col min="2073" max="2073" width="9.85546875" style="331" customWidth="1"/>
    <col min="2074" max="2074" width="7.42578125" style="331" customWidth="1"/>
    <col min="2075" max="2075" width="9.28515625" style="331" customWidth="1"/>
    <col min="2076" max="2076" width="5.7109375" style="331" customWidth="1"/>
    <col min="2077" max="2305" width="8.7109375" style="331"/>
    <col min="2306" max="2306" width="5.140625" style="331" customWidth="1"/>
    <col min="2307" max="2307" width="20.5703125" style="331" customWidth="1"/>
    <col min="2308" max="2308" width="20.28515625" style="331" customWidth="1"/>
    <col min="2309" max="2309" width="12.140625" style="331" customWidth="1"/>
    <col min="2310" max="2310" width="11.5703125" style="331" customWidth="1"/>
    <col min="2311" max="2311" width="14.140625" style="331" bestFit="1" customWidth="1"/>
    <col min="2312" max="2312" width="11" style="331" customWidth="1"/>
    <col min="2313" max="2313" width="11.28515625" style="331" customWidth="1"/>
    <col min="2314" max="2314" width="14.140625" style="331" bestFit="1" customWidth="1"/>
    <col min="2315" max="2315" width="10.140625" style="331" customWidth="1"/>
    <col min="2316" max="2316" width="8.85546875" style="331" customWidth="1"/>
    <col min="2317" max="2317" width="14.140625" style="331" bestFit="1" customWidth="1"/>
    <col min="2318" max="2319" width="9.42578125" style="331" customWidth="1"/>
    <col min="2320" max="2320" width="14.140625" style="331" bestFit="1" customWidth="1"/>
    <col min="2321" max="2321" width="11.5703125" style="331" customWidth="1"/>
    <col min="2322" max="2322" width="5.7109375" style="331" customWidth="1"/>
    <col min="2323" max="2323" width="14.140625" style="331" bestFit="1" customWidth="1"/>
    <col min="2324" max="2324" width="9" style="331" customWidth="1"/>
    <col min="2325" max="2325" width="10.140625" style="331" customWidth="1"/>
    <col min="2326" max="2326" width="14.140625" style="331" bestFit="1" customWidth="1"/>
    <col min="2327" max="2327" width="9.42578125" style="331" customWidth="1"/>
    <col min="2328" max="2328" width="5.85546875" style="331" customWidth="1"/>
    <col min="2329" max="2329" width="9.85546875" style="331" customWidth="1"/>
    <col min="2330" max="2330" width="7.42578125" style="331" customWidth="1"/>
    <col min="2331" max="2331" width="9.28515625" style="331" customWidth="1"/>
    <col min="2332" max="2332" width="5.7109375" style="331" customWidth="1"/>
    <col min="2333" max="2561" width="8.7109375" style="331"/>
    <col min="2562" max="2562" width="5.140625" style="331" customWidth="1"/>
    <col min="2563" max="2563" width="20.5703125" style="331" customWidth="1"/>
    <col min="2564" max="2564" width="20.28515625" style="331" customWidth="1"/>
    <col min="2565" max="2565" width="12.140625" style="331" customWidth="1"/>
    <col min="2566" max="2566" width="11.5703125" style="331" customWidth="1"/>
    <col min="2567" max="2567" width="14.140625" style="331" bestFit="1" customWidth="1"/>
    <col min="2568" max="2568" width="11" style="331" customWidth="1"/>
    <col min="2569" max="2569" width="11.28515625" style="331" customWidth="1"/>
    <col min="2570" max="2570" width="14.140625" style="331" bestFit="1" customWidth="1"/>
    <col min="2571" max="2571" width="10.140625" style="331" customWidth="1"/>
    <col min="2572" max="2572" width="8.85546875" style="331" customWidth="1"/>
    <col min="2573" max="2573" width="14.140625" style="331" bestFit="1" customWidth="1"/>
    <col min="2574" max="2575" width="9.42578125" style="331" customWidth="1"/>
    <col min="2576" max="2576" width="14.140625" style="331" bestFit="1" customWidth="1"/>
    <col min="2577" max="2577" width="11.5703125" style="331" customWidth="1"/>
    <col min="2578" max="2578" width="5.7109375" style="331" customWidth="1"/>
    <col min="2579" max="2579" width="14.140625" style="331" bestFit="1" customWidth="1"/>
    <col min="2580" max="2580" width="9" style="331" customWidth="1"/>
    <col min="2581" max="2581" width="10.140625" style="331" customWidth="1"/>
    <col min="2582" max="2582" width="14.140625" style="331" bestFit="1" customWidth="1"/>
    <col min="2583" max="2583" width="9.42578125" style="331" customWidth="1"/>
    <col min="2584" max="2584" width="5.85546875" style="331" customWidth="1"/>
    <col min="2585" max="2585" width="9.85546875" style="331" customWidth="1"/>
    <col min="2586" max="2586" width="7.42578125" style="331" customWidth="1"/>
    <col min="2587" max="2587" width="9.28515625" style="331" customWidth="1"/>
    <col min="2588" max="2588" width="5.7109375" style="331" customWidth="1"/>
    <col min="2589" max="2817" width="8.7109375" style="331"/>
    <col min="2818" max="2818" width="5.140625" style="331" customWidth="1"/>
    <col min="2819" max="2819" width="20.5703125" style="331" customWidth="1"/>
    <col min="2820" max="2820" width="20.28515625" style="331" customWidth="1"/>
    <col min="2821" max="2821" width="12.140625" style="331" customWidth="1"/>
    <col min="2822" max="2822" width="11.5703125" style="331" customWidth="1"/>
    <col min="2823" max="2823" width="14.140625" style="331" bestFit="1" customWidth="1"/>
    <col min="2824" max="2824" width="11" style="331" customWidth="1"/>
    <col min="2825" max="2825" width="11.28515625" style="331" customWidth="1"/>
    <col min="2826" max="2826" width="14.140625" style="331" bestFit="1" customWidth="1"/>
    <col min="2827" max="2827" width="10.140625" style="331" customWidth="1"/>
    <col min="2828" max="2828" width="8.85546875" style="331" customWidth="1"/>
    <col min="2829" max="2829" width="14.140625" style="331" bestFit="1" customWidth="1"/>
    <col min="2830" max="2831" width="9.42578125" style="331" customWidth="1"/>
    <col min="2832" max="2832" width="14.140625" style="331" bestFit="1" customWidth="1"/>
    <col min="2833" max="2833" width="11.5703125" style="331" customWidth="1"/>
    <col min="2834" max="2834" width="5.7109375" style="331" customWidth="1"/>
    <col min="2835" max="2835" width="14.140625" style="331" bestFit="1" customWidth="1"/>
    <col min="2836" max="2836" width="9" style="331" customWidth="1"/>
    <col min="2837" max="2837" width="10.140625" style="331" customWidth="1"/>
    <col min="2838" max="2838" width="14.140625" style="331" bestFit="1" customWidth="1"/>
    <col min="2839" max="2839" width="9.42578125" style="331" customWidth="1"/>
    <col min="2840" max="2840" width="5.85546875" style="331" customWidth="1"/>
    <col min="2841" max="2841" width="9.85546875" style="331" customWidth="1"/>
    <col min="2842" max="2842" width="7.42578125" style="331" customWidth="1"/>
    <col min="2843" max="2843" width="9.28515625" style="331" customWidth="1"/>
    <col min="2844" max="2844" width="5.7109375" style="331" customWidth="1"/>
    <col min="2845" max="3073" width="8.7109375" style="331"/>
    <col min="3074" max="3074" width="5.140625" style="331" customWidth="1"/>
    <col min="3075" max="3075" width="20.5703125" style="331" customWidth="1"/>
    <col min="3076" max="3076" width="20.28515625" style="331" customWidth="1"/>
    <col min="3077" max="3077" width="12.140625" style="331" customWidth="1"/>
    <col min="3078" max="3078" width="11.5703125" style="331" customWidth="1"/>
    <col min="3079" max="3079" width="14.140625" style="331" bestFit="1" customWidth="1"/>
    <col min="3080" max="3080" width="11" style="331" customWidth="1"/>
    <col min="3081" max="3081" width="11.28515625" style="331" customWidth="1"/>
    <col min="3082" max="3082" width="14.140625" style="331" bestFit="1" customWidth="1"/>
    <col min="3083" max="3083" width="10.140625" style="331" customWidth="1"/>
    <col min="3084" max="3084" width="8.85546875" style="331" customWidth="1"/>
    <col min="3085" max="3085" width="14.140625" style="331" bestFit="1" customWidth="1"/>
    <col min="3086" max="3087" width="9.42578125" style="331" customWidth="1"/>
    <col min="3088" max="3088" width="14.140625" style="331" bestFit="1" customWidth="1"/>
    <col min="3089" max="3089" width="11.5703125" style="331" customWidth="1"/>
    <col min="3090" max="3090" width="5.7109375" style="331" customWidth="1"/>
    <col min="3091" max="3091" width="14.140625" style="331" bestFit="1" customWidth="1"/>
    <col min="3092" max="3092" width="9" style="331" customWidth="1"/>
    <col min="3093" max="3093" width="10.140625" style="331" customWidth="1"/>
    <col min="3094" max="3094" width="14.140625" style="331" bestFit="1" customWidth="1"/>
    <col min="3095" max="3095" width="9.42578125" style="331" customWidth="1"/>
    <col min="3096" max="3096" width="5.85546875" style="331" customWidth="1"/>
    <col min="3097" max="3097" width="9.85546875" style="331" customWidth="1"/>
    <col min="3098" max="3098" width="7.42578125" style="331" customWidth="1"/>
    <col min="3099" max="3099" width="9.28515625" style="331" customWidth="1"/>
    <col min="3100" max="3100" width="5.7109375" style="331" customWidth="1"/>
    <col min="3101" max="3329" width="8.7109375" style="331"/>
    <col min="3330" max="3330" width="5.140625" style="331" customWidth="1"/>
    <col min="3331" max="3331" width="20.5703125" style="331" customWidth="1"/>
    <col min="3332" max="3332" width="20.28515625" style="331" customWidth="1"/>
    <col min="3333" max="3333" width="12.140625" style="331" customWidth="1"/>
    <col min="3334" max="3334" width="11.5703125" style="331" customWidth="1"/>
    <col min="3335" max="3335" width="14.140625" style="331" bestFit="1" customWidth="1"/>
    <col min="3336" max="3336" width="11" style="331" customWidth="1"/>
    <col min="3337" max="3337" width="11.28515625" style="331" customWidth="1"/>
    <col min="3338" max="3338" width="14.140625" style="331" bestFit="1" customWidth="1"/>
    <col min="3339" max="3339" width="10.140625" style="331" customWidth="1"/>
    <col min="3340" max="3340" width="8.85546875" style="331" customWidth="1"/>
    <col min="3341" max="3341" width="14.140625" style="331" bestFit="1" customWidth="1"/>
    <col min="3342" max="3343" width="9.42578125" style="331" customWidth="1"/>
    <col min="3344" max="3344" width="14.140625" style="331" bestFit="1" customWidth="1"/>
    <col min="3345" max="3345" width="11.5703125" style="331" customWidth="1"/>
    <col min="3346" max="3346" width="5.7109375" style="331" customWidth="1"/>
    <col min="3347" max="3347" width="14.140625" style="331" bestFit="1" customWidth="1"/>
    <col min="3348" max="3348" width="9" style="331" customWidth="1"/>
    <col min="3349" max="3349" width="10.140625" style="331" customWidth="1"/>
    <col min="3350" max="3350" width="14.140625" style="331" bestFit="1" customWidth="1"/>
    <col min="3351" max="3351" width="9.42578125" style="331" customWidth="1"/>
    <col min="3352" max="3352" width="5.85546875" style="331" customWidth="1"/>
    <col min="3353" max="3353" width="9.85546875" style="331" customWidth="1"/>
    <col min="3354" max="3354" width="7.42578125" style="331" customWidth="1"/>
    <col min="3355" max="3355" width="9.28515625" style="331" customWidth="1"/>
    <col min="3356" max="3356" width="5.7109375" style="331" customWidth="1"/>
    <col min="3357" max="3585" width="8.7109375" style="331"/>
    <col min="3586" max="3586" width="5.140625" style="331" customWidth="1"/>
    <col min="3587" max="3587" width="20.5703125" style="331" customWidth="1"/>
    <col min="3588" max="3588" width="20.28515625" style="331" customWidth="1"/>
    <col min="3589" max="3589" width="12.140625" style="331" customWidth="1"/>
    <col min="3590" max="3590" width="11.5703125" style="331" customWidth="1"/>
    <col min="3591" max="3591" width="14.140625" style="331" bestFit="1" customWidth="1"/>
    <col min="3592" max="3592" width="11" style="331" customWidth="1"/>
    <col min="3593" max="3593" width="11.28515625" style="331" customWidth="1"/>
    <col min="3594" max="3594" width="14.140625" style="331" bestFit="1" customWidth="1"/>
    <col min="3595" max="3595" width="10.140625" style="331" customWidth="1"/>
    <col min="3596" max="3596" width="8.85546875" style="331" customWidth="1"/>
    <col min="3597" max="3597" width="14.140625" style="331" bestFit="1" customWidth="1"/>
    <col min="3598" max="3599" width="9.42578125" style="331" customWidth="1"/>
    <col min="3600" max="3600" width="14.140625" style="331" bestFit="1" customWidth="1"/>
    <col min="3601" max="3601" width="11.5703125" style="331" customWidth="1"/>
    <col min="3602" max="3602" width="5.7109375" style="331" customWidth="1"/>
    <col min="3603" max="3603" width="14.140625" style="331" bestFit="1" customWidth="1"/>
    <col min="3604" max="3604" width="9" style="331" customWidth="1"/>
    <col min="3605" max="3605" width="10.140625" style="331" customWidth="1"/>
    <col min="3606" max="3606" width="14.140625" style="331" bestFit="1" customWidth="1"/>
    <col min="3607" max="3607" width="9.42578125" style="331" customWidth="1"/>
    <col min="3608" max="3608" width="5.85546875" style="331" customWidth="1"/>
    <col min="3609" max="3609" width="9.85546875" style="331" customWidth="1"/>
    <col min="3610" max="3610" width="7.42578125" style="331" customWidth="1"/>
    <col min="3611" max="3611" width="9.28515625" style="331" customWidth="1"/>
    <col min="3612" max="3612" width="5.7109375" style="331" customWidth="1"/>
    <col min="3613" max="3841" width="8.7109375" style="331"/>
    <col min="3842" max="3842" width="5.140625" style="331" customWidth="1"/>
    <col min="3843" max="3843" width="20.5703125" style="331" customWidth="1"/>
    <col min="3844" max="3844" width="20.28515625" style="331" customWidth="1"/>
    <col min="3845" max="3845" width="12.140625" style="331" customWidth="1"/>
    <col min="3846" max="3846" width="11.5703125" style="331" customWidth="1"/>
    <col min="3847" max="3847" width="14.140625" style="331" bestFit="1" customWidth="1"/>
    <col min="3848" max="3848" width="11" style="331" customWidth="1"/>
    <col min="3849" max="3849" width="11.28515625" style="331" customWidth="1"/>
    <col min="3850" max="3850" width="14.140625" style="331" bestFit="1" customWidth="1"/>
    <col min="3851" max="3851" width="10.140625" style="331" customWidth="1"/>
    <col min="3852" max="3852" width="8.85546875" style="331" customWidth="1"/>
    <col min="3853" max="3853" width="14.140625" style="331" bestFit="1" customWidth="1"/>
    <col min="3854" max="3855" width="9.42578125" style="331" customWidth="1"/>
    <col min="3856" max="3856" width="14.140625" style="331" bestFit="1" customWidth="1"/>
    <col min="3857" max="3857" width="11.5703125" style="331" customWidth="1"/>
    <col min="3858" max="3858" width="5.7109375" style="331" customWidth="1"/>
    <col min="3859" max="3859" width="14.140625" style="331" bestFit="1" customWidth="1"/>
    <col min="3860" max="3860" width="9" style="331" customWidth="1"/>
    <col min="3861" max="3861" width="10.140625" style="331" customWidth="1"/>
    <col min="3862" max="3862" width="14.140625" style="331" bestFit="1" customWidth="1"/>
    <col min="3863" max="3863" width="9.42578125" style="331" customWidth="1"/>
    <col min="3864" max="3864" width="5.85546875" style="331" customWidth="1"/>
    <col min="3865" max="3865" width="9.85546875" style="331" customWidth="1"/>
    <col min="3866" max="3866" width="7.42578125" style="331" customWidth="1"/>
    <col min="3867" max="3867" width="9.28515625" style="331" customWidth="1"/>
    <col min="3868" max="3868" width="5.7109375" style="331" customWidth="1"/>
    <col min="3869" max="4097" width="8.7109375" style="331"/>
    <col min="4098" max="4098" width="5.140625" style="331" customWidth="1"/>
    <col min="4099" max="4099" width="20.5703125" style="331" customWidth="1"/>
    <col min="4100" max="4100" width="20.28515625" style="331" customWidth="1"/>
    <col min="4101" max="4101" width="12.140625" style="331" customWidth="1"/>
    <col min="4102" max="4102" width="11.5703125" style="331" customWidth="1"/>
    <col min="4103" max="4103" width="14.140625" style="331" bestFit="1" customWidth="1"/>
    <col min="4104" max="4104" width="11" style="331" customWidth="1"/>
    <col min="4105" max="4105" width="11.28515625" style="331" customWidth="1"/>
    <col min="4106" max="4106" width="14.140625" style="331" bestFit="1" customWidth="1"/>
    <col min="4107" max="4107" width="10.140625" style="331" customWidth="1"/>
    <col min="4108" max="4108" width="8.85546875" style="331" customWidth="1"/>
    <col min="4109" max="4109" width="14.140625" style="331" bestFit="1" customWidth="1"/>
    <col min="4110" max="4111" width="9.42578125" style="331" customWidth="1"/>
    <col min="4112" max="4112" width="14.140625" style="331" bestFit="1" customWidth="1"/>
    <col min="4113" max="4113" width="11.5703125" style="331" customWidth="1"/>
    <col min="4114" max="4114" width="5.7109375" style="331" customWidth="1"/>
    <col min="4115" max="4115" width="14.140625" style="331" bestFit="1" customWidth="1"/>
    <col min="4116" max="4116" width="9" style="331" customWidth="1"/>
    <col min="4117" max="4117" width="10.140625" style="331" customWidth="1"/>
    <col min="4118" max="4118" width="14.140625" style="331" bestFit="1" customWidth="1"/>
    <col min="4119" max="4119" width="9.42578125" style="331" customWidth="1"/>
    <col min="4120" max="4120" width="5.85546875" style="331" customWidth="1"/>
    <col min="4121" max="4121" width="9.85546875" style="331" customWidth="1"/>
    <col min="4122" max="4122" width="7.42578125" style="331" customWidth="1"/>
    <col min="4123" max="4123" width="9.28515625" style="331" customWidth="1"/>
    <col min="4124" max="4124" width="5.7109375" style="331" customWidth="1"/>
    <col min="4125" max="4353" width="8.7109375" style="331"/>
    <col min="4354" max="4354" width="5.140625" style="331" customWidth="1"/>
    <col min="4355" max="4355" width="20.5703125" style="331" customWidth="1"/>
    <col min="4356" max="4356" width="20.28515625" style="331" customWidth="1"/>
    <col min="4357" max="4357" width="12.140625" style="331" customWidth="1"/>
    <col min="4358" max="4358" width="11.5703125" style="331" customWidth="1"/>
    <col min="4359" max="4359" width="14.140625" style="331" bestFit="1" customWidth="1"/>
    <col min="4360" max="4360" width="11" style="331" customWidth="1"/>
    <col min="4361" max="4361" width="11.28515625" style="331" customWidth="1"/>
    <col min="4362" max="4362" width="14.140625" style="331" bestFit="1" customWidth="1"/>
    <col min="4363" max="4363" width="10.140625" style="331" customWidth="1"/>
    <col min="4364" max="4364" width="8.85546875" style="331" customWidth="1"/>
    <col min="4365" max="4365" width="14.140625" style="331" bestFit="1" customWidth="1"/>
    <col min="4366" max="4367" width="9.42578125" style="331" customWidth="1"/>
    <col min="4368" max="4368" width="14.140625" style="331" bestFit="1" customWidth="1"/>
    <col min="4369" max="4369" width="11.5703125" style="331" customWidth="1"/>
    <col min="4370" max="4370" width="5.7109375" style="331" customWidth="1"/>
    <col min="4371" max="4371" width="14.140625" style="331" bestFit="1" customWidth="1"/>
    <col min="4372" max="4372" width="9" style="331" customWidth="1"/>
    <col min="4373" max="4373" width="10.140625" style="331" customWidth="1"/>
    <col min="4374" max="4374" width="14.140625" style="331" bestFit="1" customWidth="1"/>
    <col min="4375" max="4375" width="9.42578125" style="331" customWidth="1"/>
    <col min="4376" max="4376" width="5.85546875" style="331" customWidth="1"/>
    <col min="4377" max="4377" width="9.85546875" style="331" customWidth="1"/>
    <col min="4378" max="4378" width="7.42578125" style="331" customWidth="1"/>
    <col min="4379" max="4379" width="9.28515625" style="331" customWidth="1"/>
    <col min="4380" max="4380" width="5.7109375" style="331" customWidth="1"/>
    <col min="4381" max="4609" width="8.7109375" style="331"/>
    <col min="4610" max="4610" width="5.140625" style="331" customWidth="1"/>
    <col min="4611" max="4611" width="20.5703125" style="331" customWidth="1"/>
    <col min="4612" max="4612" width="20.28515625" style="331" customWidth="1"/>
    <col min="4613" max="4613" width="12.140625" style="331" customWidth="1"/>
    <col min="4614" max="4614" width="11.5703125" style="331" customWidth="1"/>
    <col min="4615" max="4615" width="14.140625" style="331" bestFit="1" customWidth="1"/>
    <col min="4616" max="4616" width="11" style="331" customWidth="1"/>
    <col min="4617" max="4617" width="11.28515625" style="331" customWidth="1"/>
    <col min="4618" max="4618" width="14.140625" style="331" bestFit="1" customWidth="1"/>
    <col min="4619" max="4619" width="10.140625" style="331" customWidth="1"/>
    <col min="4620" max="4620" width="8.85546875" style="331" customWidth="1"/>
    <col min="4621" max="4621" width="14.140625" style="331" bestFit="1" customWidth="1"/>
    <col min="4622" max="4623" width="9.42578125" style="331" customWidth="1"/>
    <col min="4624" max="4624" width="14.140625" style="331" bestFit="1" customWidth="1"/>
    <col min="4625" max="4625" width="11.5703125" style="331" customWidth="1"/>
    <col min="4626" max="4626" width="5.7109375" style="331" customWidth="1"/>
    <col min="4627" max="4627" width="14.140625" style="331" bestFit="1" customWidth="1"/>
    <col min="4628" max="4628" width="9" style="331" customWidth="1"/>
    <col min="4629" max="4629" width="10.140625" style="331" customWidth="1"/>
    <col min="4630" max="4630" width="14.140625" style="331" bestFit="1" customWidth="1"/>
    <col min="4631" max="4631" width="9.42578125" style="331" customWidth="1"/>
    <col min="4632" max="4632" width="5.85546875" style="331" customWidth="1"/>
    <col min="4633" max="4633" width="9.85546875" style="331" customWidth="1"/>
    <col min="4634" max="4634" width="7.42578125" style="331" customWidth="1"/>
    <col min="4635" max="4635" width="9.28515625" style="331" customWidth="1"/>
    <col min="4636" max="4636" width="5.7109375" style="331" customWidth="1"/>
    <col min="4637" max="4865" width="8.7109375" style="331"/>
    <col min="4866" max="4866" width="5.140625" style="331" customWidth="1"/>
    <col min="4867" max="4867" width="20.5703125" style="331" customWidth="1"/>
    <col min="4868" max="4868" width="20.28515625" style="331" customWidth="1"/>
    <col min="4869" max="4869" width="12.140625" style="331" customWidth="1"/>
    <col min="4870" max="4870" width="11.5703125" style="331" customWidth="1"/>
    <col min="4871" max="4871" width="14.140625" style="331" bestFit="1" customWidth="1"/>
    <col min="4872" max="4872" width="11" style="331" customWidth="1"/>
    <col min="4873" max="4873" width="11.28515625" style="331" customWidth="1"/>
    <col min="4874" max="4874" width="14.140625" style="331" bestFit="1" customWidth="1"/>
    <col min="4875" max="4875" width="10.140625" style="331" customWidth="1"/>
    <col min="4876" max="4876" width="8.85546875" style="331" customWidth="1"/>
    <col min="4877" max="4877" width="14.140625" style="331" bestFit="1" customWidth="1"/>
    <col min="4878" max="4879" width="9.42578125" style="331" customWidth="1"/>
    <col min="4880" max="4880" width="14.140625" style="331" bestFit="1" customWidth="1"/>
    <col min="4881" max="4881" width="11.5703125" style="331" customWidth="1"/>
    <col min="4882" max="4882" width="5.7109375" style="331" customWidth="1"/>
    <col min="4883" max="4883" width="14.140625" style="331" bestFit="1" customWidth="1"/>
    <col min="4884" max="4884" width="9" style="331" customWidth="1"/>
    <col min="4885" max="4885" width="10.140625" style="331" customWidth="1"/>
    <col min="4886" max="4886" width="14.140625" style="331" bestFit="1" customWidth="1"/>
    <col min="4887" max="4887" width="9.42578125" style="331" customWidth="1"/>
    <col min="4888" max="4888" width="5.85546875" style="331" customWidth="1"/>
    <col min="4889" max="4889" width="9.85546875" style="331" customWidth="1"/>
    <col min="4890" max="4890" width="7.42578125" style="331" customWidth="1"/>
    <col min="4891" max="4891" width="9.28515625" style="331" customWidth="1"/>
    <col min="4892" max="4892" width="5.7109375" style="331" customWidth="1"/>
    <col min="4893" max="5121" width="8.7109375" style="331"/>
    <col min="5122" max="5122" width="5.140625" style="331" customWidth="1"/>
    <col min="5123" max="5123" width="20.5703125" style="331" customWidth="1"/>
    <col min="5124" max="5124" width="20.28515625" style="331" customWidth="1"/>
    <col min="5125" max="5125" width="12.140625" style="331" customWidth="1"/>
    <col min="5126" max="5126" width="11.5703125" style="331" customWidth="1"/>
    <col min="5127" max="5127" width="14.140625" style="331" bestFit="1" customWidth="1"/>
    <col min="5128" max="5128" width="11" style="331" customWidth="1"/>
    <col min="5129" max="5129" width="11.28515625" style="331" customWidth="1"/>
    <col min="5130" max="5130" width="14.140625" style="331" bestFit="1" customWidth="1"/>
    <col min="5131" max="5131" width="10.140625" style="331" customWidth="1"/>
    <col min="5132" max="5132" width="8.85546875" style="331" customWidth="1"/>
    <col min="5133" max="5133" width="14.140625" style="331" bestFit="1" customWidth="1"/>
    <col min="5134" max="5135" width="9.42578125" style="331" customWidth="1"/>
    <col min="5136" max="5136" width="14.140625" style="331" bestFit="1" customWidth="1"/>
    <col min="5137" max="5137" width="11.5703125" style="331" customWidth="1"/>
    <col min="5138" max="5138" width="5.7109375" style="331" customWidth="1"/>
    <col min="5139" max="5139" width="14.140625" style="331" bestFit="1" customWidth="1"/>
    <col min="5140" max="5140" width="9" style="331" customWidth="1"/>
    <col min="5141" max="5141" width="10.140625" style="331" customWidth="1"/>
    <col min="5142" max="5142" width="14.140625" style="331" bestFit="1" customWidth="1"/>
    <col min="5143" max="5143" width="9.42578125" style="331" customWidth="1"/>
    <col min="5144" max="5144" width="5.85546875" style="331" customWidth="1"/>
    <col min="5145" max="5145" width="9.85546875" style="331" customWidth="1"/>
    <col min="5146" max="5146" width="7.42578125" style="331" customWidth="1"/>
    <col min="5147" max="5147" width="9.28515625" style="331" customWidth="1"/>
    <col min="5148" max="5148" width="5.7109375" style="331" customWidth="1"/>
    <col min="5149" max="5377" width="8.7109375" style="331"/>
    <col min="5378" max="5378" width="5.140625" style="331" customWidth="1"/>
    <col min="5379" max="5379" width="20.5703125" style="331" customWidth="1"/>
    <col min="5380" max="5380" width="20.28515625" style="331" customWidth="1"/>
    <col min="5381" max="5381" width="12.140625" style="331" customWidth="1"/>
    <col min="5382" max="5382" width="11.5703125" style="331" customWidth="1"/>
    <col min="5383" max="5383" width="14.140625" style="331" bestFit="1" customWidth="1"/>
    <col min="5384" max="5384" width="11" style="331" customWidth="1"/>
    <col min="5385" max="5385" width="11.28515625" style="331" customWidth="1"/>
    <col min="5386" max="5386" width="14.140625" style="331" bestFit="1" customWidth="1"/>
    <col min="5387" max="5387" width="10.140625" style="331" customWidth="1"/>
    <col min="5388" max="5388" width="8.85546875" style="331" customWidth="1"/>
    <col min="5389" max="5389" width="14.140625" style="331" bestFit="1" customWidth="1"/>
    <col min="5390" max="5391" width="9.42578125" style="331" customWidth="1"/>
    <col min="5392" max="5392" width="14.140625" style="331" bestFit="1" customWidth="1"/>
    <col min="5393" max="5393" width="11.5703125" style="331" customWidth="1"/>
    <col min="5394" max="5394" width="5.7109375" style="331" customWidth="1"/>
    <col min="5395" max="5395" width="14.140625" style="331" bestFit="1" customWidth="1"/>
    <col min="5396" max="5396" width="9" style="331" customWidth="1"/>
    <col min="5397" max="5397" width="10.140625" style="331" customWidth="1"/>
    <col min="5398" max="5398" width="14.140625" style="331" bestFit="1" customWidth="1"/>
    <col min="5399" max="5399" width="9.42578125" style="331" customWidth="1"/>
    <col min="5400" max="5400" width="5.85546875" style="331" customWidth="1"/>
    <col min="5401" max="5401" width="9.85546875" style="331" customWidth="1"/>
    <col min="5402" max="5402" width="7.42578125" style="331" customWidth="1"/>
    <col min="5403" max="5403" width="9.28515625" style="331" customWidth="1"/>
    <col min="5404" max="5404" width="5.7109375" style="331" customWidth="1"/>
    <col min="5405" max="5633" width="8.7109375" style="331"/>
    <col min="5634" max="5634" width="5.140625" style="331" customWidth="1"/>
    <col min="5635" max="5635" width="20.5703125" style="331" customWidth="1"/>
    <col min="5636" max="5636" width="20.28515625" style="331" customWidth="1"/>
    <col min="5637" max="5637" width="12.140625" style="331" customWidth="1"/>
    <col min="5638" max="5638" width="11.5703125" style="331" customWidth="1"/>
    <col min="5639" max="5639" width="14.140625" style="331" bestFit="1" customWidth="1"/>
    <col min="5640" max="5640" width="11" style="331" customWidth="1"/>
    <col min="5641" max="5641" width="11.28515625" style="331" customWidth="1"/>
    <col min="5642" max="5642" width="14.140625" style="331" bestFit="1" customWidth="1"/>
    <col min="5643" max="5643" width="10.140625" style="331" customWidth="1"/>
    <col min="5644" max="5644" width="8.85546875" style="331" customWidth="1"/>
    <col min="5645" max="5645" width="14.140625" style="331" bestFit="1" customWidth="1"/>
    <col min="5646" max="5647" width="9.42578125" style="331" customWidth="1"/>
    <col min="5648" max="5648" width="14.140625" style="331" bestFit="1" customWidth="1"/>
    <col min="5649" max="5649" width="11.5703125" style="331" customWidth="1"/>
    <col min="5650" max="5650" width="5.7109375" style="331" customWidth="1"/>
    <col min="5651" max="5651" width="14.140625" style="331" bestFit="1" customWidth="1"/>
    <col min="5652" max="5652" width="9" style="331" customWidth="1"/>
    <col min="5653" max="5653" width="10.140625" style="331" customWidth="1"/>
    <col min="5654" max="5654" width="14.140625" style="331" bestFit="1" customWidth="1"/>
    <col min="5655" max="5655" width="9.42578125" style="331" customWidth="1"/>
    <col min="5656" max="5656" width="5.85546875" style="331" customWidth="1"/>
    <col min="5657" max="5657" width="9.85546875" style="331" customWidth="1"/>
    <col min="5658" max="5658" width="7.42578125" style="331" customWidth="1"/>
    <col min="5659" max="5659" width="9.28515625" style="331" customWidth="1"/>
    <col min="5660" max="5660" width="5.7109375" style="331" customWidth="1"/>
    <col min="5661" max="5889" width="8.7109375" style="331"/>
    <col min="5890" max="5890" width="5.140625" style="331" customWidth="1"/>
    <col min="5891" max="5891" width="20.5703125" style="331" customWidth="1"/>
    <col min="5892" max="5892" width="20.28515625" style="331" customWidth="1"/>
    <col min="5893" max="5893" width="12.140625" style="331" customWidth="1"/>
    <col min="5894" max="5894" width="11.5703125" style="331" customWidth="1"/>
    <col min="5895" max="5895" width="14.140625" style="331" bestFit="1" customWidth="1"/>
    <col min="5896" max="5896" width="11" style="331" customWidth="1"/>
    <col min="5897" max="5897" width="11.28515625" style="331" customWidth="1"/>
    <col min="5898" max="5898" width="14.140625" style="331" bestFit="1" customWidth="1"/>
    <col min="5899" max="5899" width="10.140625" style="331" customWidth="1"/>
    <col min="5900" max="5900" width="8.85546875" style="331" customWidth="1"/>
    <col min="5901" max="5901" width="14.140625" style="331" bestFit="1" customWidth="1"/>
    <col min="5902" max="5903" width="9.42578125" style="331" customWidth="1"/>
    <col min="5904" max="5904" width="14.140625" style="331" bestFit="1" customWidth="1"/>
    <col min="5905" max="5905" width="11.5703125" style="331" customWidth="1"/>
    <col min="5906" max="5906" width="5.7109375" style="331" customWidth="1"/>
    <col min="5907" max="5907" width="14.140625" style="331" bestFit="1" customWidth="1"/>
    <col min="5908" max="5908" width="9" style="331" customWidth="1"/>
    <col min="5909" max="5909" width="10.140625" style="331" customWidth="1"/>
    <col min="5910" max="5910" width="14.140625" style="331" bestFit="1" customWidth="1"/>
    <col min="5911" max="5911" width="9.42578125" style="331" customWidth="1"/>
    <col min="5912" max="5912" width="5.85546875" style="331" customWidth="1"/>
    <col min="5913" max="5913" width="9.85546875" style="331" customWidth="1"/>
    <col min="5914" max="5914" width="7.42578125" style="331" customWidth="1"/>
    <col min="5915" max="5915" width="9.28515625" style="331" customWidth="1"/>
    <col min="5916" max="5916" width="5.7109375" style="331" customWidth="1"/>
    <col min="5917" max="6145" width="8.7109375" style="331"/>
    <col min="6146" max="6146" width="5.140625" style="331" customWidth="1"/>
    <col min="6147" max="6147" width="20.5703125" style="331" customWidth="1"/>
    <col min="6148" max="6148" width="20.28515625" style="331" customWidth="1"/>
    <col min="6149" max="6149" width="12.140625" style="331" customWidth="1"/>
    <col min="6150" max="6150" width="11.5703125" style="331" customWidth="1"/>
    <col min="6151" max="6151" width="14.140625" style="331" bestFit="1" customWidth="1"/>
    <col min="6152" max="6152" width="11" style="331" customWidth="1"/>
    <col min="6153" max="6153" width="11.28515625" style="331" customWidth="1"/>
    <col min="6154" max="6154" width="14.140625" style="331" bestFit="1" customWidth="1"/>
    <col min="6155" max="6155" width="10.140625" style="331" customWidth="1"/>
    <col min="6156" max="6156" width="8.85546875" style="331" customWidth="1"/>
    <col min="6157" max="6157" width="14.140625" style="331" bestFit="1" customWidth="1"/>
    <col min="6158" max="6159" width="9.42578125" style="331" customWidth="1"/>
    <col min="6160" max="6160" width="14.140625" style="331" bestFit="1" customWidth="1"/>
    <col min="6161" max="6161" width="11.5703125" style="331" customWidth="1"/>
    <col min="6162" max="6162" width="5.7109375" style="331" customWidth="1"/>
    <col min="6163" max="6163" width="14.140625" style="331" bestFit="1" customWidth="1"/>
    <col min="6164" max="6164" width="9" style="331" customWidth="1"/>
    <col min="6165" max="6165" width="10.140625" style="331" customWidth="1"/>
    <col min="6166" max="6166" width="14.140625" style="331" bestFit="1" customWidth="1"/>
    <col min="6167" max="6167" width="9.42578125" style="331" customWidth="1"/>
    <col min="6168" max="6168" width="5.85546875" style="331" customWidth="1"/>
    <col min="6169" max="6169" width="9.85546875" style="331" customWidth="1"/>
    <col min="6170" max="6170" width="7.42578125" style="331" customWidth="1"/>
    <col min="6171" max="6171" width="9.28515625" style="331" customWidth="1"/>
    <col min="6172" max="6172" width="5.7109375" style="331" customWidth="1"/>
    <col min="6173" max="6401" width="8.7109375" style="331"/>
    <col min="6402" max="6402" width="5.140625" style="331" customWidth="1"/>
    <col min="6403" max="6403" width="20.5703125" style="331" customWidth="1"/>
    <col min="6404" max="6404" width="20.28515625" style="331" customWidth="1"/>
    <col min="6405" max="6405" width="12.140625" style="331" customWidth="1"/>
    <col min="6406" max="6406" width="11.5703125" style="331" customWidth="1"/>
    <col min="6407" max="6407" width="14.140625" style="331" bestFit="1" customWidth="1"/>
    <col min="6408" max="6408" width="11" style="331" customWidth="1"/>
    <col min="6409" max="6409" width="11.28515625" style="331" customWidth="1"/>
    <col min="6410" max="6410" width="14.140625" style="331" bestFit="1" customWidth="1"/>
    <col min="6411" max="6411" width="10.140625" style="331" customWidth="1"/>
    <col min="6412" max="6412" width="8.85546875" style="331" customWidth="1"/>
    <col min="6413" max="6413" width="14.140625" style="331" bestFit="1" customWidth="1"/>
    <col min="6414" max="6415" width="9.42578125" style="331" customWidth="1"/>
    <col min="6416" max="6416" width="14.140625" style="331" bestFit="1" customWidth="1"/>
    <col min="6417" max="6417" width="11.5703125" style="331" customWidth="1"/>
    <col min="6418" max="6418" width="5.7109375" style="331" customWidth="1"/>
    <col min="6419" max="6419" width="14.140625" style="331" bestFit="1" customWidth="1"/>
    <col min="6420" max="6420" width="9" style="331" customWidth="1"/>
    <col min="6421" max="6421" width="10.140625" style="331" customWidth="1"/>
    <col min="6422" max="6422" width="14.140625" style="331" bestFit="1" customWidth="1"/>
    <col min="6423" max="6423" width="9.42578125" style="331" customWidth="1"/>
    <col min="6424" max="6424" width="5.85546875" style="331" customWidth="1"/>
    <col min="6425" max="6425" width="9.85546875" style="331" customWidth="1"/>
    <col min="6426" max="6426" width="7.42578125" style="331" customWidth="1"/>
    <col min="6427" max="6427" width="9.28515625" style="331" customWidth="1"/>
    <col min="6428" max="6428" width="5.7109375" style="331" customWidth="1"/>
    <col min="6429" max="6657" width="8.7109375" style="331"/>
    <col min="6658" max="6658" width="5.140625" style="331" customWidth="1"/>
    <col min="6659" max="6659" width="20.5703125" style="331" customWidth="1"/>
    <col min="6660" max="6660" width="20.28515625" style="331" customWidth="1"/>
    <col min="6661" max="6661" width="12.140625" style="331" customWidth="1"/>
    <col min="6662" max="6662" width="11.5703125" style="331" customWidth="1"/>
    <col min="6663" max="6663" width="14.140625" style="331" bestFit="1" customWidth="1"/>
    <col min="6664" max="6664" width="11" style="331" customWidth="1"/>
    <col min="6665" max="6665" width="11.28515625" style="331" customWidth="1"/>
    <col min="6666" max="6666" width="14.140625" style="331" bestFit="1" customWidth="1"/>
    <col min="6667" max="6667" width="10.140625" style="331" customWidth="1"/>
    <col min="6668" max="6668" width="8.85546875" style="331" customWidth="1"/>
    <col min="6669" max="6669" width="14.140625" style="331" bestFit="1" customWidth="1"/>
    <col min="6670" max="6671" width="9.42578125" style="331" customWidth="1"/>
    <col min="6672" max="6672" width="14.140625" style="331" bestFit="1" customWidth="1"/>
    <col min="6673" max="6673" width="11.5703125" style="331" customWidth="1"/>
    <col min="6674" max="6674" width="5.7109375" style="331" customWidth="1"/>
    <col min="6675" max="6675" width="14.140625" style="331" bestFit="1" customWidth="1"/>
    <col min="6676" max="6676" width="9" style="331" customWidth="1"/>
    <col min="6677" max="6677" width="10.140625" style="331" customWidth="1"/>
    <col min="6678" max="6678" width="14.140625" style="331" bestFit="1" customWidth="1"/>
    <col min="6679" max="6679" width="9.42578125" style="331" customWidth="1"/>
    <col min="6680" max="6680" width="5.85546875" style="331" customWidth="1"/>
    <col min="6681" max="6681" width="9.85546875" style="331" customWidth="1"/>
    <col min="6682" max="6682" width="7.42578125" style="331" customWidth="1"/>
    <col min="6683" max="6683" width="9.28515625" style="331" customWidth="1"/>
    <col min="6684" max="6684" width="5.7109375" style="331" customWidth="1"/>
    <col min="6685" max="6913" width="8.7109375" style="331"/>
    <col min="6914" max="6914" width="5.140625" style="331" customWidth="1"/>
    <col min="6915" max="6915" width="20.5703125" style="331" customWidth="1"/>
    <col min="6916" max="6916" width="20.28515625" style="331" customWidth="1"/>
    <col min="6917" max="6917" width="12.140625" style="331" customWidth="1"/>
    <col min="6918" max="6918" width="11.5703125" style="331" customWidth="1"/>
    <col min="6919" max="6919" width="14.140625" style="331" bestFit="1" customWidth="1"/>
    <col min="6920" max="6920" width="11" style="331" customWidth="1"/>
    <col min="6921" max="6921" width="11.28515625" style="331" customWidth="1"/>
    <col min="6922" max="6922" width="14.140625" style="331" bestFit="1" customWidth="1"/>
    <col min="6923" max="6923" width="10.140625" style="331" customWidth="1"/>
    <col min="6924" max="6924" width="8.85546875" style="331" customWidth="1"/>
    <col min="6925" max="6925" width="14.140625" style="331" bestFit="1" customWidth="1"/>
    <col min="6926" max="6927" width="9.42578125" style="331" customWidth="1"/>
    <col min="6928" max="6928" width="14.140625" style="331" bestFit="1" customWidth="1"/>
    <col min="6929" max="6929" width="11.5703125" style="331" customWidth="1"/>
    <col min="6930" max="6930" width="5.7109375" style="331" customWidth="1"/>
    <col min="6931" max="6931" width="14.140625" style="331" bestFit="1" customWidth="1"/>
    <col min="6932" max="6932" width="9" style="331" customWidth="1"/>
    <col min="6933" max="6933" width="10.140625" style="331" customWidth="1"/>
    <col min="6934" max="6934" width="14.140625" style="331" bestFit="1" customWidth="1"/>
    <col min="6935" max="6935" width="9.42578125" style="331" customWidth="1"/>
    <col min="6936" max="6936" width="5.85546875" style="331" customWidth="1"/>
    <col min="6937" max="6937" width="9.85546875" style="331" customWidth="1"/>
    <col min="6938" max="6938" width="7.42578125" style="331" customWidth="1"/>
    <col min="6939" max="6939" width="9.28515625" style="331" customWidth="1"/>
    <col min="6940" max="6940" width="5.7109375" style="331" customWidth="1"/>
    <col min="6941" max="7169" width="8.7109375" style="331"/>
    <col min="7170" max="7170" width="5.140625" style="331" customWidth="1"/>
    <col min="7171" max="7171" width="20.5703125" style="331" customWidth="1"/>
    <col min="7172" max="7172" width="20.28515625" style="331" customWidth="1"/>
    <col min="7173" max="7173" width="12.140625" style="331" customWidth="1"/>
    <col min="7174" max="7174" width="11.5703125" style="331" customWidth="1"/>
    <col min="7175" max="7175" width="14.140625" style="331" bestFit="1" customWidth="1"/>
    <col min="7176" max="7176" width="11" style="331" customWidth="1"/>
    <col min="7177" max="7177" width="11.28515625" style="331" customWidth="1"/>
    <col min="7178" max="7178" width="14.140625" style="331" bestFit="1" customWidth="1"/>
    <col min="7179" max="7179" width="10.140625" style="331" customWidth="1"/>
    <col min="7180" max="7180" width="8.85546875" style="331" customWidth="1"/>
    <col min="7181" max="7181" width="14.140625" style="331" bestFit="1" customWidth="1"/>
    <col min="7182" max="7183" width="9.42578125" style="331" customWidth="1"/>
    <col min="7184" max="7184" width="14.140625" style="331" bestFit="1" customWidth="1"/>
    <col min="7185" max="7185" width="11.5703125" style="331" customWidth="1"/>
    <col min="7186" max="7186" width="5.7109375" style="331" customWidth="1"/>
    <col min="7187" max="7187" width="14.140625" style="331" bestFit="1" customWidth="1"/>
    <col min="7188" max="7188" width="9" style="331" customWidth="1"/>
    <col min="7189" max="7189" width="10.140625" style="331" customWidth="1"/>
    <col min="7190" max="7190" width="14.140625" style="331" bestFit="1" customWidth="1"/>
    <col min="7191" max="7191" width="9.42578125" style="331" customWidth="1"/>
    <col min="7192" max="7192" width="5.85546875" style="331" customWidth="1"/>
    <col min="7193" max="7193" width="9.85546875" style="331" customWidth="1"/>
    <col min="7194" max="7194" width="7.42578125" style="331" customWidth="1"/>
    <col min="7195" max="7195" width="9.28515625" style="331" customWidth="1"/>
    <col min="7196" max="7196" width="5.7109375" style="331" customWidth="1"/>
    <col min="7197" max="7425" width="8.7109375" style="331"/>
    <col min="7426" max="7426" width="5.140625" style="331" customWidth="1"/>
    <col min="7427" max="7427" width="20.5703125" style="331" customWidth="1"/>
    <col min="7428" max="7428" width="20.28515625" style="331" customWidth="1"/>
    <col min="7429" max="7429" width="12.140625" style="331" customWidth="1"/>
    <col min="7430" max="7430" width="11.5703125" style="331" customWidth="1"/>
    <col min="7431" max="7431" width="14.140625" style="331" bestFit="1" customWidth="1"/>
    <col min="7432" max="7432" width="11" style="331" customWidth="1"/>
    <col min="7433" max="7433" width="11.28515625" style="331" customWidth="1"/>
    <col min="7434" max="7434" width="14.140625" style="331" bestFit="1" customWidth="1"/>
    <col min="7435" max="7435" width="10.140625" style="331" customWidth="1"/>
    <col min="7436" max="7436" width="8.85546875" style="331" customWidth="1"/>
    <col min="7437" max="7437" width="14.140625" style="331" bestFit="1" customWidth="1"/>
    <col min="7438" max="7439" width="9.42578125" style="331" customWidth="1"/>
    <col min="7440" max="7440" width="14.140625" style="331" bestFit="1" customWidth="1"/>
    <col min="7441" max="7441" width="11.5703125" style="331" customWidth="1"/>
    <col min="7442" max="7442" width="5.7109375" style="331" customWidth="1"/>
    <col min="7443" max="7443" width="14.140625" style="331" bestFit="1" customWidth="1"/>
    <col min="7444" max="7444" width="9" style="331" customWidth="1"/>
    <col min="7445" max="7445" width="10.140625" style="331" customWidth="1"/>
    <col min="7446" max="7446" width="14.140625" style="331" bestFit="1" customWidth="1"/>
    <col min="7447" max="7447" width="9.42578125" style="331" customWidth="1"/>
    <col min="7448" max="7448" width="5.85546875" style="331" customWidth="1"/>
    <col min="7449" max="7449" width="9.85546875" style="331" customWidth="1"/>
    <col min="7450" max="7450" width="7.42578125" style="331" customWidth="1"/>
    <col min="7451" max="7451" width="9.28515625" style="331" customWidth="1"/>
    <col min="7452" max="7452" width="5.7109375" style="331" customWidth="1"/>
    <col min="7453" max="7681" width="8.7109375" style="331"/>
    <col min="7682" max="7682" width="5.140625" style="331" customWidth="1"/>
    <col min="7683" max="7683" width="20.5703125" style="331" customWidth="1"/>
    <col min="7684" max="7684" width="20.28515625" style="331" customWidth="1"/>
    <col min="7685" max="7685" width="12.140625" style="331" customWidth="1"/>
    <col min="7686" max="7686" width="11.5703125" style="331" customWidth="1"/>
    <col min="7687" max="7687" width="14.140625" style="331" bestFit="1" customWidth="1"/>
    <col min="7688" max="7688" width="11" style="331" customWidth="1"/>
    <col min="7689" max="7689" width="11.28515625" style="331" customWidth="1"/>
    <col min="7690" max="7690" width="14.140625" style="331" bestFit="1" customWidth="1"/>
    <col min="7691" max="7691" width="10.140625" style="331" customWidth="1"/>
    <col min="7692" max="7692" width="8.85546875" style="331" customWidth="1"/>
    <col min="7693" max="7693" width="14.140625" style="331" bestFit="1" customWidth="1"/>
    <col min="7694" max="7695" width="9.42578125" style="331" customWidth="1"/>
    <col min="7696" max="7696" width="14.140625" style="331" bestFit="1" customWidth="1"/>
    <col min="7697" max="7697" width="11.5703125" style="331" customWidth="1"/>
    <col min="7698" max="7698" width="5.7109375" style="331" customWidth="1"/>
    <col min="7699" max="7699" width="14.140625" style="331" bestFit="1" customWidth="1"/>
    <col min="7700" max="7700" width="9" style="331" customWidth="1"/>
    <col min="7701" max="7701" width="10.140625" style="331" customWidth="1"/>
    <col min="7702" max="7702" width="14.140625" style="331" bestFit="1" customWidth="1"/>
    <col min="7703" max="7703" width="9.42578125" style="331" customWidth="1"/>
    <col min="7704" max="7704" width="5.85546875" style="331" customWidth="1"/>
    <col min="7705" max="7705" width="9.85546875" style="331" customWidth="1"/>
    <col min="7706" max="7706" width="7.42578125" style="331" customWidth="1"/>
    <col min="7707" max="7707" width="9.28515625" style="331" customWidth="1"/>
    <col min="7708" max="7708" width="5.7109375" style="331" customWidth="1"/>
    <col min="7709" max="7937" width="8.7109375" style="331"/>
    <col min="7938" max="7938" width="5.140625" style="331" customWidth="1"/>
    <col min="7939" max="7939" width="20.5703125" style="331" customWidth="1"/>
    <col min="7940" max="7940" width="20.28515625" style="331" customWidth="1"/>
    <col min="7941" max="7941" width="12.140625" style="331" customWidth="1"/>
    <col min="7942" max="7942" width="11.5703125" style="331" customWidth="1"/>
    <col min="7943" max="7943" width="14.140625" style="331" bestFit="1" customWidth="1"/>
    <col min="7944" max="7944" width="11" style="331" customWidth="1"/>
    <col min="7945" max="7945" width="11.28515625" style="331" customWidth="1"/>
    <col min="7946" max="7946" width="14.140625" style="331" bestFit="1" customWidth="1"/>
    <col min="7947" max="7947" width="10.140625" style="331" customWidth="1"/>
    <col min="7948" max="7948" width="8.85546875" style="331" customWidth="1"/>
    <col min="7949" max="7949" width="14.140625" style="331" bestFit="1" customWidth="1"/>
    <col min="7950" max="7951" width="9.42578125" style="331" customWidth="1"/>
    <col min="7952" max="7952" width="14.140625" style="331" bestFit="1" customWidth="1"/>
    <col min="7953" max="7953" width="11.5703125" style="331" customWidth="1"/>
    <col min="7954" max="7954" width="5.7109375" style="331" customWidth="1"/>
    <col min="7955" max="7955" width="14.140625" style="331" bestFit="1" customWidth="1"/>
    <col min="7956" max="7956" width="9" style="331" customWidth="1"/>
    <col min="7957" max="7957" width="10.140625" style="331" customWidth="1"/>
    <col min="7958" max="7958" width="14.140625" style="331" bestFit="1" customWidth="1"/>
    <col min="7959" max="7959" width="9.42578125" style="331" customWidth="1"/>
    <col min="7960" max="7960" width="5.85546875" style="331" customWidth="1"/>
    <col min="7961" max="7961" width="9.85546875" style="331" customWidth="1"/>
    <col min="7962" max="7962" width="7.42578125" style="331" customWidth="1"/>
    <col min="7963" max="7963" width="9.28515625" style="331" customWidth="1"/>
    <col min="7964" max="7964" width="5.7109375" style="331" customWidth="1"/>
    <col min="7965" max="8193" width="8.7109375" style="331"/>
    <col min="8194" max="8194" width="5.140625" style="331" customWidth="1"/>
    <col min="8195" max="8195" width="20.5703125" style="331" customWidth="1"/>
    <col min="8196" max="8196" width="20.28515625" style="331" customWidth="1"/>
    <col min="8197" max="8197" width="12.140625" style="331" customWidth="1"/>
    <col min="8198" max="8198" width="11.5703125" style="331" customWidth="1"/>
    <col min="8199" max="8199" width="14.140625" style="331" bestFit="1" customWidth="1"/>
    <col min="8200" max="8200" width="11" style="331" customWidth="1"/>
    <col min="8201" max="8201" width="11.28515625" style="331" customWidth="1"/>
    <col min="8202" max="8202" width="14.140625" style="331" bestFit="1" customWidth="1"/>
    <col min="8203" max="8203" width="10.140625" style="331" customWidth="1"/>
    <col min="8204" max="8204" width="8.85546875" style="331" customWidth="1"/>
    <col min="8205" max="8205" width="14.140625" style="331" bestFit="1" customWidth="1"/>
    <col min="8206" max="8207" width="9.42578125" style="331" customWidth="1"/>
    <col min="8208" max="8208" width="14.140625" style="331" bestFit="1" customWidth="1"/>
    <col min="8209" max="8209" width="11.5703125" style="331" customWidth="1"/>
    <col min="8210" max="8210" width="5.7109375" style="331" customWidth="1"/>
    <col min="8211" max="8211" width="14.140625" style="331" bestFit="1" customWidth="1"/>
    <col min="8212" max="8212" width="9" style="331" customWidth="1"/>
    <col min="8213" max="8213" width="10.140625" style="331" customWidth="1"/>
    <col min="8214" max="8214" width="14.140625" style="331" bestFit="1" customWidth="1"/>
    <col min="8215" max="8215" width="9.42578125" style="331" customWidth="1"/>
    <col min="8216" max="8216" width="5.85546875" style="331" customWidth="1"/>
    <col min="8217" max="8217" width="9.85546875" style="331" customWidth="1"/>
    <col min="8218" max="8218" width="7.42578125" style="331" customWidth="1"/>
    <col min="8219" max="8219" width="9.28515625" style="331" customWidth="1"/>
    <col min="8220" max="8220" width="5.7109375" style="331" customWidth="1"/>
    <col min="8221" max="8449" width="8.7109375" style="331"/>
    <col min="8450" max="8450" width="5.140625" style="331" customWidth="1"/>
    <col min="8451" max="8451" width="20.5703125" style="331" customWidth="1"/>
    <col min="8452" max="8452" width="20.28515625" style="331" customWidth="1"/>
    <col min="8453" max="8453" width="12.140625" style="331" customWidth="1"/>
    <col min="8454" max="8454" width="11.5703125" style="331" customWidth="1"/>
    <col min="8455" max="8455" width="14.140625" style="331" bestFit="1" customWidth="1"/>
    <col min="8456" max="8456" width="11" style="331" customWidth="1"/>
    <col min="8457" max="8457" width="11.28515625" style="331" customWidth="1"/>
    <col min="8458" max="8458" width="14.140625" style="331" bestFit="1" customWidth="1"/>
    <col min="8459" max="8459" width="10.140625" style="331" customWidth="1"/>
    <col min="8460" max="8460" width="8.85546875" style="331" customWidth="1"/>
    <col min="8461" max="8461" width="14.140625" style="331" bestFit="1" customWidth="1"/>
    <col min="8462" max="8463" width="9.42578125" style="331" customWidth="1"/>
    <col min="8464" max="8464" width="14.140625" style="331" bestFit="1" customWidth="1"/>
    <col min="8465" max="8465" width="11.5703125" style="331" customWidth="1"/>
    <col min="8466" max="8466" width="5.7109375" style="331" customWidth="1"/>
    <col min="8467" max="8467" width="14.140625" style="331" bestFit="1" customWidth="1"/>
    <col min="8468" max="8468" width="9" style="331" customWidth="1"/>
    <col min="8469" max="8469" width="10.140625" style="331" customWidth="1"/>
    <col min="8470" max="8470" width="14.140625" style="331" bestFit="1" customWidth="1"/>
    <col min="8471" max="8471" width="9.42578125" style="331" customWidth="1"/>
    <col min="8472" max="8472" width="5.85546875" style="331" customWidth="1"/>
    <col min="8473" max="8473" width="9.85546875" style="331" customWidth="1"/>
    <col min="8474" max="8474" width="7.42578125" style="331" customWidth="1"/>
    <col min="8475" max="8475" width="9.28515625" style="331" customWidth="1"/>
    <col min="8476" max="8476" width="5.7109375" style="331" customWidth="1"/>
    <col min="8477" max="8705" width="8.7109375" style="331"/>
    <col min="8706" max="8706" width="5.140625" style="331" customWidth="1"/>
    <col min="8707" max="8707" width="20.5703125" style="331" customWidth="1"/>
    <col min="8708" max="8708" width="20.28515625" style="331" customWidth="1"/>
    <col min="8709" max="8709" width="12.140625" style="331" customWidth="1"/>
    <col min="8710" max="8710" width="11.5703125" style="331" customWidth="1"/>
    <col min="8711" max="8711" width="14.140625" style="331" bestFit="1" customWidth="1"/>
    <col min="8712" max="8712" width="11" style="331" customWidth="1"/>
    <col min="8713" max="8713" width="11.28515625" style="331" customWidth="1"/>
    <col min="8714" max="8714" width="14.140625" style="331" bestFit="1" customWidth="1"/>
    <col min="8715" max="8715" width="10.140625" style="331" customWidth="1"/>
    <col min="8716" max="8716" width="8.85546875" style="331" customWidth="1"/>
    <col min="8717" max="8717" width="14.140625" style="331" bestFit="1" customWidth="1"/>
    <col min="8718" max="8719" width="9.42578125" style="331" customWidth="1"/>
    <col min="8720" max="8720" width="14.140625" style="331" bestFit="1" customWidth="1"/>
    <col min="8721" max="8721" width="11.5703125" style="331" customWidth="1"/>
    <col min="8722" max="8722" width="5.7109375" style="331" customWidth="1"/>
    <col min="8723" max="8723" width="14.140625" style="331" bestFit="1" customWidth="1"/>
    <col min="8724" max="8724" width="9" style="331" customWidth="1"/>
    <col min="8725" max="8725" width="10.140625" style="331" customWidth="1"/>
    <col min="8726" max="8726" width="14.140625" style="331" bestFit="1" customWidth="1"/>
    <col min="8727" max="8727" width="9.42578125" style="331" customWidth="1"/>
    <col min="8728" max="8728" width="5.85546875" style="331" customWidth="1"/>
    <col min="8729" max="8729" width="9.85546875" style="331" customWidth="1"/>
    <col min="8730" max="8730" width="7.42578125" style="331" customWidth="1"/>
    <col min="8731" max="8731" width="9.28515625" style="331" customWidth="1"/>
    <col min="8732" max="8732" width="5.7109375" style="331" customWidth="1"/>
    <col min="8733" max="8961" width="8.7109375" style="331"/>
    <col min="8962" max="8962" width="5.140625" style="331" customWidth="1"/>
    <col min="8963" max="8963" width="20.5703125" style="331" customWidth="1"/>
    <col min="8964" max="8964" width="20.28515625" style="331" customWidth="1"/>
    <col min="8965" max="8965" width="12.140625" style="331" customWidth="1"/>
    <col min="8966" max="8966" width="11.5703125" style="331" customWidth="1"/>
    <col min="8967" max="8967" width="14.140625" style="331" bestFit="1" customWidth="1"/>
    <col min="8968" max="8968" width="11" style="331" customWidth="1"/>
    <col min="8969" max="8969" width="11.28515625" style="331" customWidth="1"/>
    <col min="8970" max="8970" width="14.140625" style="331" bestFit="1" customWidth="1"/>
    <col min="8971" max="8971" width="10.140625" style="331" customWidth="1"/>
    <col min="8972" max="8972" width="8.85546875" style="331" customWidth="1"/>
    <col min="8973" max="8973" width="14.140625" style="331" bestFit="1" customWidth="1"/>
    <col min="8974" max="8975" width="9.42578125" style="331" customWidth="1"/>
    <col min="8976" max="8976" width="14.140625" style="331" bestFit="1" customWidth="1"/>
    <col min="8977" max="8977" width="11.5703125" style="331" customWidth="1"/>
    <col min="8978" max="8978" width="5.7109375" style="331" customWidth="1"/>
    <col min="8979" max="8979" width="14.140625" style="331" bestFit="1" customWidth="1"/>
    <col min="8980" max="8980" width="9" style="331" customWidth="1"/>
    <col min="8981" max="8981" width="10.140625" style="331" customWidth="1"/>
    <col min="8982" max="8982" width="14.140625" style="331" bestFit="1" customWidth="1"/>
    <col min="8983" max="8983" width="9.42578125" style="331" customWidth="1"/>
    <col min="8984" max="8984" width="5.85546875" style="331" customWidth="1"/>
    <col min="8985" max="8985" width="9.85546875" style="331" customWidth="1"/>
    <col min="8986" max="8986" width="7.42578125" style="331" customWidth="1"/>
    <col min="8987" max="8987" width="9.28515625" style="331" customWidth="1"/>
    <col min="8988" max="8988" width="5.7109375" style="331" customWidth="1"/>
    <col min="8989" max="9217" width="8.7109375" style="331"/>
    <col min="9218" max="9218" width="5.140625" style="331" customWidth="1"/>
    <col min="9219" max="9219" width="20.5703125" style="331" customWidth="1"/>
    <col min="9220" max="9220" width="20.28515625" style="331" customWidth="1"/>
    <col min="9221" max="9221" width="12.140625" style="331" customWidth="1"/>
    <col min="9222" max="9222" width="11.5703125" style="331" customWidth="1"/>
    <col min="9223" max="9223" width="14.140625" style="331" bestFit="1" customWidth="1"/>
    <col min="9224" max="9224" width="11" style="331" customWidth="1"/>
    <col min="9225" max="9225" width="11.28515625" style="331" customWidth="1"/>
    <col min="9226" max="9226" width="14.140625" style="331" bestFit="1" customWidth="1"/>
    <col min="9227" max="9227" width="10.140625" style="331" customWidth="1"/>
    <col min="9228" max="9228" width="8.85546875" style="331" customWidth="1"/>
    <col min="9229" max="9229" width="14.140625" style="331" bestFit="1" customWidth="1"/>
    <col min="9230" max="9231" width="9.42578125" style="331" customWidth="1"/>
    <col min="9232" max="9232" width="14.140625" style="331" bestFit="1" customWidth="1"/>
    <col min="9233" max="9233" width="11.5703125" style="331" customWidth="1"/>
    <col min="9234" max="9234" width="5.7109375" style="331" customWidth="1"/>
    <col min="9235" max="9235" width="14.140625" style="331" bestFit="1" customWidth="1"/>
    <col min="9236" max="9236" width="9" style="331" customWidth="1"/>
    <col min="9237" max="9237" width="10.140625" style="331" customWidth="1"/>
    <col min="9238" max="9238" width="14.140625" style="331" bestFit="1" customWidth="1"/>
    <col min="9239" max="9239" width="9.42578125" style="331" customWidth="1"/>
    <col min="9240" max="9240" width="5.85546875" style="331" customWidth="1"/>
    <col min="9241" max="9241" width="9.85546875" style="331" customWidth="1"/>
    <col min="9242" max="9242" width="7.42578125" style="331" customWidth="1"/>
    <col min="9243" max="9243" width="9.28515625" style="331" customWidth="1"/>
    <col min="9244" max="9244" width="5.7109375" style="331" customWidth="1"/>
    <col min="9245" max="9473" width="8.7109375" style="331"/>
    <col min="9474" max="9474" width="5.140625" style="331" customWidth="1"/>
    <col min="9475" max="9475" width="20.5703125" style="331" customWidth="1"/>
    <col min="9476" max="9476" width="20.28515625" style="331" customWidth="1"/>
    <col min="9477" max="9477" width="12.140625" style="331" customWidth="1"/>
    <col min="9478" max="9478" width="11.5703125" style="331" customWidth="1"/>
    <col min="9479" max="9479" width="14.140625" style="331" bestFit="1" customWidth="1"/>
    <col min="9480" max="9480" width="11" style="331" customWidth="1"/>
    <col min="9481" max="9481" width="11.28515625" style="331" customWidth="1"/>
    <col min="9482" max="9482" width="14.140625" style="331" bestFit="1" customWidth="1"/>
    <col min="9483" max="9483" width="10.140625" style="331" customWidth="1"/>
    <col min="9484" max="9484" width="8.85546875" style="331" customWidth="1"/>
    <col min="9485" max="9485" width="14.140625" style="331" bestFit="1" customWidth="1"/>
    <col min="9486" max="9487" width="9.42578125" style="331" customWidth="1"/>
    <col min="9488" max="9488" width="14.140625" style="331" bestFit="1" customWidth="1"/>
    <col min="9489" max="9489" width="11.5703125" style="331" customWidth="1"/>
    <col min="9490" max="9490" width="5.7109375" style="331" customWidth="1"/>
    <col min="9491" max="9491" width="14.140625" style="331" bestFit="1" customWidth="1"/>
    <col min="9492" max="9492" width="9" style="331" customWidth="1"/>
    <col min="9493" max="9493" width="10.140625" style="331" customWidth="1"/>
    <col min="9494" max="9494" width="14.140625" style="331" bestFit="1" customWidth="1"/>
    <col min="9495" max="9495" width="9.42578125" style="331" customWidth="1"/>
    <col min="9496" max="9496" width="5.85546875" style="331" customWidth="1"/>
    <col min="9497" max="9497" width="9.85546875" style="331" customWidth="1"/>
    <col min="9498" max="9498" width="7.42578125" style="331" customWidth="1"/>
    <col min="9499" max="9499" width="9.28515625" style="331" customWidth="1"/>
    <col min="9500" max="9500" width="5.7109375" style="331" customWidth="1"/>
    <col min="9501" max="9729" width="8.7109375" style="331"/>
    <col min="9730" max="9730" width="5.140625" style="331" customWidth="1"/>
    <col min="9731" max="9731" width="20.5703125" style="331" customWidth="1"/>
    <col min="9732" max="9732" width="20.28515625" style="331" customWidth="1"/>
    <col min="9733" max="9733" width="12.140625" style="331" customWidth="1"/>
    <col min="9734" max="9734" width="11.5703125" style="331" customWidth="1"/>
    <col min="9735" max="9735" width="14.140625" style="331" bestFit="1" customWidth="1"/>
    <col min="9736" max="9736" width="11" style="331" customWidth="1"/>
    <col min="9737" max="9737" width="11.28515625" style="331" customWidth="1"/>
    <col min="9738" max="9738" width="14.140625" style="331" bestFit="1" customWidth="1"/>
    <col min="9739" max="9739" width="10.140625" style="331" customWidth="1"/>
    <col min="9740" max="9740" width="8.85546875" style="331" customWidth="1"/>
    <col min="9741" max="9741" width="14.140625" style="331" bestFit="1" customWidth="1"/>
    <col min="9742" max="9743" width="9.42578125" style="331" customWidth="1"/>
    <col min="9744" max="9744" width="14.140625" style="331" bestFit="1" customWidth="1"/>
    <col min="9745" max="9745" width="11.5703125" style="331" customWidth="1"/>
    <col min="9746" max="9746" width="5.7109375" style="331" customWidth="1"/>
    <col min="9747" max="9747" width="14.140625" style="331" bestFit="1" customWidth="1"/>
    <col min="9748" max="9748" width="9" style="331" customWidth="1"/>
    <col min="9749" max="9749" width="10.140625" style="331" customWidth="1"/>
    <col min="9750" max="9750" width="14.140625" style="331" bestFit="1" customWidth="1"/>
    <col min="9751" max="9751" width="9.42578125" style="331" customWidth="1"/>
    <col min="9752" max="9752" width="5.85546875" style="331" customWidth="1"/>
    <col min="9753" max="9753" width="9.85546875" style="331" customWidth="1"/>
    <col min="9754" max="9754" width="7.42578125" style="331" customWidth="1"/>
    <col min="9755" max="9755" width="9.28515625" style="331" customWidth="1"/>
    <col min="9756" max="9756" width="5.7109375" style="331" customWidth="1"/>
    <col min="9757" max="9985" width="8.7109375" style="331"/>
    <col min="9986" max="9986" width="5.140625" style="331" customWidth="1"/>
    <col min="9987" max="9987" width="20.5703125" style="331" customWidth="1"/>
    <col min="9988" max="9988" width="20.28515625" style="331" customWidth="1"/>
    <col min="9989" max="9989" width="12.140625" style="331" customWidth="1"/>
    <col min="9990" max="9990" width="11.5703125" style="331" customWidth="1"/>
    <col min="9991" max="9991" width="14.140625" style="331" bestFit="1" customWidth="1"/>
    <col min="9992" max="9992" width="11" style="331" customWidth="1"/>
    <col min="9993" max="9993" width="11.28515625" style="331" customWidth="1"/>
    <col min="9994" max="9994" width="14.140625" style="331" bestFit="1" customWidth="1"/>
    <col min="9995" max="9995" width="10.140625" style="331" customWidth="1"/>
    <col min="9996" max="9996" width="8.85546875" style="331" customWidth="1"/>
    <col min="9997" max="9997" width="14.140625" style="331" bestFit="1" customWidth="1"/>
    <col min="9998" max="9999" width="9.42578125" style="331" customWidth="1"/>
    <col min="10000" max="10000" width="14.140625" style="331" bestFit="1" customWidth="1"/>
    <col min="10001" max="10001" width="11.5703125" style="331" customWidth="1"/>
    <col min="10002" max="10002" width="5.7109375" style="331" customWidth="1"/>
    <col min="10003" max="10003" width="14.140625" style="331" bestFit="1" customWidth="1"/>
    <col min="10004" max="10004" width="9" style="331" customWidth="1"/>
    <col min="10005" max="10005" width="10.140625" style="331" customWidth="1"/>
    <col min="10006" max="10006" width="14.140625" style="331" bestFit="1" customWidth="1"/>
    <col min="10007" max="10007" width="9.42578125" style="331" customWidth="1"/>
    <col min="10008" max="10008" width="5.85546875" style="331" customWidth="1"/>
    <col min="10009" max="10009" width="9.85546875" style="331" customWidth="1"/>
    <col min="10010" max="10010" width="7.42578125" style="331" customWidth="1"/>
    <col min="10011" max="10011" width="9.28515625" style="331" customWidth="1"/>
    <col min="10012" max="10012" width="5.7109375" style="331" customWidth="1"/>
    <col min="10013" max="10241" width="8.7109375" style="331"/>
    <col min="10242" max="10242" width="5.140625" style="331" customWidth="1"/>
    <col min="10243" max="10243" width="20.5703125" style="331" customWidth="1"/>
    <col min="10244" max="10244" width="20.28515625" style="331" customWidth="1"/>
    <col min="10245" max="10245" width="12.140625" style="331" customWidth="1"/>
    <col min="10246" max="10246" width="11.5703125" style="331" customWidth="1"/>
    <col min="10247" max="10247" width="14.140625" style="331" bestFit="1" customWidth="1"/>
    <col min="10248" max="10248" width="11" style="331" customWidth="1"/>
    <col min="10249" max="10249" width="11.28515625" style="331" customWidth="1"/>
    <col min="10250" max="10250" width="14.140625" style="331" bestFit="1" customWidth="1"/>
    <col min="10251" max="10251" width="10.140625" style="331" customWidth="1"/>
    <col min="10252" max="10252" width="8.85546875" style="331" customWidth="1"/>
    <col min="10253" max="10253" width="14.140625" style="331" bestFit="1" customWidth="1"/>
    <col min="10254" max="10255" width="9.42578125" style="331" customWidth="1"/>
    <col min="10256" max="10256" width="14.140625" style="331" bestFit="1" customWidth="1"/>
    <col min="10257" max="10257" width="11.5703125" style="331" customWidth="1"/>
    <col min="10258" max="10258" width="5.7109375" style="331" customWidth="1"/>
    <col min="10259" max="10259" width="14.140625" style="331" bestFit="1" customWidth="1"/>
    <col min="10260" max="10260" width="9" style="331" customWidth="1"/>
    <col min="10261" max="10261" width="10.140625" style="331" customWidth="1"/>
    <col min="10262" max="10262" width="14.140625" style="331" bestFit="1" customWidth="1"/>
    <col min="10263" max="10263" width="9.42578125" style="331" customWidth="1"/>
    <col min="10264" max="10264" width="5.85546875" style="331" customWidth="1"/>
    <col min="10265" max="10265" width="9.85546875" style="331" customWidth="1"/>
    <col min="10266" max="10266" width="7.42578125" style="331" customWidth="1"/>
    <col min="10267" max="10267" width="9.28515625" style="331" customWidth="1"/>
    <col min="10268" max="10268" width="5.7109375" style="331" customWidth="1"/>
    <col min="10269" max="10497" width="8.7109375" style="331"/>
    <col min="10498" max="10498" width="5.140625" style="331" customWidth="1"/>
    <col min="10499" max="10499" width="20.5703125" style="331" customWidth="1"/>
    <col min="10500" max="10500" width="20.28515625" style="331" customWidth="1"/>
    <col min="10501" max="10501" width="12.140625" style="331" customWidth="1"/>
    <col min="10502" max="10502" width="11.5703125" style="331" customWidth="1"/>
    <col min="10503" max="10503" width="14.140625" style="331" bestFit="1" customWidth="1"/>
    <col min="10504" max="10504" width="11" style="331" customWidth="1"/>
    <col min="10505" max="10505" width="11.28515625" style="331" customWidth="1"/>
    <col min="10506" max="10506" width="14.140625" style="331" bestFit="1" customWidth="1"/>
    <col min="10507" max="10507" width="10.140625" style="331" customWidth="1"/>
    <col min="10508" max="10508" width="8.85546875" style="331" customWidth="1"/>
    <col min="10509" max="10509" width="14.140625" style="331" bestFit="1" customWidth="1"/>
    <col min="10510" max="10511" width="9.42578125" style="331" customWidth="1"/>
    <col min="10512" max="10512" width="14.140625" style="331" bestFit="1" customWidth="1"/>
    <col min="10513" max="10513" width="11.5703125" style="331" customWidth="1"/>
    <col min="10514" max="10514" width="5.7109375" style="331" customWidth="1"/>
    <col min="10515" max="10515" width="14.140625" style="331" bestFit="1" customWidth="1"/>
    <col min="10516" max="10516" width="9" style="331" customWidth="1"/>
    <col min="10517" max="10517" width="10.140625" style="331" customWidth="1"/>
    <col min="10518" max="10518" width="14.140625" style="331" bestFit="1" customWidth="1"/>
    <col min="10519" max="10519" width="9.42578125" style="331" customWidth="1"/>
    <col min="10520" max="10520" width="5.85546875" style="331" customWidth="1"/>
    <col min="10521" max="10521" width="9.85546875" style="331" customWidth="1"/>
    <col min="10522" max="10522" width="7.42578125" style="331" customWidth="1"/>
    <col min="10523" max="10523" width="9.28515625" style="331" customWidth="1"/>
    <col min="10524" max="10524" width="5.7109375" style="331" customWidth="1"/>
    <col min="10525" max="10753" width="8.7109375" style="331"/>
    <col min="10754" max="10754" width="5.140625" style="331" customWidth="1"/>
    <col min="10755" max="10755" width="20.5703125" style="331" customWidth="1"/>
    <col min="10756" max="10756" width="20.28515625" style="331" customWidth="1"/>
    <col min="10757" max="10757" width="12.140625" style="331" customWidth="1"/>
    <col min="10758" max="10758" width="11.5703125" style="331" customWidth="1"/>
    <col min="10759" max="10759" width="14.140625" style="331" bestFit="1" customWidth="1"/>
    <col min="10760" max="10760" width="11" style="331" customWidth="1"/>
    <col min="10761" max="10761" width="11.28515625" style="331" customWidth="1"/>
    <col min="10762" max="10762" width="14.140625" style="331" bestFit="1" customWidth="1"/>
    <col min="10763" max="10763" width="10.140625" style="331" customWidth="1"/>
    <col min="10764" max="10764" width="8.85546875" style="331" customWidth="1"/>
    <col min="10765" max="10765" width="14.140625" style="331" bestFit="1" customWidth="1"/>
    <col min="10766" max="10767" width="9.42578125" style="331" customWidth="1"/>
    <col min="10768" max="10768" width="14.140625" style="331" bestFit="1" customWidth="1"/>
    <col min="10769" max="10769" width="11.5703125" style="331" customWidth="1"/>
    <col min="10770" max="10770" width="5.7109375" style="331" customWidth="1"/>
    <col min="10771" max="10771" width="14.140625" style="331" bestFit="1" customWidth="1"/>
    <col min="10772" max="10772" width="9" style="331" customWidth="1"/>
    <col min="10773" max="10773" width="10.140625" style="331" customWidth="1"/>
    <col min="10774" max="10774" width="14.140625" style="331" bestFit="1" customWidth="1"/>
    <col min="10775" max="10775" width="9.42578125" style="331" customWidth="1"/>
    <col min="10776" max="10776" width="5.85546875" style="331" customWidth="1"/>
    <col min="10777" max="10777" width="9.85546875" style="331" customWidth="1"/>
    <col min="10778" max="10778" width="7.42578125" style="331" customWidth="1"/>
    <col min="10779" max="10779" width="9.28515625" style="331" customWidth="1"/>
    <col min="10780" max="10780" width="5.7109375" style="331" customWidth="1"/>
    <col min="10781" max="11009" width="8.7109375" style="331"/>
    <col min="11010" max="11010" width="5.140625" style="331" customWidth="1"/>
    <col min="11011" max="11011" width="20.5703125" style="331" customWidth="1"/>
    <col min="11012" max="11012" width="20.28515625" style="331" customWidth="1"/>
    <col min="11013" max="11013" width="12.140625" style="331" customWidth="1"/>
    <col min="11014" max="11014" width="11.5703125" style="331" customWidth="1"/>
    <col min="11015" max="11015" width="14.140625" style="331" bestFit="1" customWidth="1"/>
    <col min="11016" max="11016" width="11" style="331" customWidth="1"/>
    <col min="11017" max="11017" width="11.28515625" style="331" customWidth="1"/>
    <col min="11018" max="11018" width="14.140625" style="331" bestFit="1" customWidth="1"/>
    <col min="11019" max="11019" width="10.140625" style="331" customWidth="1"/>
    <col min="11020" max="11020" width="8.85546875" style="331" customWidth="1"/>
    <col min="11021" max="11021" width="14.140625" style="331" bestFit="1" customWidth="1"/>
    <col min="11022" max="11023" width="9.42578125" style="331" customWidth="1"/>
    <col min="11024" max="11024" width="14.140625" style="331" bestFit="1" customWidth="1"/>
    <col min="11025" max="11025" width="11.5703125" style="331" customWidth="1"/>
    <col min="11026" max="11026" width="5.7109375" style="331" customWidth="1"/>
    <col min="11027" max="11027" width="14.140625" style="331" bestFit="1" customWidth="1"/>
    <col min="11028" max="11028" width="9" style="331" customWidth="1"/>
    <col min="11029" max="11029" width="10.140625" style="331" customWidth="1"/>
    <col min="11030" max="11030" width="14.140625" style="331" bestFit="1" customWidth="1"/>
    <col min="11031" max="11031" width="9.42578125" style="331" customWidth="1"/>
    <col min="11032" max="11032" width="5.85546875" style="331" customWidth="1"/>
    <col min="11033" max="11033" width="9.85546875" style="331" customWidth="1"/>
    <col min="11034" max="11034" width="7.42578125" style="331" customWidth="1"/>
    <col min="11035" max="11035" width="9.28515625" style="331" customWidth="1"/>
    <col min="11036" max="11036" width="5.7109375" style="331" customWidth="1"/>
    <col min="11037" max="11265" width="8.7109375" style="331"/>
    <col min="11266" max="11266" width="5.140625" style="331" customWidth="1"/>
    <col min="11267" max="11267" width="20.5703125" style="331" customWidth="1"/>
    <col min="11268" max="11268" width="20.28515625" style="331" customWidth="1"/>
    <col min="11269" max="11269" width="12.140625" style="331" customWidth="1"/>
    <col min="11270" max="11270" width="11.5703125" style="331" customWidth="1"/>
    <col min="11271" max="11271" width="14.140625" style="331" bestFit="1" customWidth="1"/>
    <col min="11272" max="11272" width="11" style="331" customWidth="1"/>
    <col min="11273" max="11273" width="11.28515625" style="331" customWidth="1"/>
    <col min="11274" max="11274" width="14.140625" style="331" bestFit="1" customWidth="1"/>
    <col min="11275" max="11275" width="10.140625" style="331" customWidth="1"/>
    <col min="11276" max="11276" width="8.85546875" style="331" customWidth="1"/>
    <col min="11277" max="11277" width="14.140625" style="331" bestFit="1" customWidth="1"/>
    <col min="11278" max="11279" width="9.42578125" style="331" customWidth="1"/>
    <col min="11280" max="11280" width="14.140625" style="331" bestFit="1" customWidth="1"/>
    <col min="11281" max="11281" width="11.5703125" style="331" customWidth="1"/>
    <col min="11282" max="11282" width="5.7109375" style="331" customWidth="1"/>
    <col min="11283" max="11283" width="14.140625" style="331" bestFit="1" customWidth="1"/>
    <col min="11284" max="11284" width="9" style="331" customWidth="1"/>
    <col min="11285" max="11285" width="10.140625" style="331" customWidth="1"/>
    <col min="11286" max="11286" width="14.140625" style="331" bestFit="1" customWidth="1"/>
    <col min="11287" max="11287" width="9.42578125" style="331" customWidth="1"/>
    <col min="11288" max="11288" width="5.85546875" style="331" customWidth="1"/>
    <col min="11289" max="11289" width="9.85546875" style="331" customWidth="1"/>
    <col min="11290" max="11290" width="7.42578125" style="331" customWidth="1"/>
    <col min="11291" max="11291" width="9.28515625" style="331" customWidth="1"/>
    <col min="11292" max="11292" width="5.7109375" style="331" customWidth="1"/>
    <col min="11293" max="11521" width="8.7109375" style="331"/>
    <col min="11522" max="11522" width="5.140625" style="331" customWidth="1"/>
    <col min="11523" max="11523" width="20.5703125" style="331" customWidth="1"/>
    <col min="11524" max="11524" width="20.28515625" style="331" customWidth="1"/>
    <col min="11525" max="11525" width="12.140625" style="331" customWidth="1"/>
    <col min="11526" max="11526" width="11.5703125" style="331" customWidth="1"/>
    <col min="11527" max="11527" width="14.140625" style="331" bestFit="1" customWidth="1"/>
    <col min="11528" max="11528" width="11" style="331" customWidth="1"/>
    <col min="11529" max="11529" width="11.28515625" style="331" customWidth="1"/>
    <col min="11530" max="11530" width="14.140625" style="331" bestFit="1" customWidth="1"/>
    <col min="11531" max="11531" width="10.140625" style="331" customWidth="1"/>
    <col min="11532" max="11532" width="8.85546875" style="331" customWidth="1"/>
    <col min="11533" max="11533" width="14.140625" style="331" bestFit="1" customWidth="1"/>
    <col min="11534" max="11535" width="9.42578125" style="331" customWidth="1"/>
    <col min="11536" max="11536" width="14.140625" style="331" bestFit="1" customWidth="1"/>
    <col min="11537" max="11537" width="11.5703125" style="331" customWidth="1"/>
    <col min="11538" max="11538" width="5.7109375" style="331" customWidth="1"/>
    <col min="11539" max="11539" width="14.140625" style="331" bestFit="1" customWidth="1"/>
    <col min="11540" max="11540" width="9" style="331" customWidth="1"/>
    <col min="11541" max="11541" width="10.140625" style="331" customWidth="1"/>
    <col min="11542" max="11542" width="14.140625" style="331" bestFit="1" customWidth="1"/>
    <col min="11543" max="11543" width="9.42578125" style="331" customWidth="1"/>
    <col min="11544" max="11544" width="5.85546875" style="331" customWidth="1"/>
    <col min="11545" max="11545" width="9.85546875" style="331" customWidth="1"/>
    <col min="11546" max="11546" width="7.42578125" style="331" customWidth="1"/>
    <col min="11547" max="11547" width="9.28515625" style="331" customWidth="1"/>
    <col min="11548" max="11548" width="5.7109375" style="331" customWidth="1"/>
    <col min="11549" max="11777" width="8.7109375" style="331"/>
    <col min="11778" max="11778" width="5.140625" style="331" customWidth="1"/>
    <col min="11779" max="11779" width="20.5703125" style="331" customWidth="1"/>
    <col min="11780" max="11780" width="20.28515625" style="331" customWidth="1"/>
    <col min="11781" max="11781" width="12.140625" style="331" customWidth="1"/>
    <col min="11782" max="11782" width="11.5703125" style="331" customWidth="1"/>
    <col min="11783" max="11783" width="14.140625" style="331" bestFit="1" customWidth="1"/>
    <col min="11784" max="11784" width="11" style="331" customWidth="1"/>
    <col min="11785" max="11785" width="11.28515625" style="331" customWidth="1"/>
    <col min="11786" max="11786" width="14.140625" style="331" bestFit="1" customWidth="1"/>
    <col min="11787" max="11787" width="10.140625" style="331" customWidth="1"/>
    <col min="11788" max="11788" width="8.85546875" style="331" customWidth="1"/>
    <col min="11789" max="11789" width="14.140625" style="331" bestFit="1" customWidth="1"/>
    <col min="11790" max="11791" width="9.42578125" style="331" customWidth="1"/>
    <col min="11792" max="11792" width="14.140625" style="331" bestFit="1" customWidth="1"/>
    <col min="11793" max="11793" width="11.5703125" style="331" customWidth="1"/>
    <col min="11794" max="11794" width="5.7109375" style="331" customWidth="1"/>
    <col min="11795" max="11795" width="14.140625" style="331" bestFit="1" customWidth="1"/>
    <col min="11796" max="11796" width="9" style="331" customWidth="1"/>
    <col min="11797" max="11797" width="10.140625" style="331" customWidth="1"/>
    <col min="11798" max="11798" width="14.140625" style="331" bestFit="1" customWidth="1"/>
    <col min="11799" max="11799" width="9.42578125" style="331" customWidth="1"/>
    <col min="11800" max="11800" width="5.85546875" style="331" customWidth="1"/>
    <col min="11801" max="11801" width="9.85546875" style="331" customWidth="1"/>
    <col min="11802" max="11802" width="7.42578125" style="331" customWidth="1"/>
    <col min="11803" max="11803" width="9.28515625" style="331" customWidth="1"/>
    <col min="11804" max="11804" width="5.7109375" style="331" customWidth="1"/>
    <col min="11805" max="12033" width="8.7109375" style="331"/>
    <col min="12034" max="12034" width="5.140625" style="331" customWidth="1"/>
    <col min="12035" max="12035" width="20.5703125" style="331" customWidth="1"/>
    <col min="12036" max="12036" width="20.28515625" style="331" customWidth="1"/>
    <col min="12037" max="12037" width="12.140625" style="331" customWidth="1"/>
    <col min="12038" max="12038" width="11.5703125" style="331" customWidth="1"/>
    <col min="12039" max="12039" width="14.140625" style="331" bestFit="1" customWidth="1"/>
    <col min="12040" max="12040" width="11" style="331" customWidth="1"/>
    <col min="12041" max="12041" width="11.28515625" style="331" customWidth="1"/>
    <col min="12042" max="12042" width="14.140625" style="331" bestFit="1" customWidth="1"/>
    <col min="12043" max="12043" width="10.140625" style="331" customWidth="1"/>
    <col min="12044" max="12044" width="8.85546875" style="331" customWidth="1"/>
    <col min="12045" max="12045" width="14.140625" style="331" bestFit="1" customWidth="1"/>
    <col min="12046" max="12047" width="9.42578125" style="331" customWidth="1"/>
    <col min="12048" max="12048" width="14.140625" style="331" bestFit="1" customWidth="1"/>
    <col min="12049" max="12049" width="11.5703125" style="331" customWidth="1"/>
    <col min="12050" max="12050" width="5.7109375" style="331" customWidth="1"/>
    <col min="12051" max="12051" width="14.140625" style="331" bestFit="1" customWidth="1"/>
    <col min="12052" max="12052" width="9" style="331" customWidth="1"/>
    <col min="12053" max="12053" width="10.140625" style="331" customWidth="1"/>
    <col min="12054" max="12054" width="14.140625" style="331" bestFit="1" customWidth="1"/>
    <col min="12055" max="12055" width="9.42578125" style="331" customWidth="1"/>
    <col min="12056" max="12056" width="5.85546875" style="331" customWidth="1"/>
    <col min="12057" max="12057" width="9.85546875" style="331" customWidth="1"/>
    <col min="12058" max="12058" width="7.42578125" style="331" customWidth="1"/>
    <col min="12059" max="12059" width="9.28515625" style="331" customWidth="1"/>
    <col min="12060" max="12060" width="5.7109375" style="331" customWidth="1"/>
    <col min="12061" max="12289" width="8.7109375" style="331"/>
    <col min="12290" max="12290" width="5.140625" style="331" customWidth="1"/>
    <col min="12291" max="12291" width="20.5703125" style="331" customWidth="1"/>
    <col min="12292" max="12292" width="20.28515625" style="331" customWidth="1"/>
    <col min="12293" max="12293" width="12.140625" style="331" customWidth="1"/>
    <col min="12294" max="12294" width="11.5703125" style="331" customWidth="1"/>
    <col min="12295" max="12295" width="14.140625" style="331" bestFit="1" customWidth="1"/>
    <col min="12296" max="12296" width="11" style="331" customWidth="1"/>
    <col min="12297" max="12297" width="11.28515625" style="331" customWidth="1"/>
    <col min="12298" max="12298" width="14.140625" style="331" bestFit="1" customWidth="1"/>
    <col min="12299" max="12299" width="10.140625" style="331" customWidth="1"/>
    <col min="12300" max="12300" width="8.85546875" style="331" customWidth="1"/>
    <col min="12301" max="12301" width="14.140625" style="331" bestFit="1" customWidth="1"/>
    <col min="12302" max="12303" width="9.42578125" style="331" customWidth="1"/>
    <col min="12304" max="12304" width="14.140625" style="331" bestFit="1" customWidth="1"/>
    <col min="12305" max="12305" width="11.5703125" style="331" customWidth="1"/>
    <col min="12306" max="12306" width="5.7109375" style="331" customWidth="1"/>
    <col min="12307" max="12307" width="14.140625" style="331" bestFit="1" customWidth="1"/>
    <col min="12308" max="12308" width="9" style="331" customWidth="1"/>
    <col min="12309" max="12309" width="10.140625" style="331" customWidth="1"/>
    <col min="12310" max="12310" width="14.140625" style="331" bestFit="1" customWidth="1"/>
    <col min="12311" max="12311" width="9.42578125" style="331" customWidth="1"/>
    <col min="12312" max="12312" width="5.85546875" style="331" customWidth="1"/>
    <col min="12313" max="12313" width="9.85546875" style="331" customWidth="1"/>
    <col min="12314" max="12314" width="7.42578125" style="331" customWidth="1"/>
    <col min="12315" max="12315" width="9.28515625" style="331" customWidth="1"/>
    <col min="12316" max="12316" width="5.7109375" style="331" customWidth="1"/>
    <col min="12317" max="12545" width="8.7109375" style="331"/>
    <col min="12546" max="12546" width="5.140625" style="331" customWidth="1"/>
    <col min="12547" max="12547" width="20.5703125" style="331" customWidth="1"/>
    <col min="12548" max="12548" width="20.28515625" style="331" customWidth="1"/>
    <col min="12549" max="12549" width="12.140625" style="331" customWidth="1"/>
    <col min="12550" max="12550" width="11.5703125" style="331" customWidth="1"/>
    <col min="12551" max="12551" width="14.140625" style="331" bestFit="1" customWidth="1"/>
    <col min="12552" max="12552" width="11" style="331" customWidth="1"/>
    <col min="12553" max="12553" width="11.28515625" style="331" customWidth="1"/>
    <col min="12554" max="12554" width="14.140625" style="331" bestFit="1" customWidth="1"/>
    <col min="12555" max="12555" width="10.140625" style="331" customWidth="1"/>
    <col min="12556" max="12556" width="8.85546875" style="331" customWidth="1"/>
    <col min="12557" max="12557" width="14.140625" style="331" bestFit="1" customWidth="1"/>
    <col min="12558" max="12559" width="9.42578125" style="331" customWidth="1"/>
    <col min="12560" max="12560" width="14.140625" style="331" bestFit="1" customWidth="1"/>
    <col min="12561" max="12561" width="11.5703125" style="331" customWidth="1"/>
    <col min="12562" max="12562" width="5.7109375" style="331" customWidth="1"/>
    <col min="12563" max="12563" width="14.140625" style="331" bestFit="1" customWidth="1"/>
    <col min="12564" max="12564" width="9" style="331" customWidth="1"/>
    <col min="12565" max="12565" width="10.140625" style="331" customWidth="1"/>
    <col min="12566" max="12566" width="14.140625" style="331" bestFit="1" customWidth="1"/>
    <col min="12567" max="12567" width="9.42578125" style="331" customWidth="1"/>
    <col min="12568" max="12568" width="5.85546875" style="331" customWidth="1"/>
    <col min="12569" max="12569" width="9.85546875" style="331" customWidth="1"/>
    <col min="12570" max="12570" width="7.42578125" style="331" customWidth="1"/>
    <col min="12571" max="12571" width="9.28515625" style="331" customWidth="1"/>
    <col min="12572" max="12572" width="5.7109375" style="331" customWidth="1"/>
    <col min="12573" max="12801" width="8.7109375" style="331"/>
    <col min="12802" max="12802" width="5.140625" style="331" customWidth="1"/>
    <col min="12803" max="12803" width="20.5703125" style="331" customWidth="1"/>
    <col min="12804" max="12804" width="20.28515625" style="331" customWidth="1"/>
    <col min="12805" max="12805" width="12.140625" style="331" customWidth="1"/>
    <col min="12806" max="12806" width="11.5703125" style="331" customWidth="1"/>
    <col min="12807" max="12807" width="14.140625" style="331" bestFit="1" customWidth="1"/>
    <col min="12808" max="12808" width="11" style="331" customWidth="1"/>
    <col min="12809" max="12809" width="11.28515625" style="331" customWidth="1"/>
    <col min="12810" max="12810" width="14.140625" style="331" bestFit="1" customWidth="1"/>
    <col min="12811" max="12811" width="10.140625" style="331" customWidth="1"/>
    <col min="12812" max="12812" width="8.85546875" style="331" customWidth="1"/>
    <col min="12813" max="12813" width="14.140625" style="331" bestFit="1" customWidth="1"/>
    <col min="12814" max="12815" width="9.42578125" style="331" customWidth="1"/>
    <col min="12816" max="12816" width="14.140625" style="331" bestFit="1" customWidth="1"/>
    <col min="12817" max="12817" width="11.5703125" style="331" customWidth="1"/>
    <col min="12818" max="12818" width="5.7109375" style="331" customWidth="1"/>
    <col min="12819" max="12819" width="14.140625" style="331" bestFit="1" customWidth="1"/>
    <col min="12820" max="12820" width="9" style="331" customWidth="1"/>
    <col min="12821" max="12821" width="10.140625" style="331" customWidth="1"/>
    <col min="12822" max="12822" width="14.140625" style="331" bestFit="1" customWidth="1"/>
    <col min="12823" max="12823" width="9.42578125" style="331" customWidth="1"/>
    <col min="12824" max="12824" width="5.85546875" style="331" customWidth="1"/>
    <col min="12825" max="12825" width="9.85546875" style="331" customWidth="1"/>
    <col min="12826" max="12826" width="7.42578125" style="331" customWidth="1"/>
    <col min="12827" max="12827" width="9.28515625" style="331" customWidth="1"/>
    <col min="12828" max="12828" width="5.7109375" style="331" customWidth="1"/>
    <col min="12829" max="13057" width="8.7109375" style="331"/>
    <col min="13058" max="13058" width="5.140625" style="331" customWidth="1"/>
    <col min="13059" max="13059" width="20.5703125" style="331" customWidth="1"/>
    <col min="13060" max="13060" width="20.28515625" style="331" customWidth="1"/>
    <col min="13061" max="13061" width="12.140625" style="331" customWidth="1"/>
    <col min="13062" max="13062" width="11.5703125" style="331" customWidth="1"/>
    <col min="13063" max="13063" width="14.140625" style="331" bestFit="1" customWidth="1"/>
    <col min="13064" max="13064" width="11" style="331" customWidth="1"/>
    <col min="13065" max="13065" width="11.28515625" style="331" customWidth="1"/>
    <col min="13066" max="13066" width="14.140625" style="331" bestFit="1" customWidth="1"/>
    <col min="13067" max="13067" width="10.140625" style="331" customWidth="1"/>
    <col min="13068" max="13068" width="8.85546875" style="331" customWidth="1"/>
    <col min="13069" max="13069" width="14.140625" style="331" bestFit="1" customWidth="1"/>
    <col min="13070" max="13071" width="9.42578125" style="331" customWidth="1"/>
    <col min="13072" max="13072" width="14.140625" style="331" bestFit="1" customWidth="1"/>
    <col min="13073" max="13073" width="11.5703125" style="331" customWidth="1"/>
    <col min="13074" max="13074" width="5.7109375" style="331" customWidth="1"/>
    <col min="13075" max="13075" width="14.140625" style="331" bestFit="1" customWidth="1"/>
    <col min="13076" max="13076" width="9" style="331" customWidth="1"/>
    <col min="13077" max="13077" width="10.140625" style="331" customWidth="1"/>
    <col min="13078" max="13078" width="14.140625" style="331" bestFit="1" customWidth="1"/>
    <col min="13079" max="13079" width="9.42578125" style="331" customWidth="1"/>
    <col min="13080" max="13080" width="5.85546875" style="331" customWidth="1"/>
    <col min="13081" max="13081" width="9.85546875" style="331" customWidth="1"/>
    <col min="13082" max="13082" width="7.42578125" style="331" customWidth="1"/>
    <col min="13083" max="13083" width="9.28515625" style="331" customWidth="1"/>
    <col min="13084" max="13084" width="5.7109375" style="331" customWidth="1"/>
    <col min="13085" max="13313" width="8.7109375" style="331"/>
    <col min="13314" max="13314" width="5.140625" style="331" customWidth="1"/>
    <col min="13315" max="13315" width="20.5703125" style="331" customWidth="1"/>
    <col min="13316" max="13316" width="20.28515625" style="331" customWidth="1"/>
    <col min="13317" max="13317" width="12.140625" style="331" customWidth="1"/>
    <col min="13318" max="13318" width="11.5703125" style="331" customWidth="1"/>
    <col min="13319" max="13319" width="14.140625" style="331" bestFit="1" customWidth="1"/>
    <col min="13320" max="13320" width="11" style="331" customWidth="1"/>
    <col min="13321" max="13321" width="11.28515625" style="331" customWidth="1"/>
    <col min="13322" max="13322" width="14.140625" style="331" bestFit="1" customWidth="1"/>
    <col min="13323" max="13323" width="10.140625" style="331" customWidth="1"/>
    <col min="13324" max="13324" width="8.85546875" style="331" customWidth="1"/>
    <col min="13325" max="13325" width="14.140625" style="331" bestFit="1" customWidth="1"/>
    <col min="13326" max="13327" width="9.42578125" style="331" customWidth="1"/>
    <col min="13328" max="13328" width="14.140625" style="331" bestFit="1" customWidth="1"/>
    <col min="13329" max="13329" width="11.5703125" style="331" customWidth="1"/>
    <col min="13330" max="13330" width="5.7109375" style="331" customWidth="1"/>
    <col min="13331" max="13331" width="14.140625" style="331" bestFit="1" customWidth="1"/>
    <col min="13332" max="13332" width="9" style="331" customWidth="1"/>
    <col min="13333" max="13333" width="10.140625" style="331" customWidth="1"/>
    <col min="13334" max="13334" width="14.140625" style="331" bestFit="1" customWidth="1"/>
    <col min="13335" max="13335" width="9.42578125" style="331" customWidth="1"/>
    <col min="13336" max="13336" width="5.85546875" style="331" customWidth="1"/>
    <col min="13337" max="13337" width="9.85546875" style="331" customWidth="1"/>
    <col min="13338" max="13338" width="7.42578125" style="331" customWidth="1"/>
    <col min="13339" max="13339" width="9.28515625" style="331" customWidth="1"/>
    <col min="13340" max="13340" width="5.7109375" style="331" customWidth="1"/>
    <col min="13341" max="13569" width="8.7109375" style="331"/>
    <col min="13570" max="13570" width="5.140625" style="331" customWidth="1"/>
    <col min="13571" max="13571" width="20.5703125" style="331" customWidth="1"/>
    <col min="13572" max="13572" width="20.28515625" style="331" customWidth="1"/>
    <col min="13573" max="13573" width="12.140625" style="331" customWidth="1"/>
    <col min="13574" max="13574" width="11.5703125" style="331" customWidth="1"/>
    <col min="13575" max="13575" width="14.140625" style="331" bestFit="1" customWidth="1"/>
    <col min="13576" max="13576" width="11" style="331" customWidth="1"/>
    <col min="13577" max="13577" width="11.28515625" style="331" customWidth="1"/>
    <col min="13578" max="13578" width="14.140625" style="331" bestFit="1" customWidth="1"/>
    <col min="13579" max="13579" width="10.140625" style="331" customWidth="1"/>
    <col min="13580" max="13580" width="8.85546875" style="331" customWidth="1"/>
    <col min="13581" max="13581" width="14.140625" style="331" bestFit="1" customWidth="1"/>
    <col min="13582" max="13583" width="9.42578125" style="331" customWidth="1"/>
    <col min="13584" max="13584" width="14.140625" style="331" bestFit="1" customWidth="1"/>
    <col min="13585" max="13585" width="11.5703125" style="331" customWidth="1"/>
    <col min="13586" max="13586" width="5.7109375" style="331" customWidth="1"/>
    <col min="13587" max="13587" width="14.140625" style="331" bestFit="1" customWidth="1"/>
    <col min="13588" max="13588" width="9" style="331" customWidth="1"/>
    <col min="13589" max="13589" width="10.140625" style="331" customWidth="1"/>
    <col min="13590" max="13590" width="14.140625" style="331" bestFit="1" customWidth="1"/>
    <col min="13591" max="13591" width="9.42578125" style="331" customWidth="1"/>
    <col min="13592" max="13592" width="5.85546875" style="331" customWidth="1"/>
    <col min="13593" max="13593" width="9.85546875" style="331" customWidth="1"/>
    <col min="13594" max="13594" width="7.42578125" style="331" customWidth="1"/>
    <col min="13595" max="13595" width="9.28515625" style="331" customWidth="1"/>
    <col min="13596" max="13596" width="5.7109375" style="331" customWidth="1"/>
    <col min="13597" max="13825" width="8.7109375" style="331"/>
    <col min="13826" max="13826" width="5.140625" style="331" customWidth="1"/>
    <col min="13827" max="13827" width="20.5703125" style="331" customWidth="1"/>
    <col min="13828" max="13828" width="20.28515625" style="331" customWidth="1"/>
    <col min="13829" max="13829" width="12.140625" style="331" customWidth="1"/>
    <col min="13830" max="13830" width="11.5703125" style="331" customWidth="1"/>
    <col min="13831" max="13831" width="14.140625" style="331" bestFit="1" customWidth="1"/>
    <col min="13832" max="13832" width="11" style="331" customWidth="1"/>
    <col min="13833" max="13833" width="11.28515625" style="331" customWidth="1"/>
    <col min="13834" max="13834" width="14.140625" style="331" bestFit="1" customWidth="1"/>
    <col min="13835" max="13835" width="10.140625" style="331" customWidth="1"/>
    <col min="13836" max="13836" width="8.85546875" style="331" customWidth="1"/>
    <col min="13837" max="13837" width="14.140625" style="331" bestFit="1" customWidth="1"/>
    <col min="13838" max="13839" width="9.42578125" style="331" customWidth="1"/>
    <col min="13840" max="13840" width="14.140625" style="331" bestFit="1" customWidth="1"/>
    <col min="13841" max="13841" width="11.5703125" style="331" customWidth="1"/>
    <col min="13842" max="13842" width="5.7109375" style="331" customWidth="1"/>
    <col min="13843" max="13843" width="14.140625" style="331" bestFit="1" customWidth="1"/>
    <col min="13844" max="13844" width="9" style="331" customWidth="1"/>
    <col min="13845" max="13845" width="10.140625" style="331" customWidth="1"/>
    <col min="13846" max="13846" width="14.140625" style="331" bestFit="1" customWidth="1"/>
    <col min="13847" max="13847" width="9.42578125" style="331" customWidth="1"/>
    <col min="13848" max="13848" width="5.85546875" style="331" customWidth="1"/>
    <col min="13849" max="13849" width="9.85546875" style="331" customWidth="1"/>
    <col min="13850" max="13850" width="7.42578125" style="331" customWidth="1"/>
    <col min="13851" max="13851" width="9.28515625" style="331" customWidth="1"/>
    <col min="13852" max="13852" width="5.7109375" style="331" customWidth="1"/>
    <col min="13853" max="14081" width="8.7109375" style="331"/>
    <col min="14082" max="14082" width="5.140625" style="331" customWidth="1"/>
    <col min="14083" max="14083" width="20.5703125" style="331" customWidth="1"/>
    <col min="14084" max="14084" width="20.28515625" style="331" customWidth="1"/>
    <col min="14085" max="14085" width="12.140625" style="331" customWidth="1"/>
    <col min="14086" max="14086" width="11.5703125" style="331" customWidth="1"/>
    <col min="14087" max="14087" width="14.140625" style="331" bestFit="1" customWidth="1"/>
    <col min="14088" max="14088" width="11" style="331" customWidth="1"/>
    <col min="14089" max="14089" width="11.28515625" style="331" customWidth="1"/>
    <col min="14090" max="14090" width="14.140625" style="331" bestFit="1" customWidth="1"/>
    <col min="14091" max="14091" width="10.140625" style="331" customWidth="1"/>
    <col min="14092" max="14092" width="8.85546875" style="331" customWidth="1"/>
    <col min="14093" max="14093" width="14.140625" style="331" bestFit="1" customWidth="1"/>
    <col min="14094" max="14095" width="9.42578125" style="331" customWidth="1"/>
    <col min="14096" max="14096" width="14.140625" style="331" bestFit="1" customWidth="1"/>
    <col min="14097" max="14097" width="11.5703125" style="331" customWidth="1"/>
    <col min="14098" max="14098" width="5.7109375" style="331" customWidth="1"/>
    <col min="14099" max="14099" width="14.140625" style="331" bestFit="1" customWidth="1"/>
    <col min="14100" max="14100" width="9" style="331" customWidth="1"/>
    <col min="14101" max="14101" width="10.140625" style="331" customWidth="1"/>
    <col min="14102" max="14102" width="14.140625" style="331" bestFit="1" customWidth="1"/>
    <col min="14103" max="14103" width="9.42578125" style="331" customWidth="1"/>
    <col min="14104" max="14104" width="5.85546875" style="331" customWidth="1"/>
    <col min="14105" max="14105" width="9.85546875" style="331" customWidth="1"/>
    <col min="14106" max="14106" width="7.42578125" style="331" customWidth="1"/>
    <col min="14107" max="14107" width="9.28515625" style="331" customWidth="1"/>
    <col min="14108" max="14108" width="5.7109375" style="331" customWidth="1"/>
    <col min="14109" max="14337" width="8.7109375" style="331"/>
    <col min="14338" max="14338" width="5.140625" style="331" customWidth="1"/>
    <col min="14339" max="14339" width="20.5703125" style="331" customWidth="1"/>
    <col min="14340" max="14340" width="20.28515625" style="331" customWidth="1"/>
    <col min="14341" max="14341" width="12.140625" style="331" customWidth="1"/>
    <col min="14342" max="14342" width="11.5703125" style="331" customWidth="1"/>
    <col min="14343" max="14343" width="14.140625" style="331" bestFit="1" customWidth="1"/>
    <col min="14344" max="14344" width="11" style="331" customWidth="1"/>
    <col min="14345" max="14345" width="11.28515625" style="331" customWidth="1"/>
    <col min="14346" max="14346" width="14.140625" style="331" bestFit="1" customWidth="1"/>
    <col min="14347" max="14347" width="10.140625" style="331" customWidth="1"/>
    <col min="14348" max="14348" width="8.85546875" style="331" customWidth="1"/>
    <col min="14349" max="14349" width="14.140625" style="331" bestFit="1" customWidth="1"/>
    <col min="14350" max="14351" width="9.42578125" style="331" customWidth="1"/>
    <col min="14352" max="14352" width="14.140625" style="331" bestFit="1" customWidth="1"/>
    <col min="14353" max="14353" width="11.5703125" style="331" customWidth="1"/>
    <col min="14354" max="14354" width="5.7109375" style="331" customWidth="1"/>
    <col min="14355" max="14355" width="14.140625" style="331" bestFit="1" customWidth="1"/>
    <col min="14356" max="14356" width="9" style="331" customWidth="1"/>
    <col min="14357" max="14357" width="10.140625" style="331" customWidth="1"/>
    <col min="14358" max="14358" width="14.140625" style="331" bestFit="1" customWidth="1"/>
    <col min="14359" max="14359" width="9.42578125" style="331" customWidth="1"/>
    <col min="14360" max="14360" width="5.85546875" style="331" customWidth="1"/>
    <col min="14361" max="14361" width="9.85546875" style="331" customWidth="1"/>
    <col min="14362" max="14362" width="7.42578125" style="331" customWidth="1"/>
    <col min="14363" max="14363" width="9.28515625" style="331" customWidth="1"/>
    <col min="14364" max="14364" width="5.7109375" style="331" customWidth="1"/>
    <col min="14365" max="14593" width="8.7109375" style="331"/>
    <col min="14594" max="14594" width="5.140625" style="331" customWidth="1"/>
    <col min="14595" max="14595" width="20.5703125" style="331" customWidth="1"/>
    <col min="14596" max="14596" width="20.28515625" style="331" customWidth="1"/>
    <col min="14597" max="14597" width="12.140625" style="331" customWidth="1"/>
    <col min="14598" max="14598" width="11.5703125" style="331" customWidth="1"/>
    <col min="14599" max="14599" width="14.140625" style="331" bestFit="1" customWidth="1"/>
    <col min="14600" max="14600" width="11" style="331" customWidth="1"/>
    <col min="14601" max="14601" width="11.28515625" style="331" customWidth="1"/>
    <col min="14602" max="14602" width="14.140625" style="331" bestFit="1" customWidth="1"/>
    <col min="14603" max="14603" width="10.140625" style="331" customWidth="1"/>
    <col min="14604" max="14604" width="8.85546875" style="331" customWidth="1"/>
    <col min="14605" max="14605" width="14.140625" style="331" bestFit="1" customWidth="1"/>
    <col min="14606" max="14607" width="9.42578125" style="331" customWidth="1"/>
    <col min="14608" max="14608" width="14.140625" style="331" bestFit="1" customWidth="1"/>
    <col min="14609" max="14609" width="11.5703125" style="331" customWidth="1"/>
    <col min="14610" max="14610" width="5.7109375" style="331" customWidth="1"/>
    <col min="14611" max="14611" width="14.140625" style="331" bestFit="1" customWidth="1"/>
    <col min="14612" max="14612" width="9" style="331" customWidth="1"/>
    <col min="14613" max="14613" width="10.140625" style="331" customWidth="1"/>
    <col min="14614" max="14614" width="14.140625" style="331" bestFit="1" customWidth="1"/>
    <col min="14615" max="14615" width="9.42578125" style="331" customWidth="1"/>
    <col min="14616" max="14616" width="5.85546875" style="331" customWidth="1"/>
    <col min="14617" max="14617" width="9.85546875" style="331" customWidth="1"/>
    <col min="14618" max="14618" width="7.42578125" style="331" customWidth="1"/>
    <col min="14619" max="14619" width="9.28515625" style="331" customWidth="1"/>
    <col min="14620" max="14620" width="5.7109375" style="331" customWidth="1"/>
    <col min="14621" max="14849" width="8.7109375" style="331"/>
    <col min="14850" max="14850" width="5.140625" style="331" customWidth="1"/>
    <col min="14851" max="14851" width="20.5703125" style="331" customWidth="1"/>
    <col min="14852" max="14852" width="20.28515625" style="331" customWidth="1"/>
    <col min="14853" max="14853" width="12.140625" style="331" customWidth="1"/>
    <col min="14854" max="14854" width="11.5703125" style="331" customWidth="1"/>
    <col min="14855" max="14855" width="14.140625" style="331" bestFit="1" customWidth="1"/>
    <col min="14856" max="14856" width="11" style="331" customWidth="1"/>
    <col min="14857" max="14857" width="11.28515625" style="331" customWidth="1"/>
    <col min="14858" max="14858" width="14.140625" style="331" bestFit="1" customWidth="1"/>
    <col min="14859" max="14859" width="10.140625" style="331" customWidth="1"/>
    <col min="14860" max="14860" width="8.85546875" style="331" customWidth="1"/>
    <col min="14861" max="14861" width="14.140625" style="331" bestFit="1" customWidth="1"/>
    <col min="14862" max="14863" width="9.42578125" style="331" customWidth="1"/>
    <col min="14864" max="14864" width="14.140625" style="331" bestFit="1" customWidth="1"/>
    <col min="14865" max="14865" width="11.5703125" style="331" customWidth="1"/>
    <col min="14866" max="14866" width="5.7109375" style="331" customWidth="1"/>
    <col min="14867" max="14867" width="14.140625" style="331" bestFit="1" customWidth="1"/>
    <col min="14868" max="14868" width="9" style="331" customWidth="1"/>
    <col min="14869" max="14869" width="10.140625" style="331" customWidth="1"/>
    <col min="14870" max="14870" width="14.140625" style="331" bestFit="1" customWidth="1"/>
    <col min="14871" max="14871" width="9.42578125" style="331" customWidth="1"/>
    <col min="14872" max="14872" width="5.85546875" style="331" customWidth="1"/>
    <col min="14873" max="14873" width="9.85546875" style="331" customWidth="1"/>
    <col min="14874" max="14874" width="7.42578125" style="331" customWidth="1"/>
    <col min="14875" max="14875" width="9.28515625" style="331" customWidth="1"/>
    <col min="14876" max="14876" width="5.7109375" style="331" customWidth="1"/>
    <col min="14877" max="15105" width="8.7109375" style="331"/>
    <col min="15106" max="15106" width="5.140625" style="331" customWidth="1"/>
    <col min="15107" max="15107" width="20.5703125" style="331" customWidth="1"/>
    <col min="15108" max="15108" width="20.28515625" style="331" customWidth="1"/>
    <col min="15109" max="15109" width="12.140625" style="331" customWidth="1"/>
    <col min="15110" max="15110" width="11.5703125" style="331" customWidth="1"/>
    <col min="15111" max="15111" width="14.140625" style="331" bestFit="1" customWidth="1"/>
    <col min="15112" max="15112" width="11" style="331" customWidth="1"/>
    <col min="15113" max="15113" width="11.28515625" style="331" customWidth="1"/>
    <col min="15114" max="15114" width="14.140625" style="331" bestFit="1" customWidth="1"/>
    <col min="15115" max="15115" width="10.140625" style="331" customWidth="1"/>
    <col min="15116" max="15116" width="8.85546875" style="331" customWidth="1"/>
    <col min="15117" max="15117" width="14.140625" style="331" bestFit="1" customWidth="1"/>
    <col min="15118" max="15119" width="9.42578125" style="331" customWidth="1"/>
    <col min="15120" max="15120" width="14.140625" style="331" bestFit="1" customWidth="1"/>
    <col min="15121" max="15121" width="11.5703125" style="331" customWidth="1"/>
    <col min="15122" max="15122" width="5.7109375" style="331" customWidth="1"/>
    <col min="15123" max="15123" width="14.140625" style="331" bestFit="1" customWidth="1"/>
    <col min="15124" max="15124" width="9" style="331" customWidth="1"/>
    <col min="15125" max="15125" width="10.140625" style="331" customWidth="1"/>
    <col min="15126" max="15126" width="14.140625" style="331" bestFit="1" customWidth="1"/>
    <col min="15127" max="15127" width="9.42578125" style="331" customWidth="1"/>
    <col min="15128" max="15128" width="5.85546875" style="331" customWidth="1"/>
    <col min="15129" max="15129" width="9.85546875" style="331" customWidth="1"/>
    <col min="15130" max="15130" width="7.42578125" style="331" customWidth="1"/>
    <col min="15131" max="15131" width="9.28515625" style="331" customWidth="1"/>
    <col min="15132" max="15132" width="5.7109375" style="331" customWidth="1"/>
    <col min="15133" max="15361" width="8.7109375" style="331"/>
    <col min="15362" max="15362" width="5.140625" style="331" customWidth="1"/>
    <col min="15363" max="15363" width="20.5703125" style="331" customWidth="1"/>
    <col min="15364" max="15364" width="20.28515625" style="331" customWidth="1"/>
    <col min="15365" max="15365" width="12.140625" style="331" customWidth="1"/>
    <col min="15366" max="15366" width="11.5703125" style="331" customWidth="1"/>
    <col min="15367" max="15367" width="14.140625" style="331" bestFit="1" customWidth="1"/>
    <col min="15368" max="15368" width="11" style="331" customWidth="1"/>
    <col min="15369" max="15369" width="11.28515625" style="331" customWidth="1"/>
    <col min="15370" max="15370" width="14.140625" style="331" bestFit="1" customWidth="1"/>
    <col min="15371" max="15371" width="10.140625" style="331" customWidth="1"/>
    <col min="15372" max="15372" width="8.85546875" style="331" customWidth="1"/>
    <col min="15373" max="15373" width="14.140625" style="331" bestFit="1" customWidth="1"/>
    <col min="15374" max="15375" width="9.42578125" style="331" customWidth="1"/>
    <col min="15376" max="15376" width="14.140625" style="331" bestFit="1" customWidth="1"/>
    <col min="15377" max="15377" width="11.5703125" style="331" customWidth="1"/>
    <col min="15378" max="15378" width="5.7109375" style="331" customWidth="1"/>
    <col min="15379" max="15379" width="14.140625" style="331" bestFit="1" customWidth="1"/>
    <col min="15380" max="15380" width="9" style="331" customWidth="1"/>
    <col min="15381" max="15381" width="10.140625" style="331" customWidth="1"/>
    <col min="15382" max="15382" width="14.140625" style="331" bestFit="1" customWidth="1"/>
    <col min="15383" max="15383" width="9.42578125" style="331" customWidth="1"/>
    <col min="15384" max="15384" width="5.85546875" style="331" customWidth="1"/>
    <col min="15385" max="15385" width="9.85546875" style="331" customWidth="1"/>
    <col min="15386" max="15386" width="7.42578125" style="331" customWidth="1"/>
    <col min="15387" max="15387" width="9.28515625" style="331" customWidth="1"/>
    <col min="15388" max="15388" width="5.7109375" style="331" customWidth="1"/>
    <col min="15389" max="15617" width="8.7109375" style="331"/>
    <col min="15618" max="15618" width="5.140625" style="331" customWidth="1"/>
    <col min="15619" max="15619" width="20.5703125" style="331" customWidth="1"/>
    <col min="15620" max="15620" width="20.28515625" style="331" customWidth="1"/>
    <col min="15621" max="15621" width="12.140625" style="331" customWidth="1"/>
    <col min="15622" max="15622" width="11.5703125" style="331" customWidth="1"/>
    <col min="15623" max="15623" width="14.140625" style="331" bestFit="1" customWidth="1"/>
    <col min="15624" max="15624" width="11" style="331" customWidth="1"/>
    <col min="15625" max="15625" width="11.28515625" style="331" customWidth="1"/>
    <col min="15626" max="15626" width="14.140625" style="331" bestFit="1" customWidth="1"/>
    <col min="15627" max="15627" width="10.140625" style="331" customWidth="1"/>
    <col min="15628" max="15628" width="8.85546875" style="331" customWidth="1"/>
    <col min="15629" max="15629" width="14.140625" style="331" bestFit="1" customWidth="1"/>
    <col min="15630" max="15631" width="9.42578125" style="331" customWidth="1"/>
    <col min="15632" max="15632" width="14.140625" style="331" bestFit="1" customWidth="1"/>
    <col min="15633" max="15633" width="11.5703125" style="331" customWidth="1"/>
    <col min="15634" max="15634" width="5.7109375" style="331" customWidth="1"/>
    <col min="15635" max="15635" width="14.140625" style="331" bestFit="1" customWidth="1"/>
    <col min="15636" max="15636" width="9" style="331" customWidth="1"/>
    <col min="15637" max="15637" width="10.140625" style="331" customWidth="1"/>
    <col min="15638" max="15638" width="14.140625" style="331" bestFit="1" customWidth="1"/>
    <col min="15639" max="15639" width="9.42578125" style="331" customWidth="1"/>
    <col min="15640" max="15640" width="5.85546875" style="331" customWidth="1"/>
    <col min="15641" max="15641" width="9.85546875" style="331" customWidth="1"/>
    <col min="15642" max="15642" width="7.42578125" style="331" customWidth="1"/>
    <col min="15643" max="15643" width="9.28515625" style="331" customWidth="1"/>
    <col min="15644" max="15644" width="5.7109375" style="331" customWidth="1"/>
    <col min="15645" max="15873" width="8.7109375" style="331"/>
    <col min="15874" max="15874" width="5.140625" style="331" customWidth="1"/>
    <col min="15875" max="15875" width="20.5703125" style="331" customWidth="1"/>
    <col min="15876" max="15876" width="20.28515625" style="331" customWidth="1"/>
    <col min="15877" max="15877" width="12.140625" style="331" customWidth="1"/>
    <col min="15878" max="15878" width="11.5703125" style="331" customWidth="1"/>
    <col min="15879" max="15879" width="14.140625" style="331" bestFit="1" customWidth="1"/>
    <col min="15880" max="15880" width="11" style="331" customWidth="1"/>
    <col min="15881" max="15881" width="11.28515625" style="331" customWidth="1"/>
    <col min="15882" max="15882" width="14.140625" style="331" bestFit="1" customWidth="1"/>
    <col min="15883" max="15883" width="10.140625" style="331" customWidth="1"/>
    <col min="15884" max="15884" width="8.85546875" style="331" customWidth="1"/>
    <col min="15885" max="15885" width="14.140625" style="331" bestFit="1" customWidth="1"/>
    <col min="15886" max="15887" width="9.42578125" style="331" customWidth="1"/>
    <col min="15888" max="15888" width="14.140625" style="331" bestFit="1" customWidth="1"/>
    <col min="15889" max="15889" width="11.5703125" style="331" customWidth="1"/>
    <col min="15890" max="15890" width="5.7109375" style="331" customWidth="1"/>
    <col min="15891" max="15891" width="14.140625" style="331" bestFit="1" customWidth="1"/>
    <col min="15892" max="15892" width="9" style="331" customWidth="1"/>
    <col min="15893" max="15893" width="10.140625" style="331" customWidth="1"/>
    <col min="15894" max="15894" width="14.140625" style="331" bestFit="1" customWidth="1"/>
    <col min="15895" max="15895" width="9.42578125" style="331" customWidth="1"/>
    <col min="15896" max="15896" width="5.85546875" style="331" customWidth="1"/>
    <col min="15897" max="15897" width="9.85546875" style="331" customWidth="1"/>
    <col min="15898" max="15898" width="7.42578125" style="331" customWidth="1"/>
    <col min="15899" max="15899" width="9.28515625" style="331" customWidth="1"/>
    <col min="15900" max="15900" width="5.7109375" style="331" customWidth="1"/>
    <col min="15901" max="16129" width="8.7109375" style="331"/>
    <col min="16130" max="16130" width="5.140625" style="331" customWidth="1"/>
    <col min="16131" max="16131" width="20.5703125" style="331" customWidth="1"/>
    <col min="16132" max="16132" width="20.28515625" style="331" customWidth="1"/>
    <col min="16133" max="16133" width="12.140625" style="331" customWidth="1"/>
    <col min="16134" max="16134" width="11.5703125" style="331" customWidth="1"/>
    <col min="16135" max="16135" width="14.140625" style="331" bestFit="1" customWidth="1"/>
    <col min="16136" max="16136" width="11" style="331" customWidth="1"/>
    <col min="16137" max="16137" width="11.28515625" style="331" customWidth="1"/>
    <col min="16138" max="16138" width="14.140625" style="331" bestFit="1" customWidth="1"/>
    <col min="16139" max="16139" width="10.140625" style="331" customWidth="1"/>
    <col min="16140" max="16140" width="8.85546875" style="331" customWidth="1"/>
    <col min="16141" max="16141" width="14.140625" style="331" bestFit="1" customWidth="1"/>
    <col min="16142" max="16143" width="9.42578125" style="331" customWidth="1"/>
    <col min="16144" max="16144" width="14.140625" style="331" bestFit="1" customWidth="1"/>
    <col min="16145" max="16145" width="11.5703125" style="331" customWidth="1"/>
    <col min="16146" max="16146" width="5.7109375" style="331" customWidth="1"/>
    <col min="16147" max="16147" width="14.140625" style="331" bestFit="1" customWidth="1"/>
    <col min="16148" max="16148" width="9" style="331" customWidth="1"/>
    <col min="16149" max="16149" width="10.140625" style="331" customWidth="1"/>
    <col min="16150" max="16150" width="14.140625" style="331" bestFit="1" customWidth="1"/>
    <col min="16151" max="16151" width="9.42578125" style="331" customWidth="1"/>
    <col min="16152" max="16152" width="5.85546875" style="331" customWidth="1"/>
    <col min="16153" max="16153" width="9.85546875" style="331" customWidth="1"/>
    <col min="16154" max="16154" width="7.42578125" style="331" customWidth="1"/>
    <col min="16155" max="16155" width="9.28515625" style="331" customWidth="1"/>
    <col min="16156" max="16156" width="5.7109375" style="331" customWidth="1"/>
    <col min="16157" max="16384" width="8.7109375" style="331"/>
  </cols>
  <sheetData>
    <row r="1" spans="1:28" ht="15.75" x14ac:dyDescent="0.2">
      <c r="A1" s="290" t="s">
        <v>1156</v>
      </c>
      <c r="B1" s="69"/>
      <c r="C1" s="69"/>
    </row>
    <row r="2" spans="1:28" x14ac:dyDescent="0.2">
      <c r="A2" s="550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</row>
    <row r="3" spans="1:28" s="564" customFormat="1" ht="18" x14ac:dyDescent="0.25">
      <c r="A3" s="1331" t="s">
        <v>1013</v>
      </c>
      <c r="B3" s="1331"/>
      <c r="C3" s="1331"/>
      <c r="D3" s="1331"/>
      <c r="E3" s="1331"/>
      <c r="F3" s="1331"/>
      <c r="G3" s="1331"/>
      <c r="H3" s="1331"/>
      <c r="I3" s="1331"/>
      <c r="J3" s="1331"/>
      <c r="K3" s="1331"/>
      <c r="L3" s="1331"/>
      <c r="M3" s="1331"/>
      <c r="N3" s="1331"/>
      <c r="O3" s="1331"/>
      <c r="P3" s="1331"/>
      <c r="Q3" s="1331"/>
      <c r="R3" s="1331"/>
      <c r="S3" s="1331"/>
      <c r="T3" s="1331"/>
      <c r="U3" s="1331"/>
      <c r="V3" s="1331"/>
      <c r="W3" s="1331"/>
      <c r="X3" s="1331"/>
      <c r="Y3" s="752"/>
      <c r="Z3" s="752"/>
      <c r="AA3" s="752"/>
      <c r="AB3" s="752"/>
    </row>
    <row r="4" spans="1:28" ht="15.6" customHeight="1" x14ac:dyDescent="0.25">
      <c r="A4" s="754"/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0" t="str">
        <f>'1'!$E$5</f>
        <v>KABUPATEN/KOTA</v>
      </c>
      <c r="M4" s="751">
        <f>'1'!$F$5</f>
        <v>2022</v>
      </c>
      <c r="N4" s="751"/>
      <c r="O4" s="751"/>
      <c r="P4" s="751"/>
      <c r="Q4" s="751"/>
      <c r="R4" s="751"/>
      <c r="S4" s="751"/>
      <c r="T4" s="751"/>
      <c r="U4" s="755"/>
      <c r="V4" s="756"/>
      <c r="W4" s="756"/>
      <c r="X4" s="755"/>
      <c r="Y4" s="552"/>
      <c r="Z4" s="552"/>
      <c r="AA4" s="552"/>
      <c r="AB4" s="552"/>
    </row>
    <row r="5" spans="1:28" ht="15.6" customHeight="1" x14ac:dyDescent="0.25">
      <c r="A5" s="754"/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0" t="str">
        <f>'1'!$E$6</f>
        <v>TAHUN</v>
      </c>
      <c r="M5" s="751" t="str">
        <f>'1'!$F$6</f>
        <v>BANYUMAS</v>
      </c>
      <c r="N5" s="751"/>
      <c r="O5" s="751"/>
      <c r="P5" s="751"/>
      <c r="Q5" s="751"/>
      <c r="R5" s="751"/>
      <c r="S5" s="751"/>
      <c r="T5" s="751"/>
      <c r="U5" s="754"/>
      <c r="V5" s="756"/>
      <c r="W5" s="756"/>
      <c r="X5" s="754"/>
      <c r="Y5" s="582"/>
      <c r="Z5" s="582"/>
      <c r="AA5" s="582"/>
      <c r="AB5" s="582"/>
    </row>
    <row r="6" spans="1:28" x14ac:dyDescent="0.2">
      <c r="A6" s="550"/>
      <c r="B6" s="553"/>
      <c r="C6" s="553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</row>
    <row r="7" spans="1:28" ht="40.9" customHeight="1" x14ac:dyDescent="0.2">
      <c r="A7" s="1329" t="s">
        <v>2</v>
      </c>
      <c r="B7" s="1329" t="s">
        <v>254</v>
      </c>
      <c r="C7" s="1329" t="s">
        <v>409</v>
      </c>
      <c r="D7" s="1329" t="s">
        <v>1014</v>
      </c>
      <c r="E7" s="1329"/>
      <c r="F7" s="1329"/>
      <c r="G7" s="1330" t="s">
        <v>1015</v>
      </c>
      <c r="H7" s="1330"/>
      <c r="I7" s="1330"/>
      <c r="J7" s="1330" t="s">
        <v>1016</v>
      </c>
      <c r="K7" s="1330"/>
      <c r="L7" s="1330"/>
      <c r="M7" s="1330" t="s">
        <v>1017</v>
      </c>
      <c r="N7" s="1330"/>
      <c r="O7" s="1330"/>
      <c r="P7" s="1330" t="s">
        <v>1018</v>
      </c>
      <c r="Q7" s="1330"/>
      <c r="R7" s="1330"/>
      <c r="S7" s="1330" t="s">
        <v>1019</v>
      </c>
      <c r="T7" s="1330"/>
      <c r="U7" s="1330"/>
      <c r="V7" s="1330" t="s">
        <v>1020</v>
      </c>
      <c r="W7" s="1330"/>
      <c r="X7" s="1330"/>
      <c r="Y7" s="551"/>
      <c r="Z7" s="551"/>
      <c r="AA7" s="551"/>
      <c r="AB7" s="551"/>
    </row>
    <row r="8" spans="1:28" ht="15" customHeight="1" x14ac:dyDescent="0.2">
      <c r="A8" s="1329"/>
      <c r="B8" s="1329"/>
      <c r="C8" s="1329"/>
      <c r="D8" s="1329" t="s">
        <v>1021</v>
      </c>
      <c r="E8" s="1329" t="s">
        <v>1022</v>
      </c>
      <c r="F8" s="1329"/>
      <c r="G8" s="1329" t="s">
        <v>1021</v>
      </c>
      <c r="H8" s="1329" t="s">
        <v>1022</v>
      </c>
      <c r="I8" s="1329"/>
      <c r="J8" s="1329" t="s">
        <v>1021</v>
      </c>
      <c r="K8" s="1329" t="s">
        <v>1022</v>
      </c>
      <c r="L8" s="1329"/>
      <c r="M8" s="1329" t="s">
        <v>1021</v>
      </c>
      <c r="N8" s="1329" t="s">
        <v>1022</v>
      </c>
      <c r="O8" s="1329"/>
      <c r="P8" s="1329" t="s">
        <v>1021</v>
      </c>
      <c r="Q8" s="1329" t="s">
        <v>1022</v>
      </c>
      <c r="R8" s="1329"/>
      <c r="S8" s="1329" t="s">
        <v>1021</v>
      </c>
      <c r="T8" s="1329" t="s">
        <v>1022</v>
      </c>
      <c r="U8" s="1329"/>
      <c r="V8" s="1329" t="s">
        <v>1021</v>
      </c>
      <c r="W8" s="1329" t="s">
        <v>1022</v>
      </c>
      <c r="X8" s="1329"/>
      <c r="Y8" s="551"/>
      <c r="Z8" s="551"/>
      <c r="AA8" s="551"/>
      <c r="AB8" s="551"/>
    </row>
    <row r="9" spans="1:28" ht="15.75" x14ac:dyDescent="0.2">
      <c r="A9" s="1329"/>
      <c r="B9" s="1329"/>
      <c r="C9" s="1329"/>
      <c r="D9" s="1329"/>
      <c r="E9" s="746" t="s">
        <v>256</v>
      </c>
      <c r="F9" s="746" t="s">
        <v>27</v>
      </c>
      <c r="G9" s="1329"/>
      <c r="H9" s="746" t="s">
        <v>256</v>
      </c>
      <c r="I9" s="746" t="s">
        <v>27</v>
      </c>
      <c r="J9" s="1329"/>
      <c r="K9" s="746" t="s">
        <v>256</v>
      </c>
      <c r="L9" s="746" t="s">
        <v>27</v>
      </c>
      <c r="M9" s="1329"/>
      <c r="N9" s="746" t="s">
        <v>256</v>
      </c>
      <c r="O9" s="746" t="s">
        <v>27</v>
      </c>
      <c r="P9" s="1329"/>
      <c r="Q9" s="746" t="s">
        <v>256</v>
      </c>
      <c r="R9" s="746" t="s">
        <v>27</v>
      </c>
      <c r="S9" s="1329"/>
      <c r="T9" s="746" t="s">
        <v>256</v>
      </c>
      <c r="U9" s="746" t="s">
        <v>27</v>
      </c>
      <c r="V9" s="1329"/>
      <c r="W9" s="746" t="s">
        <v>256</v>
      </c>
      <c r="X9" s="746" t="s">
        <v>27</v>
      </c>
      <c r="Y9" s="551"/>
      <c r="Z9" s="551"/>
      <c r="AA9" s="551"/>
      <c r="AB9" s="551"/>
    </row>
    <row r="10" spans="1:28" s="919" customFormat="1" ht="12" x14ac:dyDescent="0.2">
      <c r="A10" s="937">
        <v>1</v>
      </c>
      <c r="B10" s="937">
        <v>2</v>
      </c>
      <c r="C10" s="937">
        <v>3</v>
      </c>
      <c r="D10" s="937">
        <v>4</v>
      </c>
      <c r="E10" s="937">
        <v>5</v>
      </c>
      <c r="F10" s="937">
        <v>6</v>
      </c>
      <c r="G10" s="937">
        <v>7</v>
      </c>
      <c r="H10" s="937">
        <v>8</v>
      </c>
      <c r="I10" s="937">
        <v>9</v>
      </c>
      <c r="J10" s="937">
        <v>10</v>
      </c>
      <c r="K10" s="937">
        <v>11</v>
      </c>
      <c r="L10" s="937">
        <v>12</v>
      </c>
      <c r="M10" s="937">
        <v>13</v>
      </c>
      <c r="N10" s="937">
        <v>14</v>
      </c>
      <c r="O10" s="937">
        <v>15</v>
      </c>
      <c r="P10" s="937">
        <v>16</v>
      </c>
      <c r="Q10" s="937">
        <v>17</v>
      </c>
      <c r="R10" s="937">
        <v>18</v>
      </c>
      <c r="S10" s="937">
        <v>19</v>
      </c>
      <c r="T10" s="937">
        <v>20</v>
      </c>
      <c r="U10" s="937">
        <v>21</v>
      </c>
      <c r="V10" s="937">
        <v>22</v>
      </c>
      <c r="W10" s="937">
        <v>23</v>
      </c>
      <c r="X10" s="937">
        <v>24</v>
      </c>
      <c r="Y10" s="938"/>
      <c r="Z10" s="938"/>
      <c r="AA10" s="938"/>
      <c r="AB10" s="938"/>
    </row>
    <row r="11" spans="1:28" x14ac:dyDescent="0.2">
      <c r="A11" s="561">
        <v>1</v>
      </c>
      <c r="B11" s="947" t="str">
        <f>'9'!B9</f>
        <v>Lumbir</v>
      </c>
      <c r="C11" s="947" t="str">
        <f>'9'!C9</f>
        <v>Lumbir</v>
      </c>
      <c r="D11" s="744"/>
      <c r="E11" s="740"/>
      <c r="F11" s="740" t="e">
        <f>E11/D11*100</f>
        <v>#DIV/0!</v>
      </c>
      <c r="G11" s="740"/>
      <c r="H11" s="740"/>
      <c r="I11" s="740" t="e">
        <f>H11/G11*100</f>
        <v>#DIV/0!</v>
      </c>
      <c r="J11" s="740"/>
      <c r="K11" s="740"/>
      <c r="L11" s="740" t="e">
        <f>K11/J11*100</f>
        <v>#DIV/0!</v>
      </c>
      <c r="M11" s="740"/>
      <c r="N11" s="740"/>
      <c r="O11" s="740" t="e">
        <f>N11/M11*100</f>
        <v>#DIV/0!</v>
      </c>
      <c r="P11" s="740"/>
      <c r="Q11" s="740"/>
      <c r="R11" s="740" t="e">
        <f>Q11/P11*100</f>
        <v>#DIV/0!</v>
      </c>
      <c r="S11" s="740"/>
      <c r="T11" s="740"/>
      <c r="U11" s="740" t="e">
        <f>T11/S11*100</f>
        <v>#DIV/0!</v>
      </c>
      <c r="V11" s="740"/>
      <c r="W11" s="740"/>
      <c r="X11" s="740" t="e">
        <f>W11/V11*100</f>
        <v>#DIV/0!</v>
      </c>
      <c r="Y11" s="551"/>
      <c r="Z11" s="551"/>
      <c r="AA11" s="551"/>
      <c r="AB11" s="551"/>
    </row>
    <row r="12" spans="1:28" x14ac:dyDescent="0.2">
      <c r="A12" s="557">
        <v>2</v>
      </c>
      <c r="B12" s="128" t="str">
        <f>'9'!B10</f>
        <v>Wangon</v>
      </c>
      <c r="C12" s="128" t="str">
        <f>'9'!C10</f>
        <v>Wangon I</v>
      </c>
      <c r="D12" s="745"/>
      <c r="E12" s="742"/>
      <c r="F12" s="742" t="e">
        <f t="shared" ref="F12:F30" si="0">E12/D12*100</f>
        <v>#DIV/0!</v>
      </c>
      <c r="G12" s="742"/>
      <c r="H12" s="742"/>
      <c r="I12" s="742" t="e">
        <f t="shared" ref="I12:I30" si="1">H12/G12*100</f>
        <v>#DIV/0!</v>
      </c>
      <c r="J12" s="742"/>
      <c r="K12" s="742"/>
      <c r="L12" s="742" t="e">
        <f t="shared" ref="L12:L30" si="2">K12/J12*100</f>
        <v>#DIV/0!</v>
      </c>
      <c r="M12" s="742"/>
      <c r="N12" s="742"/>
      <c r="O12" s="742" t="e">
        <f t="shared" ref="O12:O30" si="3">N12/M12*100</f>
        <v>#DIV/0!</v>
      </c>
      <c r="P12" s="742"/>
      <c r="Q12" s="742"/>
      <c r="R12" s="742" t="e">
        <f t="shared" ref="R12:R30" si="4">Q12/P12*100</f>
        <v>#DIV/0!</v>
      </c>
      <c r="S12" s="742"/>
      <c r="T12" s="742"/>
      <c r="U12" s="742" t="e">
        <f t="shared" ref="U12:U30" si="5">T12/S12*100</f>
        <v>#DIV/0!</v>
      </c>
      <c r="V12" s="742"/>
      <c r="W12" s="742"/>
      <c r="X12" s="742" t="e">
        <f t="shared" ref="X12:X30" si="6">W12/V12*100</f>
        <v>#DIV/0!</v>
      </c>
      <c r="Y12" s="551"/>
      <c r="Z12" s="551"/>
      <c r="AA12" s="551"/>
      <c r="AB12" s="551"/>
    </row>
    <row r="13" spans="1:28" x14ac:dyDescent="0.2">
      <c r="A13" s="557"/>
      <c r="B13" s="128"/>
      <c r="C13" s="128" t="str">
        <f>'9'!C11</f>
        <v>Wangon II</v>
      </c>
      <c r="D13" s="745"/>
      <c r="E13" s="742"/>
      <c r="F13" s="742" t="e">
        <f t="shared" si="0"/>
        <v>#DIV/0!</v>
      </c>
      <c r="G13" s="742"/>
      <c r="H13" s="742"/>
      <c r="I13" s="742" t="e">
        <f t="shared" si="1"/>
        <v>#DIV/0!</v>
      </c>
      <c r="J13" s="742"/>
      <c r="K13" s="742"/>
      <c r="L13" s="742" t="e">
        <f t="shared" si="2"/>
        <v>#DIV/0!</v>
      </c>
      <c r="M13" s="742"/>
      <c r="N13" s="742"/>
      <c r="O13" s="742" t="e">
        <f t="shared" si="3"/>
        <v>#DIV/0!</v>
      </c>
      <c r="P13" s="742"/>
      <c r="Q13" s="742"/>
      <c r="R13" s="742" t="e">
        <f t="shared" si="4"/>
        <v>#DIV/0!</v>
      </c>
      <c r="S13" s="742"/>
      <c r="T13" s="742"/>
      <c r="U13" s="742" t="e">
        <f t="shared" si="5"/>
        <v>#DIV/0!</v>
      </c>
      <c r="V13" s="742"/>
      <c r="W13" s="742"/>
      <c r="X13" s="742" t="e">
        <f t="shared" si="6"/>
        <v>#DIV/0!</v>
      </c>
      <c r="Y13" s="551"/>
      <c r="Z13" s="551"/>
      <c r="AA13" s="551"/>
      <c r="AB13" s="551"/>
    </row>
    <row r="14" spans="1:28" x14ac:dyDescent="0.2">
      <c r="A14" s="557">
        <v>3</v>
      </c>
      <c r="B14" s="128" t="str">
        <f>'9'!B12</f>
        <v>Jatilawang</v>
      </c>
      <c r="C14" s="128" t="str">
        <f>'9'!C12</f>
        <v>Jatilawang</v>
      </c>
      <c r="D14" s="745"/>
      <c r="E14" s="743"/>
      <c r="F14" s="742" t="e">
        <f t="shared" si="0"/>
        <v>#DIV/0!</v>
      </c>
      <c r="G14" s="742"/>
      <c r="H14" s="742"/>
      <c r="I14" s="742" t="e">
        <f t="shared" si="1"/>
        <v>#DIV/0!</v>
      </c>
      <c r="J14" s="742"/>
      <c r="K14" s="742"/>
      <c r="L14" s="742" t="e">
        <f t="shared" si="2"/>
        <v>#DIV/0!</v>
      </c>
      <c r="M14" s="742"/>
      <c r="N14" s="742"/>
      <c r="O14" s="742" t="e">
        <f t="shared" si="3"/>
        <v>#DIV/0!</v>
      </c>
      <c r="P14" s="742"/>
      <c r="Q14" s="742"/>
      <c r="R14" s="742" t="e">
        <f t="shared" si="4"/>
        <v>#DIV/0!</v>
      </c>
      <c r="S14" s="742"/>
      <c r="T14" s="742"/>
      <c r="U14" s="742" t="e">
        <f t="shared" si="5"/>
        <v>#DIV/0!</v>
      </c>
      <c r="V14" s="742"/>
      <c r="W14" s="742"/>
      <c r="X14" s="742" t="e">
        <f t="shared" si="6"/>
        <v>#DIV/0!</v>
      </c>
      <c r="Y14" s="551"/>
      <c r="Z14" s="551"/>
      <c r="AA14" s="551"/>
      <c r="AB14" s="551"/>
    </row>
    <row r="15" spans="1:28" x14ac:dyDescent="0.2">
      <c r="A15" s="557">
        <v>4</v>
      </c>
      <c r="B15" s="128" t="str">
        <f>'9'!B13</f>
        <v>Rawalo</v>
      </c>
      <c r="C15" s="128" t="str">
        <f>'9'!C13</f>
        <v>Rawalo</v>
      </c>
      <c r="D15" s="745"/>
      <c r="E15" s="743"/>
      <c r="F15" s="742" t="e">
        <f t="shared" si="0"/>
        <v>#DIV/0!</v>
      </c>
      <c r="G15" s="742"/>
      <c r="H15" s="742"/>
      <c r="I15" s="742" t="e">
        <f t="shared" si="1"/>
        <v>#DIV/0!</v>
      </c>
      <c r="J15" s="742"/>
      <c r="K15" s="742"/>
      <c r="L15" s="742" t="e">
        <f t="shared" si="2"/>
        <v>#DIV/0!</v>
      </c>
      <c r="M15" s="742"/>
      <c r="N15" s="742"/>
      <c r="O15" s="742" t="e">
        <f t="shared" si="3"/>
        <v>#DIV/0!</v>
      </c>
      <c r="P15" s="742"/>
      <c r="Q15" s="742"/>
      <c r="R15" s="742" t="e">
        <f t="shared" si="4"/>
        <v>#DIV/0!</v>
      </c>
      <c r="S15" s="742"/>
      <c r="T15" s="742"/>
      <c r="U15" s="742" t="e">
        <f t="shared" si="5"/>
        <v>#DIV/0!</v>
      </c>
      <c r="V15" s="742"/>
      <c r="W15" s="742"/>
      <c r="X15" s="742" t="e">
        <f t="shared" si="6"/>
        <v>#DIV/0!</v>
      </c>
      <c r="Y15" s="551"/>
      <c r="Z15" s="551"/>
      <c r="AA15" s="551"/>
      <c r="AB15" s="551"/>
    </row>
    <row r="16" spans="1:28" x14ac:dyDescent="0.2">
      <c r="A16" s="557">
        <v>5</v>
      </c>
      <c r="B16" s="128" t="str">
        <f>'9'!B14</f>
        <v>Kebasen</v>
      </c>
      <c r="C16" s="128" t="str">
        <f>'9'!C14</f>
        <v>Kebasen</v>
      </c>
      <c r="D16" s="745"/>
      <c r="E16" s="743"/>
      <c r="F16" s="742" t="e">
        <f t="shared" si="0"/>
        <v>#DIV/0!</v>
      </c>
      <c r="G16" s="742"/>
      <c r="H16" s="742"/>
      <c r="I16" s="742" t="e">
        <f t="shared" si="1"/>
        <v>#DIV/0!</v>
      </c>
      <c r="J16" s="742"/>
      <c r="K16" s="742"/>
      <c r="L16" s="742" t="e">
        <f t="shared" si="2"/>
        <v>#DIV/0!</v>
      </c>
      <c r="M16" s="742"/>
      <c r="N16" s="742"/>
      <c r="O16" s="742" t="e">
        <f t="shared" si="3"/>
        <v>#DIV/0!</v>
      </c>
      <c r="P16" s="742"/>
      <c r="Q16" s="742"/>
      <c r="R16" s="742" t="e">
        <f t="shared" si="4"/>
        <v>#DIV/0!</v>
      </c>
      <c r="S16" s="742"/>
      <c r="T16" s="742"/>
      <c r="U16" s="742" t="e">
        <f t="shared" si="5"/>
        <v>#DIV/0!</v>
      </c>
      <c r="V16" s="742"/>
      <c r="W16" s="742"/>
      <c r="X16" s="742" t="e">
        <f t="shared" si="6"/>
        <v>#DIV/0!</v>
      </c>
      <c r="Y16" s="551"/>
      <c r="Z16" s="551"/>
      <c r="AA16" s="551"/>
      <c r="AB16" s="551"/>
    </row>
    <row r="17" spans="1:28" x14ac:dyDescent="0.2">
      <c r="A17" s="557">
        <v>6</v>
      </c>
      <c r="B17" s="128" t="str">
        <f>'9'!B15</f>
        <v>Kemranjen</v>
      </c>
      <c r="C17" s="128" t="str">
        <f>'9'!C15</f>
        <v>Kemranjen I</v>
      </c>
      <c r="D17" s="745"/>
      <c r="E17" s="742"/>
      <c r="F17" s="742" t="e">
        <f t="shared" si="0"/>
        <v>#DIV/0!</v>
      </c>
      <c r="G17" s="742"/>
      <c r="H17" s="742"/>
      <c r="I17" s="742" t="e">
        <f t="shared" si="1"/>
        <v>#DIV/0!</v>
      </c>
      <c r="J17" s="742"/>
      <c r="K17" s="742"/>
      <c r="L17" s="742" t="e">
        <f t="shared" si="2"/>
        <v>#DIV/0!</v>
      </c>
      <c r="M17" s="742"/>
      <c r="N17" s="742"/>
      <c r="O17" s="742" t="e">
        <f t="shared" si="3"/>
        <v>#DIV/0!</v>
      </c>
      <c r="P17" s="742"/>
      <c r="Q17" s="742"/>
      <c r="R17" s="742" t="e">
        <f t="shared" si="4"/>
        <v>#DIV/0!</v>
      </c>
      <c r="S17" s="742"/>
      <c r="T17" s="742"/>
      <c r="U17" s="742" t="e">
        <f t="shared" si="5"/>
        <v>#DIV/0!</v>
      </c>
      <c r="V17" s="742"/>
      <c r="W17" s="742"/>
      <c r="X17" s="742" t="e">
        <f t="shared" si="6"/>
        <v>#DIV/0!</v>
      </c>
      <c r="Y17" s="551"/>
      <c r="Z17" s="551"/>
      <c r="AA17" s="551"/>
      <c r="AB17" s="551"/>
    </row>
    <row r="18" spans="1:28" x14ac:dyDescent="0.2">
      <c r="A18" s="557"/>
      <c r="B18" s="128"/>
      <c r="C18" s="128" t="str">
        <f>'9'!C16</f>
        <v>Kemranjen II</v>
      </c>
      <c r="D18" s="745"/>
      <c r="E18" s="742"/>
      <c r="F18" s="742" t="e">
        <f t="shared" si="0"/>
        <v>#DIV/0!</v>
      </c>
      <c r="G18" s="742"/>
      <c r="H18" s="742"/>
      <c r="I18" s="742" t="e">
        <f t="shared" si="1"/>
        <v>#DIV/0!</v>
      </c>
      <c r="J18" s="742"/>
      <c r="K18" s="742"/>
      <c r="L18" s="742" t="e">
        <f t="shared" si="2"/>
        <v>#DIV/0!</v>
      </c>
      <c r="M18" s="742"/>
      <c r="N18" s="742"/>
      <c r="O18" s="742" t="e">
        <f t="shared" si="3"/>
        <v>#DIV/0!</v>
      </c>
      <c r="P18" s="742"/>
      <c r="Q18" s="742"/>
      <c r="R18" s="742" t="e">
        <f t="shared" si="4"/>
        <v>#DIV/0!</v>
      </c>
      <c r="S18" s="742"/>
      <c r="T18" s="742"/>
      <c r="U18" s="742" t="e">
        <f t="shared" si="5"/>
        <v>#DIV/0!</v>
      </c>
      <c r="V18" s="742"/>
      <c r="W18" s="742"/>
      <c r="X18" s="742" t="e">
        <f t="shared" si="6"/>
        <v>#DIV/0!</v>
      </c>
      <c r="Y18" s="551"/>
      <c r="Z18" s="551"/>
      <c r="AA18" s="551"/>
      <c r="AB18" s="551"/>
    </row>
    <row r="19" spans="1:28" x14ac:dyDescent="0.2">
      <c r="A19" s="557">
        <v>7</v>
      </c>
      <c r="B19" s="128" t="str">
        <f>'9'!B17</f>
        <v>Sumpiuh</v>
      </c>
      <c r="C19" s="128" t="str">
        <f>'9'!C17</f>
        <v>Sumpiuh I</v>
      </c>
      <c r="D19" s="745"/>
      <c r="E19" s="742"/>
      <c r="F19" s="742" t="e">
        <f t="shared" si="0"/>
        <v>#DIV/0!</v>
      </c>
      <c r="G19" s="742"/>
      <c r="H19" s="742"/>
      <c r="I19" s="742" t="e">
        <f t="shared" si="1"/>
        <v>#DIV/0!</v>
      </c>
      <c r="J19" s="742"/>
      <c r="K19" s="742"/>
      <c r="L19" s="742" t="e">
        <f t="shared" si="2"/>
        <v>#DIV/0!</v>
      </c>
      <c r="M19" s="742"/>
      <c r="N19" s="742"/>
      <c r="O19" s="742" t="e">
        <f t="shared" si="3"/>
        <v>#DIV/0!</v>
      </c>
      <c r="P19" s="742"/>
      <c r="Q19" s="742"/>
      <c r="R19" s="742" t="e">
        <f t="shared" si="4"/>
        <v>#DIV/0!</v>
      </c>
      <c r="S19" s="742"/>
      <c r="T19" s="742"/>
      <c r="U19" s="742" t="e">
        <f t="shared" si="5"/>
        <v>#DIV/0!</v>
      </c>
      <c r="V19" s="742"/>
      <c r="W19" s="742"/>
      <c r="X19" s="742" t="e">
        <f t="shared" si="6"/>
        <v>#DIV/0!</v>
      </c>
      <c r="Y19" s="551"/>
      <c r="Z19" s="551"/>
      <c r="AA19" s="551"/>
      <c r="AB19" s="551"/>
    </row>
    <row r="20" spans="1:28" x14ac:dyDescent="0.2">
      <c r="A20" s="557"/>
      <c r="B20" s="128"/>
      <c r="C20" s="128" t="str">
        <f>'9'!C18</f>
        <v>Sumpiuh II</v>
      </c>
      <c r="D20" s="745"/>
      <c r="E20" s="743"/>
      <c r="F20" s="742" t="e">
        <f t="shared" si="0"/>
        <v>#DIV/0!</v>
      </c>
      <c r="G20" s="742"/>
      <c r="H20" s="742"/>
      <c r="I20" s="742" t="e">
        <f t="shared" si="1"/>
        <v>#DIV/0!</v>
      </c>
      <c r="J20" s="742"/>
      <c r="K20" s="742"/>
      <c r="L20" s="742" t="e">
        <f t="shared" si="2"/>
        <v>#DIV/0!</v>
      </c>
      <c r="M20" s="742"/>
      <c r="N20" s="742"/>
      <c r="O20" s="742" t="e">
        <f t="shared" si="3"/>
        <v>#DIV/0!</v>
      </c>
      <c r="P20" s="742"/>
      <c r="Q20" s="742"/>
      <c r="R20" s="742" t="e">
        <f t="shared" si="4"/>
        <v>#DIV/0!</v>
      </c>
      <c r="S20" s="742"/>
      <c r="T20" s="742"/>
      <c r="U20" s="742" t="e">
        <f t="shared" si="5"/>
        <v>#DIV/0!</v>
      </c>
      <c r="V20" s="742"/>
      <c r="W20" s="742"/>
      <c r="X20" s="742" t="e">
        <f t="shared" si="6"/>
        <v>#DIV/0!</v>
      </c>
      <c r="Y20" s="551"/>
      <c r="Z20" s="551"/>
      <c r="AA20" s="551"/>
      <c r="AB20" s="551"/>
    </row>
    <row r="21" spans="1:28" x14ac:dyDescent="0.2">
      <c r="A21" s="557">
        <v>8</v>
      </c>
      <c r="B21" s="128" t="str">
        <f>'9'!B19</f>
        <v>Tambak</v>
      </c>
      <c r="C21" s="128" t="str">
        <f>'9'!C19</f>
        <v>Tambak I</v>
      </c>
      <c r="D21" s="745"/>
      <c r="E21" s="743"/>
      <c r="F21" s="742" t="e">
        <f t="shared" si="0"/>
        <v>#DIV/0!</v>
      </c>
      <c r="G21" s="742"/>
      <c r="H21" s="742"/>
      <c r="I21" s="742" t="e">
        <f t="shared" si="1"/>
        <v>#DIV/0!</v>
      </c>
      <c r="J21" s="742"/>
      <c r="K21" s="742"/>
      <c r="L21" s="742" t="e">
        <f t="shared" si="2"/>
        <v>#DIV/0!</v>
      </c>
      <c r="M21" s="742"/>
      <c r="N21" s="742"/>
      <c r="O21" s="742" t="e">
        <f t="shared" si="3"/>
        <v>#DIV/0!</v>
      </c>
      <c r="P21" s="742"/>
      <c r="Q21" s="742"/>
      <c r="R21" s="742" t="e">
        <f t="shared" si="4"/>
        <v>#DIV/0!</v>
      </c>
      <c r="S21" s="742"/>
      <c r="T21" s="742"/>
      <c r="U21" s="742" t="e">
        <f t="shared" si="5"/>
        <v>#DIV/0!</v>
      </c>
      <c r="V21" s="742"/>
      <c r="W21" s="742"/>
      <c r="X21" s="742" t="e">
        <f t="shared" si="6"/>
        <v>#DIV/0!</v>
      </c>
      <c r="Y21" s="551"/>
      <c r="Z21" s="551"/>
      <c r="AA21" s="551"/>
      <c r="AB21" s="551"/>
    </row>
    <row r="22" spans="1:28" x14ac:dyDescent="0.2">
      <c r="A22" s="557"/>
      <c r="B22" s="128"/>
      <c r="C22" s="128" t="str">
        <f>'9'!C20</f>
        <v>Tambak II</v>
      </c>
      <c r="D22" s="745"/>
      <c r="E22" s="743"/>
      <c r="F22" s="742" t="e">
        <f t="shared" si="0"/>
        <v>#DIV/0!</v>
      </c>
      <c r="G22" s="742"/>
      <c r="H22" s="742"/>
      <c r="I22" s="742" t="e">
        <f t="shared" si="1"/>
        <v>#DIV/0!</v>
      </c>
      <c r="J22" s="742"/>
      <c r="K22" s="742"/>
      <c r="L22" s="742" t="e">
        <f t="shared" si="2"/>
        <v>#DIV/0!</v>
      </c>
      <c r="M22" s="742"/>
      <c r="N22" s="742"/>
      <c r="O22" s="742" t="e">
        <f t="shared" si="3"/>
        <v>#DIV/0!</v>
      </c>
      <c r="P22" s="742"/>
      <c r="Q22" s="742"/>
      <c r="R22" s="742" t="e">
        <f t="shared" si="4"/>
        <v>#DIV/0!</v>
      </c>
      <c r="S22" s="742"/>
      <c r="T22" s="742"/>
      <c r="U22" s="742" t="e">
        <f t="shared" si="5"/>
        <v>#DIV/0!</v>
      </c>
      <c r="V22" s="742"/>
      <c r="W22" s="742"/>
      <c r="X22" s="742" t="e">
        <f t="shared" si="6"/>
        <v>#DIV/0!</v>
      </c>
      <c r="Y22" s="551"/>
      <c r="Z22" s="551"/>
      <c r="AA22" s="551"/>
      <c r="AB22" s="551"/>
    </row>
    <row r="23" spans="1:28" x14ac:dyDescent="0.2">
      <c r="A23" s="557">
        <v>9</v>
      </c>
      <c r="B23" s="128" t="str">
        <f>'9'!B21</f>
        <v>Somagede</v>
      </c>
      <c r="C23" s="128" t="str">
        <f>'9'!C21</f>
        <v>Somagede</v>
      </c>
      <c r="D23" s="745"/>
      <c r="E23" s="743"/>
      <c r="F23" s="742" t="e">
        <f t="shared" si="0"/>
        <v>#DIV/0!</v>
      </c>
      <c r="G23" s="742"/>
      <c r="H23" s="742"/>
      <c r="I23" s="742" t="e">
        <f t="shared" si="1"/>
        <v>#DIV/0!</v>
      </c>
      <c r="J23" s="742"/>
      <c r="K23" s="742"/>
      <c r="L23" s="742" t="e">
        <f t="shared" si="2"/>
        <v>#DIV/0!</v>
      </c>
      <c r="M23" s="742"/>
      <c r="N23" s="742"/>
      <c r="O23" s="742" t="e">
        <f t="shared" si="3"/>
        <v>#DIV/0!</v>
      </c>
      <c r="P23" s="742"/>
      <c r="Q23" s="742"/>
      <c r="R23" s="742" t="e">
        <f t="shared" si="4"/>
        <v>#DIV/0!</v>
      </c>
      <c r="S23" s="742"/>
      <c r="T23" s="742"/>
      <c r="U23" s="742" t="e">
        <f t="shared" si="5"/>
        <v>#DIV/0!</v>
      </c>
      <c r="V23" s="742"/>
      <c r="W23" s="742"/>
      <c r="X23" s="742" t="e">
        <f t="shared" si="6"/>
        <v>#DIV/0!</v>
      </c>
      <c r="Y23" s="551"/>
      <c r="Z23" s="551"/>
      <c r="AA23" s="551"/>
      <c r="AB23" s="551"/>
    </row>
    <row r="24" spans="1:28" x14ac:dyDescent="0.2">
      <c r="A24" s="557">
        <v>10</v>
      </c>
      <c r="B24" s="128" t="str">
        <f>'9'!B22</f>
        <v>Kalibagor</v>
      </c>
      <c r="C24" s="128" t="str">
        <f>'9'!C22</f>
        <v>Kalibagor</v>
      </c>
      <c r="D24" s="745"/>
      <c r="E24" s="743"/>
      <c r="F24" s="742" t="e">
        <f t="shared" si="0"/>
        <v>#DIV/0!</v>
      </c>
      <c r="G24" s="742"/>
      <c r="H24" s="742"/>
      <c r="I24" s="742" t="e">
        <f t="shared" si="1"/>
        <v>#DIV/0!</v>
      </c>
      <c r="J24" s="742"/>
      <c r="K24" s="742"/>
      <c r="L24" s="742" t="e">
        <f t="shared" si="2"/>
        <v>#DIV/0!</v>
      </c>
      <c r="M24" s="742"/>
      <c r="N24" s="742"/>
      <c r="O24" s="742" t="e">
        <f t="shared" si="3"/>
        <v>#DIV/0!</v>
      </c>
      <c r="P24" s="742"/>
      <c r="Q24" s="742"/>
      <c r="R24" s="742" t="e">
        <f t="shared" si="4"/>
        <v>#DIV/0!</v>
      </c>
      <c r="S24" s="742"/>
      <c r="T24" s="742"/>
      <c r="U24" s="742" t="e">
        <f t="shared" si="5"/>
        <v>#DIV/0!</v>
      </c>
      <c r="V24" s="742"/>
      <c r="W24" s="742"/>
      <c r="X24" s="742" t="e">
        <f t="shared" si="6"/>
        <v>#DIV/0!</v>
      </c>
      <c r="Y24" s="551"/>
      <c r="Z24" s="551"/>
      <c r="AA24" s="551"/>
      <c r="AB24" s="551"/>
    </row>
    <row r="25" spans="1:28" x14ac:dyDescent="0.2">
      <c r="A25" s="557">
        <v>11</v>
      </c>
      <c r="B25" s="128" t="str">
        <f>'9'!B23</f>
        <v>Banyumas</v>
      </c>
      <c r="C25" s="128" t="str">
        <f>'9'!C23</f>
        <v>Banyumas</v>
      </c>
      <c r="D25" s="745"/>
      <c r="E25" s="743"/>
      <c r="F25" s="742" t="e">
        <f t="shared" si="0"/>
        <v>#DIV/0!</v>
      </c>
      <c r="G25" s="742"/>
      <c r="H25" s="742"/>
      <c r="I25" s="742" t="e">
        <f t="shared" si="1"/>
        <v>#DIV/0!</v>
      </c>
      <c r="J25" s="742"/>
      <c r="K25" s="742"/>
      <c r="L25" s="742" t="e">
        <f t="shared" si="2"/>
        <v>#DIV/0!</v>
      </c>
      <c r="M25" s="742"/>
      <c r="N25" s="742"/>
      <c r="O25" s="742" t="e">
        <f t="shared" si="3"/>
        <v>#DIV/0!</v>
      </c>
      <c r="P25" s="742"/>
      <c r="Q25" s="742"/>
      <c r="R25" s="742" t="e">
        <f t="shared" si="4"/>
        <v>#DIV/0!</v>
      </c>
      <c r="S25" s="742"/>
      <c r="T25" s="742"/>
      <c r="U25" s="742" t="e">
        <f t="shared" si="5"/>
        <v>#DIV/0!</v>
      </c>
      <c r="V25" s="742"/>
      <c r="W25" s="742"/>
      <c r="X25" s="742" t="e">
        <f t="shared" si="6"/>
        <v>#DIV/0!</v>
      </c>
      <c r="Y25" s="551"/>
      <c r="Z25" s="551"/>
      <c r="AA25" s="551"/>
      <c r="AB25" s="551"/>
    </row>
    <row r="26" spans="1:28" x14ac:dyDescent="0.2">
      <c r="A26" s="557">
        <v>12</v>
      </c>
      <c r="B26" s="128" t="str">
        <f>'9'!B24</f>
        <v>Patikraja</v>
      </c>
      <c r="C26" s="128" t="str">
        <f>'9'!C24</f>
        <v>Patikraja</v>
      </c>
      <c r="D26" s="745"/>
      <c r="E26" s="743"/>
      <c r="F26" s="742" t="e">
        <f t="shared" si="0"/>
        <v>#DIV/0!</v>
      </c>
      <c r="G26" s="742"/>
      <c r="H26" s="742"/>
      <c r="I26" s="742" t="e">
        <f t="shared" si="1"/>
        <v>#DIV/0!</v>
      </c>
      <c r="J26" s="742"/>
      <c r="K26" s="742"/>
      <c r="L26" s="742" t="e">
        <f t="shared" si="2"/>
        <v>#DIV/0!</v>
      </c>
      <c r="M26" s="742"/>
      <c r="N26" s="742"/>
      <c r="O26" s="742" t="e">
        <f t="shared" si="3"/>
        <v>#DIV/0!</v>
      </c>
      <c r="P26" s="742"/>
      <c r="Q26" s="742"/>
      <c r="R26" s="742" t="e">
        <f t="shared" si="4"/>
        <v>#DIV/0!</v>
      </c>
      <c r="S26" s="742"/>
      <c r="T26" s="742"/>
      <c r="U26" s="742" t="e">
        <f t="shared" si="5"/>
        <v>#DIV/0!</v>
      </c>
      <c r="V26" s="742"/>
      <c r="W26" s="742"/>
      <c r="X26" s="742" t="e">
        <f t="shared" si="6"/>
        <v>#DIV/0!</v>
      </c>
      <c r="Y26" s="551"/>
      <c r="Z26" s="551"/>
      <c r="AA26" s="551"/>
      <c r="AB26" s="551"/>
    </row>
    <row r="27" spans="1:28" x14ac:dyDescent="0.2">
      <c r="A27" s="557">
        <v>13</v>
      </c>
      <c r="B27" s="128" t="str">
        <f>'9'!B25</f>
        <v>Purwojati</v>
      </c>
      <c r="C27" s="128" t="str">
        <f>'9'!C25</f>
        <v>Purwojati</v>
      </c>
      <c r="D27" s="745"/>
      <c r="E27" s="743"/>
      <c r="F27" s="742" t="e">
        <f t="shared" si="0"/>
        <v>#DIV/0!</v>
      </c>
      <c r="G27" s="742"/>
      <c r="H27" s="742"/>
      <c r="I27" s="742" t="e">
        <f t="shared" si="1"/>
        <v>#DIV/0!</v>
      </c>
      <c r="J27" s="742"/>
      <c r="K27" s="742"/>
      <c r="L27" s="742" t="e">
        <f t="shared" si="2"/>
        <v>#DIV/0!</v>
      </c>
      <c r="M27" s="742"/>
      <c r="N27" s="742"/>
      <c r="O27" s="742" t="e">
        <f t="shared" si="3"/>
        <v>#DIV/0!</v>
      </c>
      <c r="P27" s="742"/>
      <c r="Q27" s="742"/>
      <c r="R27" s="742" t="e">
        <f t="shared" si="4"/>
        <v>#DIV/0!</v>
      </c>
      <c r="S27" s="742"/>
      <c r="T27" s="742"/>
      <c r="U27" s="742" t="e">
        <f t="shared" si="5"/>
        <v>#DIV/0!</v>
      </c>
      <c r="V27" s="742"/>
      <c r="W27" s="742"/>
      <c r="X27" s="742" t="e">
        <f t="shared" si="6"/>
        <v>#DIV/0!</v>
      </c>
      <c r="Y27" s="551"/>
      <c r="Z27" s="551"/>
      <c r="AA27" s="551"/>
      <c r="AB27" s="551"/>
    </row>
    <row r="28" spans="1:28" x14ac:dyDescent="0.2">
      <c r="A28" s="557">
        <v>14</v>
      </c>
      <c r="B28" s="128" t="str">
        <f>'9'!B26</f>
        <v>Ajibarang</v>
      </c>
      <c r="C28" s="128" t="str">
        <f>'9'!C26</f>
        <v>Ajibarang I</v>
      </c>
      <c r="D28" s="745"/>
      <c r="E28" s="743"/>
      <c r="F28" s="742" t="e">
        <f t="shared" si="0"/>
        <v>#DIV/0!</v>
      </c>
      <c r="G28" s="742"/>
      <c r="H28" s="742"/>
      <c r="I28" s="742" t="e">
        <f t="shared" si="1"/>
        <v>#DIV/0!</v>
      </c>
      <c r="J28" s="742"/>
      <c r="K28" s="742"/>
      <c r="L28" s="742" t="e">
        <f t="shared" si="2"/>
        <v>#DIV/0!</v>
      </c>
      <c r="M28" s="742"/>
      <c r="N28" s="742"/>
      <c r="O28" s="742" t="e">
        <f t="shared" si="3"/>
        <v>#DIV/0!</v>
      </c>
      <c r="P28" s="742"/>
      <c r="Q28" s="742"/>
      <c r="R28" s="742" t="e">
        <f t="shared" si="4"/>
        <v>#DIV/0!</v>
      </c>
      <c r="S28" s="742"/>
      <c r="T28" s="742"/>
      <c r="U28" s="742" t="e">
        <f t="shared" si="5"/>
        <v>#DIV/0!</v>
      </c>
      <c r="V28" s="742"/>
      <c r="W28" s="742"/>
      <c r="X28" s="742" t="e">
        <f t="shared" si="6"/>
        <v>#DIV/0!</v>
      </c>
      <c r="Y28" s="551"/>
      <c r="Z28" s="551"/>
      <c r="AA28" s="551"/>
      <c r="AB28" s="551"/>
    </row>
    <row r="29" spans="1:28" x14ac:dyDescent="0.2">
      <c r="A29" s="557"/>
      <c r="B29" s="128"/>
      <c r="C29" s="128" t="str">
        <f>'9'!C27</f>
        <v>Ajibarang II</v>
      </c>
      <c r="D29" s="745"/>
      <c r="E29" s="743"/>
      <c r="F29" s="742" t="e">
        <f t="shared" si="0"/>
        <v>#DIV/0!</v>
      </c>
      <c r="G29" s="742"/>
      <c r="H29" s="742"/>
      <c r="I29" s="742" t="e">
        <f t="shared" si="1"/>
        <v>#DIV/0!</v>
      </c>
      <c r="J29" s="742"/>
      <c r="K29" s="742"/>
      <c r="L29" s="742" t="e">
        <f t="shared" si="2"/>
        <v>#DIV/0!</v>
      </c>
      <c r="M29" s="742"/>
      <c r="N29" s="742"/>
      <c r="O29" s="742" t="e">
        <f t="shared" si="3"/>
        <v>#DIV/0!</v>
      </c>
      <c r="P29" s="742"/>
      <c r="Q29" s="742"/>
      <c r="R29" s="742" t="e">
        <f t="shared" si="4"/>
        <v>#DIV/0!</v>
      </c>
      <c r="S29" s="742"/>
      <c r="T29" s="742"/>
      <c r="U29" s="742" t="e">
        <f t="shared" si="5"/>
        <v>#DIV/0!</v>
      </c>
      <c r="V29" s="742"/>
      <c r="W29" s="742"/>
      <c r="X29" s="742" t="e">
        <f t="shared" si="6"/>
        <v>#DIV/0!</v>
      </c>
      <c r="Y29" s="551"/>
      <c r="Z29" s="551"/>
      <c r="AA29" s="551"/>
      <c r="AB29" s="551"/>
    </row>
    <row r="30" spans="1:28" x14ac:dyDescent="0.2">
      <c r="A30" s="557">
        <v>15</v>
      </c>
      <c r="B30" s="128" t="str">
        <f>'9'!B28</f>
        <v>Gumelar</v>
      </c>
      <c r="C30" s="128" t="str">
        <f>'9'!C28</f>
        <v>Gumelar</v>
      </c>
      <c r="D30" s="745"/>
      <c r="E30" s="743"/>
      <c r="F30" s="742" t="e">
        <f t="shared" si="0"/>
        <v>#DIV/0!</v>
      </c>
      <c r="G30" s="742"/>
      <c r="H30" s="742"/>
      <c r="I30" s="742" t="e">
        <f t="shared" si="1"/>
        <v>#DIV/0!</v>
      </c>
      <c r="J30" s="742"/>
      <c r="K30" s="742"/>
      <c r="L30" s="742" t="e">
        <f t="shared" si="2"/>
        <v>#DIV/0!</v>
      </c>
      <c r="M30" s="742"/>
      <c r="N30" s="742"/>
      <c r="O30" s="742" t="e">
        <f t="shared" si="3"/>
        <v>#DIV/0!</v>
      </c>
      <c r="P30" s="742"/>
      <c r="Q30" s="742"/>
      <c r="R30" s="742" t="e">
        <f t="shared" si="4"/>
        <v>#DIV/0!</v>
      </c>
      <c r="S30" s="742"/>
      <c r="T30" s="742"/>
      <c r="U30" s="742" t="e">
        <f t="shared" si="5"/>
        <v>#DIV/0!</v>
      </c>
      <c r="V30" s="742"/>
      <c r="W30" s="742"/>
      <c r="X30" s="742" t="e">
        <f t="shared" si="6"/>
        <v>#DIV/0!</v>
      </c>
      <c r="Y30" s="551"/>
      <c r="Z30" s="551"/>
      <c r="AA30" s="551"/>
      <c r="AB30" s="551"/>
    </row>
    <row r="31" spans="1:28" x14ac:dyDescent="0.2">
      <c r="A31" s="557">
        <v>16</v>
      </c>
      <c r="B31" s="128" t="str">
        <f>'9'!B29</f>
        <v>Pekuncen</v>
      </c>
      <c r="C31" s="128" t="str">
        <f>'9'!C29</f>
        <v>Pekuncen I</v>
      </c>
      <c r="D31" s="745"/>
      <c r="E31" s="743"/>
      <c r="F31" s="742" t="e">
        <f t="shared" ref="F31:F50" si="7">E31/D31*100</f>
        <v>#DIV/0!</v>
      </c>
      <c r="G31" s="742"/>
      <c r="H31" s="742"/>
      <c r="I31" s="742" t="e">
        <f t="shared" ref="I31:I50" si="8">H31/G31*100</f>
        <v>#DIV/0!</v>
      </c>
      <c r="J31" s="742"/>
      <c r="K31" s="742"/>
      <c r="L31" s="742" t="e">
        <f t="shared" ref="L31:L50" si="9">K31/J31*100</f>
        <v>#DIV/0!</v>
      </c>
      <c r="M31" s="742"/>
      <c r="N31" s="742"/>
      <c r="O31" s="742" t="e">
        <f t="shared" ref="O31:O50" si="10">N31/M31*100</f>
        <v>#DIV/0!</v>
      </c>
      <c r="P31" s="742"/>
      <c r="Q31" s="742"/>
      <c r="R31" s="742" t="e">
        <f t="shared" ref="R31:R50" si="11">Q31/P31*100</f>
        <v>#DIV/0!</v>
      </c>
      <c r="S31" s="742"/>
      <c r="T31" s="742"/>
      <c r="U31" s="742" t="e">
        <f t="shared" ref="U31:U50" si="12">T31/S31*100</f>
        <v>#DIV/0!</v>
      </c>
      <c r="V31" s="742"/>
      <c r="W31" s="742"/>
      <c r="X31" s="742" t="e">
        <f t="shared" ref="X31:X50" si="13">W31/V31*100</f>
        <v>#DIV/0!</v>
      </c>
      <c r="Y31" s="551"/>
      <c r="Z31" s="551"/>
      <c r="AA31" s="551"/>
      <c r="AB31" s="551"/>
    </row>
    <row r="32" spans="1:28" x14ac:dyDescent="0.2">
      <c r="A32" s="557"/>
      <c r="B32" s="128"/>
      <c r="C32" s="128" t="str">
        <f>'9'!C30</f>
        <v>Pekuncen II</v>
      </c>
      <c r="D32" s="745"/>
      <c r="E32" s="743"/>
      <c r="F32" s="742" t="e">
        <f t="shared" si="7"/>
        <v>#DIV/0!</v>
      </c>
      <c r="G32" s="742"/>
      <c r="H32" s="742"/>
      <c r="I32" s="742" t="e">
        <f t="shared" si="8"/>
        <v>#DIV/0!</v>
      </c>
      <c r="J32" s="742"/>
      <c r="K32" s="742"/>
      <c r="L32" s="742" t="e">
        <f t="shared" si="9"/>
        <v>#DIV/0!</v>
      </c>
      <c r="M32" s="742"/>
      <c r="N32" s="742"/>
      <c r="O32" s="742" t="e">
        <f t="shared" si="10"/>
        <v>#DIV/0!</v>
      </c>
      <c r="P32" s="742"/>
      <c r="Q32" s="742"/>
      <c r="R32" s="742" t="e">
        <f t="shared" si="11"/>
        <v>#DIV/0!</v>
      </c>
      <c r="S32" s="742"/>
      <c r="T32" s="742"/>
      <c r="U32" s="742" t="e">
        <f t="shared" si="12"/>
        <v>#DIV/0!</v>
      </c>
      <c r="V32" s="742"/>
      <c r="W32" s="742"/>
      <c r="X32" s="742" t="e">
        <f t="shared" si="13"/>
        <v>#DIV/0!</v>
      </c>
      <c r="Y32" s="551"/>
      <c r="Z32" s="551"/>
      <c r="AA32" s="551"/>
      <c r="AB32" s="551"/>
    </row>
    <row r="33" spans="1:28" x14ac:dyDescent="0.2">
      <c r="A33" s="557">
        <v>17</v>
      </c>
      <c r="B33" s="128" t="str">
        <f>'9'!B31</f>
        <v>Cilongok</v>
      </c>
      <c r="C33" s="128" t="str">
        <f>'9'!C31</f>
        <v>Cilongok I</v>
      </c>
      <c r="D33" s="745"/>
      <c r="E33" s="743"/>
      <c r="F33" s="742" t="e">
        <f t="shared" si="7"/>
        <v>#DIV/0!</v>
      </c>
      <c r="G33" s="742"/>
      <c r="H33" s="742"/>
      <c r="I33" s="742" t="e">
        <f t="shared" si="8"/>
        <v>#DIV/0!</v>
      </c>
      <c r="J33" s="742"/>
      <c r="K33" s="742"/>
      <c r="L33" s="742" t="e">
        <f t="shared" si="9"/>
        <v>#DIV/0!</v>
      </c>
      <c r="M33" s="742"/>
      <c r="N33" s="742"/>
      <c r="O33" s="742" t="e">
        <f t="shared" si="10"/>
        <v>#DIV/0!</v>
      </c>
      <c r="P33" s="742"/>
      <c r="Q33" s="742"/>
      <c r="R33" s="742" t="e">
        <f t="shared" si="11"/>
        <v>#DIV/0!</v>
      </c>
      <c r="S33" s="742"/>
      <c r="T33" s="742"/>
      <c r="U33" s="742" t="e">
        <f t="shared" si="12"/>
        <v>#DIV/0!</v>
      </c>
      <c r="V33" s="742"/>
      <c r="W33" s="742"/>
      <c r="X33" s="742" t="e">
        <f t="shared" si="13"/>
        <v>#DIV/0!</v>
      </c>
      <c r="Y33" s="551"/>
      <c r="Z33" s="551"/>
      <c r="AA33" s="551"/>
      <c r="AB33" s="551"/>
    </row>
    <row r="34" spans="1:28" x14ac:dyDescent="0.2">
      <c r="A34" s="557"/>
      <c r="B34" s="128"/>
      <c r="C34" s="128" t="str">
        <f>'9'!C32</f>
        <v>Cilongok II</v>
      </c>
      <c r="D34" s="745"/>
      <c r="E34" s="743"/>
      <c r="F34" s="742" t="e">
        <f t="shared" si="7"/>
        <v>#DIV/0!</v>
      </c>
      <c r="G34" s="742"/>
      <c r="H34" s="742"/>
      <c r="I34" s="742" t="e">
        <f t="shared" si="8"/>
        <v>#DIV/0!</v>
      </c>
      <c r="J34" s="742"/>
      <c r="K34" s="742"/>
      <c r="L34" s="742" t="e">
        <f t="shared" si="9"/>
        <v>#DIV/0!</v>
      </c>
      <c r="M34" s="742"/>
      <c r="N34" s="742"/>
      <c r="O34" s="742" t="e">
        <f t="shared" si="10"/>
        <v>#DIV/0!</v>
      </c>
      <c r="P34" s="742"/>
      <c r="Q34" s="742"/>
      <c r="R34" s="742" t="e">
        <f t="shared" si="11"/>
        <v>#DIV/0!</v>
      </c>
      <c r="S34" s="742"/>
      <c r="T34" s="742"/>
      <c r="U34" s="742" t="e">
        <f t="shared" si="12"/>
        <v>#DIV/0!</v>
      </c>
      <c r="V34" s="742"/>
      <c r="W34" s="742"/>
      <c r="X34" s="742" t="e">
        <f t="shared" si="13"/>
        <v>#DIV/0!</v>
      </c>
      <c r="Y34" s="551"/>
      <c r="Z34" s="551"/>
      <c r="AA34" s="551"/>
      <c r="AB34" s="551"/>
    </row>
    <row r="35" spans="1:28" x14ac:dyDescent="0.2">
      <c r="A35" s="557">
        <v>18</v>
      </c>
      <c r="B35" s="128" t="str">
        <f>'9'!B33</f>
        <v>Karanglewas</v>
      </c>
      <c r="C35" s="128" t="str">
        <f>'9'!C33</f>
        <v>Karanglewas</v>
      </c>
      <c r="D35" s="745"/>
      <c r="E35" s="743"/>
      <c r="F35" s="742" t="e">
        <f t="shared" si="7"/>
        <v>#DIV/0!</v>
      </c>
      <c r="G35" s="742"/>
      <c r="H35" s="742"/>
      <c r="I35" s="742" t="e">
        <f t="shared" si="8"/>
        <v>#DIV/0!</v>
      </c>
      <c r="J35" s="742"/>
      <c r="K35" s="742"/>
      <c r="L35" s="742" t="e">
        <f t="shared" si="9"/>
        <v>#DIV/0!</v>
      </c>
      <c r="M35" s="742"/>
      <c r="N35" s="742"/>
      <c r="O35" s="742" t="e">
        <f t="shared" si="10"/>
        <v>#DIV/0!</v>
      </c>
      <c r="P35" s="742"/>
      <c r="Q35" s="742"/>
      <c r="R35" s="742" t="e">
        <f t="shared" si="11"/>
        <v>#DIV/0!</v>
      </c>
      <c r="S35" s="742"/>
      <c r="T35" s="742"/>
      <c r="U35" s="742" t="e">
        <f t="shared" si="12"/>
        <v>#DIV/0!</v>
      </c>
      <c r="V35" s="742"/>
      <c r="W35" s="742"/>
      <c r="X35" s="742" t="e">
        <f t="shared" si="13"/>
        <v>#DIV/0!</v>
      </c>
      <c r="Y35" s="551"/>
      <c r="Z35" s="551"/>
      <c r="AA35" s="551"/>
      <c r="AB35" s="551"/>
    </row>
    <row r="36" spans="1:28" x14ac:dyDescent="0.2">
      <c r="A36" s="557">
        <v>19</v>
      </c>
      <c r="B36" s="128" t="str">
        <f>'9'!B34</f>
        <v>Purwokerto Barat</v>
      </c>
      <c r="C36" s="128" t="str">
        <f>'9'!C34</f>
        <v>Purwokerto Barat</v>
      </c>
      <c r="D36" s="745"/>
      <c r="E36" s="743"/>
      <c r="F36" s="742" t="e">
        <f t="shared" si="7"/>
        <v>#DIV/0!</v>
      </c>
      <c r="G36" s="742"/>
      <c r="H36" s="742"/>
      <c r="I36" s="742" t="e">
        <f t="shared" si="8"/>
        <v>#DIV/0!</v>
      </c>
      <c r="J36" s="742"/>
      <c r="K36" s="742"/>
      <c r="L36" s="742" t="e">
        <f t="shared" si="9"/>
        <v>#DIV/0!</v>
      </c>
      <c r="M36" s="742"/>
      <c r="N36" s="742"/>
      <c r="O36" s="742" t="e">
        <f t="shared" si="10"/>
        <v>#DIV/0!</v>
      </c>
      <c r="P36" s="742"/>
      <c r="Q36" s="742"/>
      <c r="R36" s="742" t="e">
        <f t="shared" si="11"/>
        <v>#DIV/0!</v>
      </c>
      <c r="S36" s="742"/>
      <c r="T36" s="742"/>
      <c r="U36" s="742" t="e">
        <f t="shared" si="12"/>
        <v>#DIV/0!</v>
      </c>
      <c r="V36" s="742"/>
      <c r="W36" s="742"/>
      <c r="X36" s="742" t="e">
        <f t="shared" si="13"/>
        <v>#DIV/0!</v>
      </c>
      <c r="Y36" s="551"/>
      <c r="Z36" s="551"/>
      <c r="AA36" s="551"/>
      <c r="AB36" s="551"/>
    </row>
    <row r="37" spans="1:28" x14ac:dyDescent="0.2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745"/>
      <c r="E37" s="743"/>
      <c r="F37" s="742" t="e">
        <f t="shared" si="7"/>
        <v>#DIV/0!</v>
      </c>
      <c r="G37" s="742"/>
      <c r="H37" s="742"/>
      <c r="I37" s="742" t="e">
        <f t="shared" si="8"/>
        <v>#DIV/0!</v>
      </c>
      <c r="J37" s="742"/>
      <c r="K37" s="742"/>
      <c r="L37" s="742" t="e">
        <f t="shared" si="9"/>
        <v>#DIV/0!</v>
      </c>
      <c r="M37" s="742"/>
      <c r="N37" s="742"/>
      <c r="O37" s="742" t="e">
        <f t="shared" si="10"/>
        <v>#DIV/0!</v>
      </c>
      <c r="P37" s="742"/>
      <c r="Q37" s="742"/>
      <c r="R37" s="742" t="e">
        <f t="shared" si="11"/>
        <v>#DIV/0!</v>
      </c>
      <c r="S37" s="742"/>
      <c r="T37" s="742"/>
      <c r="U37" s="742" t="e">
        <f t="shared" si="12"/>
        <v>#DIV/0!</v>
      </c>
      <c r="V37" s="742"/>
      <c r="W37" s="742"/>
      <c r="X37" s="742" t="e">
        <f t="shared" si="13"/>
        <v>#DIV/0!</v>
      </c>
      <c r="Y37" s="551"/>
      <c r="Z37" s="551"/>
      <c r="AA37" s="551"/>
      <c r="AB37" s="551"/>
    </row>
    <row r="38" spans="1:28" x14ac:dyDescent="0.2">
      <c r="A38" s="557"/>
      <c r="B38" s="128"/>
      <c r="C38" s="128" t="str">
        <f>'9'!C36</f>
        <v>Purwokerto Timur II</v>
      </c>
      <c r="D38" s="745"/>
      <c r="E38" s="743"/>
      <c r="F38" s="742" t="e">
        <f t="shared" si="7"/>
        <v>#DIV/0!</v>
      </c>
      <c r="G38" s="742"/>
      <c r="H38" s="742"/>
      <c r="I38" s="742" t="e">
        <f t="shared" si="8"/>
        <v>#DIV/0!</v>
      </c>
      <c r="J38" s="742"/>
      <c r="K38" s="742"/>
      <c r="L38" s="742" t="e">
        <f t="shared" si="9"/>
        <v>#DIV/0!</v>
      </c>
      <c r="M38" s="742"/>
      <c r="N38" s="742"/>
      <c r="O38" s="742" t="e">
        <f t="shared" si="10"/>
        <v>#DIV/0!</v>
      </c>
      <c r="P38" s="742"/>
      <c r="Q38" s="742"/>
      <c r="R38" s="742" t="e">
        <f t="shared" si="11"/>
        <v>#DIV/0!</v>
      </c>
      <c r="S38" s="742"/>
      <c r="T38" s="742"/>
      <c r="U38" s="742" t="e">
        <f t="shared" si="12"/>
        <v>#DIV/0!</v>
      </c>
      <c r="V38" s="742"/>
      <c r="W38" s="742"/>
      <c r="X38" s="742" t="e">
        <f t="shared" si="13"/>
        <v>#DIV/0!</v>
      </c>
      <c r="Y38" s="551"/>
      <c r="Z38" s="551"/>
      <c r="AA38" s="551"/>
      <c r="AB38" s="551"/>
    </row>
    <row r="39" spans="1:28" x14ac:dyDescent="0.2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745"/>
      <c r="E39" s="743"/>
      <c r="F39" s="742" t="e">
        <f t="shared" si="7"/>
        <v>#DIV/0!</v>
      </c>
      <c r="G39" s="742"/>
      <c r="H39" s="742"/>
      <c r="I39" s="742" t="e">
        <f t="shared" si="8"/>
        <v>#DIV/0!</v>
      </c>
      <c r="J39" s="742"/>
      <c r="K39" s="742"/>
      <c r="L39" s="742" t="e">
        <f t="shared" si="9"/>
        <v>#DIV/0!</v>
      </c>
      <c r="M39" s="742"/>
      <c r="N39" s="742"/>
      <c r="O39" s="742" t="e">
        <f t="shared" si="10"/>
        <v>#DIV/0!</v>
      </c>
      <c r="P39" s="742"/>
      <c r="Q39" s="742"/>
      <c r="R39" s="742" t="e">
        <f t="shared" si="11"/>
        <v>#DIV/0!</v>
      </c>
      <c r="S39" s="742"/>
      <c r="T39" s="742"/>
      <c r="U39" s="742" t="e">
        <f t="shared" si="12"/>
        <v>#DIV/0!</v>
      </c>
      <c r="V39" s="742"/>
      <c r="W39" s="742"/>
      <c r="X39" s="742" t="e">
        <f t="shared" si="13"/>
        <v>#DIV/0!</v>
      </c>
      <c r="Y39" s="551"/>
      <c r="Z39" s="551"/>
      <c r="AA39" s="551"/>
      <c r="AB39" s="551"/>
    </row>
    <row r="40" spans="1:28" x14ac:dyDescent="0.2">
      <c r="A40" s="557"/>
      <c r="B40" s="128"/>
      <c r="C40" s="128" t="str">
        <f>'9'!C38</f>
        <v>Purwokerto Utara II</v>
      </c>
      <c r="D40" s="745"/>
      <c r="E40" s="743"/>
      <c r="F40" s="742" t="e">
        <f t="shared" si="7"/>
        <v>#DIV/0!</v>
      </c>
      <c r="G40" s="742"/>
      <c r="H40" s="742"/>
      <c r="I40" s="742" t="e">
        <f t="shared" si="8"/>
        <v>#DIV/0!</v>
      </c>
      <c r="J40" s="742"/>
      <c r="K40" s="742"/>
      <c r="L40" s="742" t="e">
        <f t="shared" si="9"/>
        <v>#DIV/0!</v>
      </c>
      <c r="M40" s="742"/>
      <c r="N40" s="742"/>
      <c r="O40" s="742" t="e">
        <f t="shared" si="10"/>
        <v>#DIV/0!</v>
      </c>
      <c r="P40" s="742"/>
      <c r="Q40" s="742"/>
      <c r="R40" s="742" t="e">
        <f t="shared" si="11"/>
        <v>#DIV/0!</v>
      </c>
      <c r="S40" s="742"/>
      <c r="T40" s="742"/>
      <c r="U40" s="742" t="e">
        <f t="shared" si="12"/>
        <v>#DIV/0!</v>
      </c>
      <c r="V40" s="742"/>
      <c r="W40" s="742"/>
      <c r="X40" s="742" t="e">
        <f t="shared" si="13"/>
        <v>#DIV/0!</v>
      </c>
      <c r="Y40" s="551"/>
      <c r="Z40" s="551"/>
      <c r="AA40" s="551"/>
      <c r="AB40" s="551"/>
    </row>
    <row r="41" spans="1:28" x14ac:dyDescent="0.2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745"/>
      <c r="E41" s="743"/>
      <c r="F41" s="742" t="e">
        <f t="shared" si="7"/>
        <v>#DIV/0!</v>
      </c>
      <c r="G41" s="742"/>
      <c r="H41" s="742"/>
      <c r="I41" s="742" t="e">
        <f t="shared" si="8"/>
        <v>#DIV/0!</v>
      </c>
      <c r="J41" s="742"/>
      <c r="K41" s="742"/>
      <c r="L41" s="742" t="e">
        <f t="shared" si="9"/>
        <v>#DIV/0!</v>
      </c>
      <c r="M41" s="742"/>
      <c r="N41" s="742"/>
      <c r="O41" s="742" t="e">
        <f t="shared" si="10"/>
        <v>#DIV/0!</v>
      </c>
      <c r="P41" s="742"/>
      <c r="Q41" s="742"/>
      <c r="R41" s="742" t="e">
        <f t="shared" si="11"/>
        <v>#DIV/0!</v>
      </c>
      <c r="S41" s="742"/>
      <c r="T41" s="742"/>
      <c r="U41" s="742" t="e">
        <f t="shared" si="12"/>
        <v>#DIV/0!</v>
      </c>
      <c r="V41" s="742"/>
      <c r="W41" s="742"/>
      <c r="X41" s="742" t="e">
        <f t="shared" si="13"/>
        <v>#DIV/0!</v>
      </c>
      <c r="Y41" s="551"/>
      <c r="Z41" s="551"/>
      <c r="AA41" s="551"/>
      <c r="AB41" s="551"/>
    </row>
    <row r="42" spans="1:28" x14ac:dyDescent="0.2">
      <c r="A42" s="557">
        <v>23</v>
      </c>
      <c r="B42" s="128" t="str">
        <f>'9'!B40</f>
        <v>Sokaraja</v>
      </c>
      <c r="C42" s="128" t="str">
        <f>'9'!C40</f>
        <v>Sokaraja I</v>
      </c>
      <c r="D42" s="745"/>
      <c r="E42" s="743"/>
      <c r="F42" s="742" t="e">
        <f t="shared" si="7"/>
        <v>#DIV/0!</v>
      </c>
      <c r="G42" s="742"/>
      <c r="H42" s="742"/>
      <c r="I42" s="742" t="e">
        <f t="shared" si="8"/>
        <v>#DIV/0!</v>
      </c>
      <c r="J42" s="742"/>
      <c r="K42" s="742"/>
      <c r="L42" s="742" t="e">
        <f t="shared" si="9"/>
        <v>#DIV/0!</v>
      </c>
      <c r="M42" s="742"/>
      <c r="N42" s="742"/>
      <c r="O42" s="742" t="e">
        <f t="shared" si="10"/>
        <v>#DIV/0!</v>
      </c>
      <c r="P42" s="742"/>
      <c r="Q42" s="742"/>
      <c r="R42" s="742" t="e">
        <f t="shared" si="11"/>
        <v>#DIV/0!</v>
      </c>
      <c r="S42" s="742"/>
      <c r="T42" s="742"/>
      <c r="U42" s="742" t="e">
        <f t="shared" si="12"/>
        <v>#DIV/0!</v>
      </c>
      <c r="V42" s="742"/>
      <c r="W42" s="742"/>
      <c r="X42" s="742" t="e">
        <f t="shared" si="13"/>
        <v>#DIV/0!</v>
      </c>
      <c r="Y42" s="551"/>
      <c r="Z42" s="551"/>
      <c r="AA42" s="551"/>
      <c r="AB42" s="551"/>
    </row>
    <row r="43" spans="1:28" x14ac:dyDescent="0.2">
      <c r="A43" s="557"/>
      <c r="B43" s="128"/>
      <c r="C43" s="128" t="str">
        <f>'9'!C41</f>
        <v>Sokaraja II</v>
      </c>
      <c r="D43" s="745"/>
      <c r="E43" s="743"/>
      <c r="F43" s="742" t="e">
        <f t="shared" si="7"/>
        <v>#DIV/0!</v>
      </c>
      <c r="G43" s="742"/>
      <c r="H43" s="742"/>
      <c r="I43" s="742" t="e">
        <f t="shared" si="8"/>
        <v>#DIV/0!</v>
      </c>
      <c r="J43" s="742"/>
      <c r="K43" s="742"/>
      <c r="L43" s="742" t="e">
        <f t="shared" si="9"/>
        <v>#DIV/0!</v>
      </c>
      <c r="M43" s="742"/>
      <c r="N43" s="742"/>
      <c r="O43" s="742" t="e">
        <f t="shared" si="10"/>
        <v>#DIV/0!</v>
      </c>
      <c r="P43" s="742"/>
      <c r="Q43" s="742"/>
      <c r="R43" s="742" t="e">
        <f t="shared" si="11"/>
        <v>#DIV/0!</v>
      </c>
      <c r="S43" s="742"/>
      <c r="T43" s="742"/>
      <c r="U43" s="742" t="e">
        <f t="shared" si="12"/>
        <v>#DIV/0!</v>
      </c>
      <c r="V43" s="742"/>
      <c r="W43" s="742"/>
      <c r="X43" s="742" t="e">
        <f t="shared" si="13"/>
        <v>#DIV/0!</v>
      </c>
      <c r="Y43" s="551"/>
      <c r="Z43" s="551"/>
      <c r="AA43" s="551"/>
      <c r="AB43" s="551"/>
    </row>
    <row r="44" spans="1:28" x14ac:dyDescent="0.2">
      <c r="A44" s="557">
        <v>24</v>
      </c>
      <c r="B44" s="128" t="str">
        <f>'9'!B42</f>
        <v>Kembaran</v>
      </c>
      <c r="C44" s="128" t="str">
        <f>'9'!C42</f>
        <v>Kembaran I</v>
      </c>
      <c r="D44" s="745"/>
      <c r="E44" s="743"/>
      <c r="F44" s="742" t="e">
        <f t="shared" si="7"/>
        <v>#DIV/0!</v>
      </c>
      <c r="G44" s="742"/>
      <c r="H44" s="742"/>
      <c r="I44" s="742" t="e">
        <f t="shared" si="8"/>
        <v>#DIV/0!</v>
      </c>
      <c r="J44" s="742"/>
      <c r="K44" s="742"/>
      <c r="L44" s="742" t="e">
        <f t="shared" si="9"/>
        <v>#DIV/0!</v>
      </c>
      <c r="M44" s="742"/>
      <c r="N44" s="742"/>
      <c r="O44" s="742" t="e">
        <f t="shared" si="10"/>
        <v>#DIV/0!</v>
      </c>
      <c r="P44" s="742"/>
      <c r="Q44" s="742"/>
      <c r="R44" s="742" t="e">
        <f t="shared" si="11"/>
        <v>#DIV/0!</v>
      </c>
      <c r="S44" s="742"/>
      <c r="T44" s="742"/>
      <c r="U44" s="742" t="e">
        <f t="shared" si="12"/>
        <v>#DIV/0!</v>
      </c>
      <c r="V44" s="742"/>
      <c r="W44" s="742"/>
      <c r="X44" s="742" t="e">
        <f t="shared" si="13"/>
        <v>#DIV/0!</v>
      </c>
      <c r="Y44" s="551"/>
      <c r="Z44" s="551"/>
      <c r="AA44" s="551"/>
      <c r="AB44" s="551"/>
    </row>
    <row r="45" spans="1:28" x14ac:dyDescent="0.2">
      <c r="A45" s="557"/>
      <c r="B45" s="128"/>
      <c r="C45" s="128" t="str">
        <f>'9'!C43</f>
        <v>Kembaran II</v>
      </c>
      <c r="D45" s="745"/>
      <c r="E45" s="743"/>
      <c r="F45" s="742" t="e">
        <f t="shared" si="7"/>
        <v>#DIV/0!</v>
      </c>
      <c r="G45" s="742"/>
      <c r="H45" s="742"/>
      <c r="I45" s="742" t="e">
        <f t="shared" si="8"/>
        <v>#DIV/0!</v>
      </c>
      <c r="J45" s="742"/>
      <c r="K45" s="742"/>
      <c r="L45" s="742" t="e">
        <f t="shared" si="9"/>
        <v>#DIV/0!</v>
      </c>
      <c r="M45" s="742"/>
      <c r="N45" s="742"/>
      <c r="O45" s="742" t="e">
        <f t="shared" si="10"/>
        <v>#DIV/0!</v>
      </c>
      <c r="P45" s="742"/>
      <c r="Q45" s="742"/>
      <c r="R45" s="742" t="e">
        <f t="shared" si="11"/>
        <v>#DIV/0!</v>
      </c>
      <c r="S45" s="742"/>
      <c r="T45" s="742"/>
      <c r="U45" s="742" t="e">
        <f t="shared" si="12"/>
        <v>#DIV/0!</v>
      </c>
      <c r="V45" s="742"/>
      <c r="W45" s="742"/>
      <c r="X45" s="742" t="e">
        <f t="shared" si="13"/>
        <v>#DIV/0!</v>
      </c>
      <c r="Y45" s="551"/>
      <c r="Z45" s="551"/>
      <c r="AA45" s="551"/>
      <c r="AB45" s="551"/>
    </row>
    <row r="46" spans="1:28" x14ac:dyDescent="0.2">
      <c r="A46" s="557">
        <v>25</v>
      </c>
      <c r="B46" s="128" t="str">
        <f>'9'!B44</f>
        <v>Sumbang</v>
      </c>
      <c r="C46" s="128" t="str">
        <f>'9'!C44</f>
        <v>Sumbang I</v>
      </c>
      <c r="D46" s="745"/>
      <c r="E46" s="743"/>
      <c r="F46" s="742" t="e">
        <f t="shared" si="7"/>
        <v>#DIV/0!</v>
      </c>
      <c r="G46" s="742"/>
      <c r="H46" s="742"/>
      <c r="I46" s="742" t="e">
        <f t="shared" si="8"/>
        <v>#DIV/0!</v>
      </c>
      <c r="J46" s="742"/>
      <c r="K46" s="742"/>
      <c r="L46" s="742" t="e">
        <f t="shared" si="9"/>
        <v>#DIV/0!</v>
      </c>
      <c r="M46" s="742"/>
      <c r="N46" s="742"/>
      <c r="O46" s="742" t="e">
        <f t="shared" si="10"/>
        <v>#DIV/0!</v>
      </c>
      <c r="P46" s="742"/>
      <c r="Q46" s="742"/>
      <c r="R46" s="742" t="e">
        <f t="shared" si="11"/>
        <v>#DIV/0!</v>
      </c>
      <c r="S46" s="742"/>
      <c r="T46" s="742"/>
      <c r="U46" s="742" t="e">
        <f t="shared" si="12"/>
        <v>#DIV/0!</v>
      </c>
      <c r="V46" s="742"/>
      <c r="W46" s="742"/>
      <c r="X46" s="742" t="e">
        <f t="shared" si="13"/>
        <v>#DIV/0!</v>
      </c>
      <c r="Y46" s="551"/>
      <c r="Z46" s="551"/>
      <c r="AA46" s="551"/>
      <c r="AB46" s="551"/>
    </row>
    <row r="47" spans="1:28" x14ac:dyDescent="0.2">
      <c r="A47" s="557"/>
      <c r="B47" s="128"/>
      <c r="C47" s="128" t="str">
        <f>'9'!C45</f>
        <v>Sumbang II</v>
      </c>
      <c r="D47" s="745"/>
      <c r="E47" s="743"/>
      <c r="F47" s="742" t="e">
        <f t="shared" si="7"/>
        <v>#DIV/0!</v>
      </c>
      <c r="G47" s="742"/>
      <c r="H47" s="742"/>
      <c r="I47" s="742" t="e">
        <f t="shared" si="8"/>
        <v>#DIV/0!</v>
      </c>
      <c r="J47" s="742"/>
      <c r="K47" s="742"/>
      <c r="L47" s="742" t="e">
        <f t="shared" si="9"/>
        <v>#DIV/0!</v>
      </c>
      <c r="M47" s="742"/>
      <c r="N47" s="742"/>
      <c r="O47" s="742" t="e">
        <f t="shared" si="10"/>
        <v>#DIV/0!</v>
      </c>
      <c r="P47" s="742"/>
      <c r="Q47" s="742"/>
      <c r="R47" s="742" t="e">
        <f t="shared" si="11"/>
        <v>#DIV/0!</v>
      </c>
      <c r="S47" s="742"/>
      <c r="T47" s="742"/>
      <c r="U47" s="742" t="e">
        <f t="shared" si="12"/>
        <v>#DIV/0!</v>
      </c>
      <c r="V47" s="742"/>
      <c r="W47" s="742"/>
      <c r="X47" s="742" t="e">
        <f t="shared" si="13"/>
        <v>#DIV/0!</v>
      </c>
      <c r="Y47" s="551"/>
      <c r="Z47" s="551"/>
      <c r="AA47" s="551"/>
      <c r="AB47" s="551"/>
    </row>
    <row r="48" spans="1:28" x14ac:dyDescent="0.2">
      <c r="A48" s="557">
        <v>26</v>
      </c>
      <c r="B48" s="128" t="str">
        <f>'9'!B46</f>
        <v>Baturraden</v>
      </c>
      <c r="C48" s="128" t="str">
        <f>'9'!C46</f>
        <v>Baturraden I</v>
      </c>
      <c r="D48" s="745"/>
      <c r="E48" s="743"/>
      <c r="F48" s="742" t="e">
        <f t="shared" si="7"/>
        <v>#DIV/0!</v>
      </c>
      <c r="G48" s="742"/>
      <c r="H48" s="742"/>
      <c r="I48" s="742" t="e">
        <f t="shared" si="8"/>
        <v>#DIV/0!</v>
      </c>
      <c r="J48" s="742"/>
      <c r="K48" s="742"/>
      <c r="L48" s="742" t="e">
        <f t="shared" si="9"/>
        <v>#DIV/0!</v>
      </c>
      <c r="M48" s="742"/>
      <c r="N48" s="742"/>
      <c r="O48" s="742" t="e">
        <f t="shared" si="10"/>
        <v>#DIV/0!</v>
      </c>
      <c r="P48" s="742"/>
      <c r="Q48" s="742"/>
      <c r="R48" s="742" t="e">
        <f t="shared" si="11"/>
        <v>#DIV/0!</v>
      </c>
      <c r="S48" s="742"/>
      <c r="T48" s="742"/>
      <c r="U48" s="742" t="e">
        <f t="shared" si="12"/>
        <v>#DIV/0!</v>
      </c>
      <c r="V48" s="742"/>
      <c r="W48" s="742"/>
      <c r="X48" s="742" t="e">
        <f t="shared" si="13"/>
        <v>#DIV/0!</v>
      </c>
      <c r="Y48" s="551"/>
      <c r="Z48" s="551"/>
      <c r="AA48" s="551"/>
      <c r="AB48" s="551"/>
    </row>
    <row r="49" spans="1:28" x14ac:dyDescent="0.2">
      <c r="A49" s="557"/>
      <c r="B49" s="128"/>
      <c r="C49" s="128" t="str">
        <f>'9'!C47</f>
        <v>Baturraden II</v>
      </c>
      <c r="D49" s="745"/>
      <c r="E49" s="743"/>
      <c r="F49" s="742" t="e">
        <f t="shared" si="7"/>
        <v>#DIV/0!</v>
      </c>
      <c r="G49" s="742"/>
      <c r="H49" s="742"/>
      <c r="I49" s="742" t="e">
        <f t="shared" si="8"/>
        <v>#DIV/0!</v>
      </c>
      <c r="J49" s="742"/>
      <c r="K49" s="742"/>
      <c r="L49" s="742" t="e">
        <f t="shared" si="9"/>
        <v>#DIV/0!</v>
      </c>
      <c r="M49" s="742"/>
      <c r="N49" s="742"/>
      <c r="O49" s="742" t="e">
        <f t="shared" si="10"/>
        <v>#DIV/0!</v>
      </c>
      <c r="P49" s="742"/>
      <c r="Q49" s="742"/>
      <c r="R49" s="742" t="e">
        <f t="shared" si="11"/>
        <v>#DIV/0!</v>
      </c>
      <c r="S49" s="742"/>
      <c r="T49" s="742"/>
      <c r="U49" s="742" t="e">
        <f t="shared" si="12"/>
        <v>#DIV/0!</v>
      </c>
      <c r="V49" s="742"/>
      <c r="W49" s="742"/>
      <c r="X49" s="742" t="e">
        <f t="shared" si="13"/>
        <v>#DIV/0!</v>
      </c>
      <c r="Y49" s="551"/>
      <c r="Z49" s="551"/>
      <c r="AA49" s="551"/>
      <c r="AB49" s="551"/>
    </row>
    <row r="50" spans="1:28" x14ac:dyDescent="0.2">
      <c r="A50" s="557">
        <v>27</v>
      </c>
      <c r="B50" s="128" t="str">
        <f>'9'!B48</f>
        <v>Kedungbanteng</v>
      </c>
      <c r="C50" s="128" t="str">
        <f>'9'!C48</f>
        <v>Kedungbanteng</v>
      </c>
      <c r="D50" s="745"/>
      <c r="E50" s="743"/>
      <c r="F50" s="742" t="e">
        <f t="shared" si="7"/>
        <v>#DIV/0!</v>
      </c>
      <c r="G50" s="742"/>
      <c r="H50" s="742"/>
      <c r="I50" s="742" t="e">
        <f t="shared" si="8"/>
        <v>#DIV/0!</v>
      </c>
      <c r="J50" s="742"/>
      <c r="K50" s="742"/>
      <c r="L50" s="742" t="e">
        <f t="shared" si="9"/>
        <v>#DIV/0!</v>
      </c>
      <c r="M50" s="742"/>
      <c r="N50" s="742"/>
      <c r="O50" s="742" t="e">
        <f t="shared" si="10"/>
        <v>#DIV/0!</v>
      </c>
      <c r="P50" s="742"/>
      <c r="Q50" s="742"/>
      <c r="R50" s="742" t="e">
        <f t="shared" si="11"/>
        <v>#DIV/0!</v>
      </c>
      <c r="S50" s="742"/>
      <c r="T50" s="742"/>
      <c r="U50" s="742" t="e">
        <f t="shared" si="12"/>
        <v>#DIV/0!</v>
      </c>
      <c r="V50" s="742"/>
      <c r="W50" s="742"/>
      <c r="X50" s="742" t="e">
        <f t="shared" si="13"/>
        <v>#DIV/0!</v>
      </c>
      <c r="Y50" s="551"/>
      <c r="Z50" s="551"/>
      <c r="AA50" s="551"/>
      <c r="AB50" s="551"/>
    </row>
    <row r="51" spans="1:28" x14ac:dyDescent="0.2">
      <c r="A51" s="743"/>
      <c r="B51" s="741"/>
      <c r="C51" s="741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3"/>
      <c r="P51" s="743"/>
      <c r="Q51" s="743"/>
      <c r="R51" s="743"/>
      <c r="S51" s="743"/>
      <c r="T51" s="743"/>
      <c r="U51" s="743"/>
      <c r="V51" s="743"/>
      <c r="W51" s="743"/>
      <c r="X51" s="743"/>
      <c r="Y51" s="551"/>
      <c r="Z51" s="551"/>
      <c r="AA51" s="551"/>
      <c r="AB51" s="551"/>
    </row>
    <row r="52" spans="1:28" x14ac:dyDescent="0.2">
      <c r="A52" s="743"/>
      <c r="B52" s="741"/>
      <c r="C52" s="741"/>
      <c r="D52" s="743"/>
      <c r="E52" s="743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3"/>
      <c r="Y52" s="551"/>
      <c r="Z52" s="551"/>
      <c r="AA52" s="551"/>
      <c r="AB52" s="551"/>
    </row>
    <row r="53" spans="1:28" s="753" customFormat="1" ht="16.5" thickBot="1" x14ac:dyDescent="0.3">
      <c r="A53" s="81" t="s">
        <v>488</v>
      </c>
      <c r="B53" s="887"/>
      <c r="C53" s="887"/>
      <c r="D53" s="888">
        <f>SUM(D11:D52)</f>
        <v>0</v>
      </c>
      <c r="E53" s="888">
        <f>SUM(E11:E52)</f>
        <v>0</v>
      </c>
      <c r="F53" s="891" t="e">
        <f t="shared" ref="F53" si="14">E53/D53*100</f>
        <v>#DIV/0!</v>
      </c>
      <c r="G53" s="888">
        <f>SUM(G11:G52)</f>
        <v>0</v>
      </c>
      <c r="H53" s="888">
        <f>SUM(H11:H52)</f>
        <v>0</v>
      </c>
      <c r="I53" s="891" t="e">
        <f t="shared" ref="I53" si="15">H53/G53*100</f>
        <v>#DIV/0!</v>
      </c>
      <c r="J53" s="888">
        <f t="shared" ref="J53:K53" si="16">SUM(J11:J52)</f>
        <v>0</v>
      </c>
      <c r="K53" s="888">
        <f t="shared" si="16"/>
        <v>0</v>
      </c>
      <c r="L53" s="891" t="e">
        <f t="shared" ref="L53" si="17">K53/J53*100</f>
        <v>#DIV/0!</v>
      </c>
      <c r="M53" s="888">
        <f t="shared" ref="M53:N53" si="18">SUM(M11:M52)</f>
        <v>0</v>
      </c>
      <c r="N53" s="888">
        <f t="shared" si="18"/>
        <v>0</v>
      </c>
      <c r="O53" s="891" t="e">
        <f t="shared" ref="O53" si="19">N53/M53*100</f>
        <v>#DIV/0!</v>
      </c>
      <c r="P53" s="888">
        <f t="shared" ref="P53:Q53" si="20">SUM(P11:P52)</f>
        <v>0</v>
      </c>
      <c r="Q53" s="888">
        <f t="shared" si="20"/>
        <v>0</v>
      </c>
      <c r="R53" s="891" t="e">
        <f t="shared" ref="R53" si="21">Q53/P53*100</f>
        <v>#DIV/0!</v>
      </c>
      <c r="S53" s="888">
        <f t="shared" ref="S53:T53" si="22">SUM(S11:S52)</f>
        <v>0</v>
      </c>
      <c r="T53" s="888">
        <f t="shared" si="22"/>
        <v>0</v>
      </c>
      <c r="U53" s="891" t="e">
        <f t="shared" ref="U53" si="23">T53/S53*100</f>
        <v>#DIV/0!</v>
      </c>
      <c r="V53" s="888">
        <f t="shared" ref="V53:W53" si="24">SUM(V11:V52)</f>
        <v>0</v>
      </c>
      <c r="W53" s="888">
        <f t="shared" si="24"/>
        <v>0</v>
      </c>
      <c r="X53" s="891" t="e">
        <f t="shared" ref="X53" si="25">W53/V53*100</f>
        <v>#DIV/0!</v>
      </c>
      <c r="Y53" s="886"/>
      <c r="Z53" s="886"/>
      <c r="AA53" s="886"/>
      <c r="AB53" s="886"/>
    </row>
    <row r="54" spans="1:28" x14ac:dyDescent="0.2">
      <c r="A54" s="550"/>
      <c r="B54" s="551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  <c r="U54" s="551"/>
      <c r="V54" s="551"/>
      <c r="W54" s="551"/>
      <c r="X54" s="551"/>
      <c r="Y54" s="551"/>
      <c r="Z54" s="551"/>
      <c r="AA54" s="551"/>
      <c r="AB54" s="551"/>
    </row>
    <row r="55" spans="1:28" x14ac:dyDescent="0.2">
      <c r="A55" s="1003" t="s">
        <v>1011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</row>
    <row r="57" spans="1:28" x14ac:dyDescent="0.2">
      <c r="A57" s="554"/>
      <c r="B57" s="555"/>
      <c r="C57" s="555"/>
      <c r="D57" s="555"/>
      <c r="E57" s="555"/>
      <c r="F57" s="555"/>
      <c r="G57" s="555"/>
      <c r="H57" s="555"/>
      <c r="I57" s="555"/>
      <c r="J57" s="555"/>
      <c r="K57" s="555"/>
      <c r="L57" s="555"/>
      <c r="M57" s="555"/>
      <c r="N57" s="555"/>
      <c r="O57" s="555"/>
      <c r="P57" s="555"/>
      <c r="Q57" s="555"/>
      <c r="R57" s="555"/>
      <c r="S57" s="555"/>
      <c r="T57" s="555"/>
      <c r="U57" s="555"/>
      <c r="V57" s="555"/>
      <c r="W57" s="555"/>
      <c r="X57" s="555"/>
      <c r="Y57" s="555"/>
      <c r="Z57" s="555"/>
      <c r="AA57" s="555"/>
      <c r="AB57" s="555"/>
    </row>
    <row r="58" spans="1:28" x14ac:dyDescent="0.2">
      <c r="A58" s="554"/>
      <c r="B58" s="555"/>
      <c r="C58" s="555"/>
      <c r="D58" s="555"/>
      <c r="E58" s="555"/>
      <c r="F58" s="555"/>
      <c r="G58" s="555"/>
      <c r="H58" s="555"/>
      <c r="I58" s="555"/>
      <c r="J58" s="555"/>
      <c r="K58" s="555"/>
      <c r="L58" s="555"/>
      <c r="M58" s="555"/>
      <c r="N58" s="555"/>
      <c r="O58" s="555"/>
      <c r="P58" s="555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555"/>
      <c r="AB58" s="555"/>
    </row>
  </sheetData>
  <mergeCells count="25">
    <mergeCell ref="A3:X3"/>
    <mergeCell ref="C7:C9"/>
    <mergeCell ref="K8:L8"/>
    <mergeCell ref="A7:A9"/>
    <mergeCell ref="B7:B9"/>
    <mergeCell ref="D7:F7"/>
    <mergeCell ref="G7:I7"/>
    <mergeCell ref="D8:D9"/>
    <mergeCell ref="E8:F8"/>
    <mergeCell ref="G8:G9"/>
    <mergeCell ref="H8:I8"/>
    <mergeCell ref="J7:L7"/>
    <mergeCell ref="V8:V9"/>
    <mergeCell ref="W8:X8"/>
    <mergeCell ref="M8:M9"/>
    <mergeCell ref="N8:O8"/>
    <mergeCell ref="J8:J9"/>
    <mergeCell ref="M7:O7"/>
    <mergeCell ref="P7:R7"/>
    <mergeCell ref="S7:U7"/>
    <mergeCell ref="V7:X7"/>
    <mergeCell ref="P8:P9"/>
    <mergeCell ref="Q8:R8"/>
    <mergeCell ref="S8:S9"/>
    <mergeCell ref="T8:U8"/>
  </mergeCells>
  <printOptions horizontalCentered="1"/>
  <pageMargins left="0.47244094488188981" right="0.47244094488188981" top="0.74803149606299213" bottom="0.74803149606299213" header="0.31496062992125984" footer="0.31496062992125984"/>
  <pageSetup paperSize="9" scale="44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E00F-8856-444F-8D98-A2D8421B902F}">
  <sheetPr>
    <tabColor rgb="FF7030A0"/>
    <pageSetUpPr fitToPage="1"/>
  </sheetPr>
  <dimension ref="A1:H54"/>
  <sheetViews>
    <sheetView zoomScale="70" zoomScaleNormal="70" workbookViewId="0">
      <selection activeCell="V4" sqref="V4"/>
    </sheetView>
  </sheetViews>
  <sheetFormatPr defaultColWidth="8.85546875" defaultRowHeight="15" x14ac:dyDescent="0.25"/>
  <cols>
    <col min="1" max="1" width="5.85546875" style="965" customWidth="1"/>
    <col min="2" max="2" width="23.7109375" style="965" customWidth="1"/>
    <col min="3" max="3" width="25.42578125" style="965" bestFit="1" customWidth="1"/>
    <col min="4" max="8" width="17.85546875" style="965" customWidth="1"/>
    <col min="9" max="16384" width="8.85546875" style="965"/>
  </cols>
  <sheetData>
    <row r="1" spans="1:8" s="979" customFormat="1" ht="15.75" x14ac:dyDescent="0.25">
      <c r="A1" s="1332" t="s">
        <v>1299</v>
      </c>
      <c r="B1" s="1332"/>
      <c r="C1" s="1332"/>
      <c r="D1" s="1332"/>
      <c r="E1" s="1332"/>
      <c r="F1" s="1332"/>
      <c r="G1" s="1332"/>
      <c r="H1" s="1332"/>
    </row>
    <row r="2" spans="1:8" s="979" customFormat="1" ht="15.75" x14ac:dyDescent="0.25">
      <c r="A2" s="982"/>
      <c r="B2" s="982"/>
      <c r="C2" s="982"/>
      <c r="D2" s="982"/>
      <c r="E2" s="982"/>
      <c r="F2" s="982"/>
      <c r="G2" s="982"/>
      <c r="H2" s="982"/>
    </row>
    <row r="3" spans="1:8" s="979" customFormat="1" ht="15.75" x14ac:dyDescent="0.25">
      <c r="A3" s="1333" t="s">
        <v>1302</v>
      </c>
      <c r="B3" s="1333"/>
      <c r="C3" s="1333"/>
      <c r="D3" s="1333"/>
      <c r="E3" s="1333"/>
      <c r="F3" s="1333"/>
      <c r="G3" s="1333"/>
      <c r="H3" s="1333"/>
    </row>
    <row r="4" spans="1:8" s="979" customFormat="1" ht="15.75" x14ac:dyDescent="0.25">
      <c r="A4" s="983"/>
      <c r="B4" s="983"/>
      <c r="C4" s="983"/>
      <c r="D4" s="589" t="str">
        <f>'1'!$E$5</f>
        <v>KABUPATEN/KOTA</v>
      </c>
      <c r="E4" s="590">
        <f>'1'!$F$5</f>
        <v>2022</v>
      </c>
      <c r="F4" s="980"/>
      <c r="G4" s="983"/>
      <c r="H4" s="983"/>
    </row>
    <row r="5" spans="1:8" s="979" customFormat="1" ht="15.75" x14ac:dyDescent="0.25">
      <c r="A5" s="983"/>
      <c r="B5" s="983"/>
      <c r="C5" s="983"/>
      <c r="D5" s="589" t="str">
        <f>'1'!$E$6</f>
        <v>TAHUN</v>
      </c>
      <c r="E5" s="590" t="str">
        <f>'1'!$F$6</f>
        <v>BANYUMAS</v>
      </c>
      <c r="F5" s="982"/>
      <c r="G5" s="983"/>
      <c r="H5" s="983"/>
    </row>
    <row r="6" spans="1:8" s="969" customFormat="1" ht="17.25" thickBot="1" x14ac:dyDescent="0.3">
      <c r="A6" s="970"/>
      <c r="B6" s="970"/>
      <c r="C6" s="970"/>
      <c r="D6" s="970"/>
      <c r="E6" s="970"/>
      <c r="F6" s="970"/>
      <c r="G6" s="970"/>
      <c r="H6" s="970"/>
    </row>
    <row r="7" spans="1:8" s="1012" customFormat="1" ht="47.25" x14ac:dyDescent="0.25">
      <c r="A7" s="991" t="s">
        <v>2</v>
      </c>
      <c r="B7" s="991" t="s">
        <v>254</v>
      </c>
      <c r="C7" s="991" t="s">
        <v>409</v>
      </c>
      <c r="D7" s="990" t="s">
        <v>1288</v>
      </c>
      <c r="E7" s="990" t="s">
        <v>1289</v>
      </c>
      <c r="F7" s="990" t="s">
        <v>890</v>
      </c>
      <c r="G7" s="990" t="s">
        <v>1290</v>
      </c>
      <c r="H7" s="990" t="s">
        <v>1291</v>
      </c>
    </row>
    <row r="8" spans="1:8" ht="14.85" customHeight="1" x14ac:dyDescent="0.25">
      <c r="A8" s="971">
        <v>1</v>
      </c>
      <c r="B8" s="971">
        <v>2</v>
      </c>
      <c r="C8" s="971">
        <v>3</v>
      </c>
      <c r="D8" s="971">
        <v>4</v>
      </c>
      <c r="E8" s="971">
        <v>5</v>
      </c>
      <c r="F8" s="971">
        <v>6</v>
      </c>
      <c r="G8" s="971">
        <v>7</v>
      </c>
      <c r="H8" s="971">
        <v>8</v>
      </c>
    </row>
    <row r="9" spans="1:8" ht="14.85" customHeight="1" x14ac:dyDescent="0.25">
      <c r="A9" s="561">
        <v>1</v>
      </c>
      <c r="B9" s="985" t="str">
        <f>'9'!B9</f>
        <v>Lumbir</v>
      </c>
      <c r="C9" s="985" t="str">
        <f>'9'!C9</f>
        <v>Lumbir</v>
      </c>
      <c r="D9" s="973"/>
      <c r="E9" s="973"/>
      <c r="F9" s="960"/>
      <c r="G9" s="960" t="e">
        <f t="shared" ref="G9:G28" si="0">E9/D9*100</f>
        <v>#DIV/0!</v>
      </c>
      <c r="H9" s="960" t="e">
        <f t="shared" ref="H9:H28" si="1">F9/D9*100</f>
        <v>#DIV/0!</v>
      </c>
    </row>
    <row r="10" spans="1:8" x14ac:dyDescent="0.25">
      <c r="A10" s="557">
        <v>2</v>
      </c>
      <c r="B10" s="986" t="str">
        <f>'9'!B10</f>
        <v>Wangon</v>
      </c>
      <c r="C10" s="986" t="str">
        <f>'9'!C10</f>
        <v>Wangon I</v>
      </c>
      <c r="D10" s="960"/>
      <c r="E10" s="960"/>
      <c r="F10" s="960"/>
      <c r="G10" s="960" t="e">
        <f t="shared" si="0"/>
        <v>#DIV/0!</v>
      </c>
      <c r="H10" s="960" t="e">
        <f t="shared" si="1"/>
        <v>#DIV/0!</v>
      </c>
    </row>
    <row r="11" spans="1:8" x14ac:dyDescent="0.25">
      <c r="A11" s="557"/>
      <c r="B11" s="986"/>
      <c r="C11" s="986" t="str">
        <f>'9'!C11</f>
        <v>Wangon II</v>
      </c>
      <c r="D11" s="960"/>
      <c r="E11" s="960"/>
      <c r="F11" s="960"/>
      <c r="G11" s="960" t="e">
        <f t="shared" si="0"/>
        <v>#DIV/0!</v>
      </c>
      <c r="H11" s="960" t="e">
        <f t="shared" si="1"/>
        <v>#DIV/0!</v>
      </c>
    </row>
    <row r="12" spans="1:8" x14ac:dyDescent="0.25">
      <c r="A12" s="557">
        <v>3</v>
      </c>
      <c r="B12" s="986" t="str">
        <f>'9'!B12</f>
        <v>Jatilawang</v>
      </c>
      <c r="C12" s="986" t="str">
        <f>'9'!C12</f>
        <v>Jatilawang</v>
      </c>
      <c r="D12" s="960"/>
      <c r="E12" s="960"/>
      <c r="F12" s="960"/>
      <c r="G12" s="960" t="e">
        <f t="shared" si="0"/>
        <v>#DIV/0!</v>
      </c>
      <c r="H12" s="960" t="e">
        <f t="shared" si="1"/>
        <v>#DIV/0!</v>
      </c>
    </row>
    <row r="13" spans="1:8" x14ac:dyDescent="0.25">
      <c r="A13" s="557">
        <v>4</v>
      </c>
      <c r="B13" s="986" t="str">
        <f>'9'!B13</f>
        <v>Rawalo</v>
      </c>
      <c r="C13" s="986" t="str">
        <f>'9'!C13</f>
        <v>Rawalo</v>
      </c>
      <c r="D13" s="960"/>
      <c r="E13" s="960"/>
      <c r="F13" s="960"/>
      <c r="G13" s="960" t="e">
        <f t="shared" si="0"/>
        <v>#DIV/0!</v>
      </c>
      <c r="H13" s="960" t="e">
        <f t="shared" si="1"/>
        <v>#DIV/0!</v>
      </c>
    </row>
    <row r="14" spans="1:8" x14ac:dyDescent="0.25">
      <c r="A14" s="557">
        <v>5</v>
      </c>
      <c r="B14" s="986" t="str">
        <f>'9'!B14</f>
        <v>Kebasen</v>
      </c>
      <c r="C14" s="986" t="str">
        <f>'9'!C14</f>
        <v>Kebasen</v>
      </c>
      <c r="D14" s="960"/>
      <c r="E14" s="960"/>
      <c r="F14" s="960"/>
      <c r="G14" s="960" t="e">
        <f t="shared" si="0"/>
        <v>#DIV/0!</v>
      </c>
      <c r="H14" s="960" t="e">
        <f t="shared" si="1"/>
        <v>#DIV/0!</v>
      </c>
    </row>
    <row r="15" spans="1:8" x14ac:dyDescent="0.25">
      <c r="A15" s="557">
        <v>6</v>
      </c>
      <c r="B15" s="986" t="str">
        <f>'9'!B15</f>
        <v>Kemranjen</v>
      </c>
      <c r="C15" s="986" t="str">
        <f>'9'!C15</f>
        <v>Kemranjen I</v>
      </c>
      <c r="D15" s="960"/>
      <c r="E15" s="960"/>
      <c r="F15" s="960"/>
      <c r="G15" s="960" t="e">
        <f t="shared" si="0"/>
        <v>#DIV/0!</v>
      </c>
      <c r="H15" s="960" t="e">
        <f t="shared" si="1"/>
        <v>#DIV/0!</v>
      </c>
    </row>
    <row r="16" spans="1:8" x14ac:dyDescent="0.25">
      <c r="A16" s="557"/>
      <c r="B16" s="986"/>
      <c r="C16" s="986" t="str">
        <f>'9'!C16</f>
        <v>Kemranjen II</v>
      </c>
      <c r="D16" s="960"/>
      <c r="E16" s="960"/>
      <c r="F16" s="960"/>
      <c r="G16" s="960" t="e">
        <f t="shared" si="0"/>
        <v>#DIV/0!</v>
      </c>
      <c r="H16" s="960" t="e">
        <f t="shared" si="1"/>
        <v>#DIV/0!</v>
      </c>
    </row>
    <row r="17" spans="1:8" x14ac:dyDescent="0.25">
      <c r="A17" s="557">
        <v>7</v>
      </c>
      <c r="B17" s="986" t="str">
        <f>'9'!B17</f>
        <v>Sumpiuh</v>
      </c>
      <c r="C17" s="986" t="str">
        <f>'9'!C17</f>
        <v>Sumpiuh I</v>
      </c>
      <c r="D17" s="960"/>
      <c r="E17" s="960"/>
      <c r="F17" s="960"/>
      <c r="G17" s="960" t="e">
        <f t="shared" si="0"/>
        <v>#DIV/0!</v>
      </c>
      <c r="H17" s="960" t="e">
        <f t="shared" si="1"/>
        <v>#DIV/0!</v>
      </c>
    </row>
    <row r="18" spans="1:8" x14ac:dyDescent="0.25">
      <c r="A18" s="557"/>
      <c r="B18" s="986"/>
      <c r="C18" s="986" t="str">
        <f>'9'!C18</f>
        <v>Sumpiuh II</v>
      </c>
      <c r="D18" s="960"/>
      <c r="E18" s="960"/>
      <c r="F18" s="960"/>
      <c r="G18" s="960" t="e">
        <f t="shared" si="0"/>
        <v>#DIV/0!</v>
      </c>
      <c r="H18" s="960" t="e">
        <f t="shared" si="1"/>
        <v>#DIV/0!</v>
      </c>
    </row>
    <row r="19" spans="1:8" x14ac:dyDescent="0.25">
      <c r="A19" s="557">
        <v>8</v>
      </c>
      <c r="B19" s="986" t="str">
        <f>'9'!B19</f>
        <v>Tambak</v>
      </c>
      <c r="C19" s="986" t="str">
        <f>'9'!C19</f>
        <v>Tambak I</v>
      </c>
      <c r="D19" s="960"/>
      <c r="E19" s="960"/>
      <c r="F19" s="960"/>
      <c r="G19" s="960" t="e">
        <f t="shared" si="0"/>
        <v>#DIV/0!</v>
      </c>
      <c r="H19" s="960" t="e">
        <f t="shared" si="1"/>
        <v>#DIV/0!</v>
      </c>
    </row>
    <row r="20" spans="1:8" x14ac:dyDescent="0.25">
      <c r="A20" s="557"/>
      <c r="B20" s="986"/>
      <c r="C20" s="986" t="str">
        <f>'9'!C20</f>
        <v>Tambak II</v>
      </c>
      <c r="D20" s="960"/>
      <c r="E20" s="960"/>
      <c r="F20" s="960"/>
      <c r="G20" s="960" t="e">
        <f t="shared" si="0"/>
        <v>#DIV/0!</v>
      </c>
      <c r="H20" s="960" t="e">
        <f t="shared" si="1"/>
        <v>#DIV/0!</v>
      </c>
    </row>
    <row r="21" spans="1:8" x14ac:dyDescent="0.25">
      <c r="A21" s="557">
        <v>9</v>
      </c>
      <c r="B21" s="986" t="str">
        <f>'9'!B21</f>
        <v>Somagede</v>
      </c>
      <c r="C21" s="986" t="str">
        <f>'9'!C21</f>
        <v>Somagede</v>
      </c>
      <c r="D21" s="960"/>
      <c r="E21" s="960"/>
      <c r="F21" s="960"/>
      <c r="G21" s="960" t="e">
        <f t="shared" si="0"/>
        <v>#DIV/0!</v>
      </c>
      <c r="H21" s="960" t="e">
        <f t="shared" si="1"/>
        <v>#DIV/0!</v>
      </c>
    </row>
    <row r="22" spans="1:8" x14ac:dyDescent="0.25">
      <c r="A22" s="557">
        <v>10</v>
      </c>
      <c r="B22" s="986" t="str">
        <f>'9'!B22</f>
        <v>Kalibagor</v>
      </c>
      <c r="C22" s="986" t="str">
        <f>'9'!C22</f>
        <v>Kalibagor</v>
      </c>
      <c r="D22" s="960"/>
      <c r="E22" s="960"/>
      <c r="F22" s="960"/>
      <c r="G22" s="960" t="e">
        <f t="shared" si="0"/>
        <v>#DIV/0!</v>
      </c>
      <c r="H22" s="960" t="e">
        <f t="shared" si="1"/>
        <v>#DIV/0!</v>
      </c>
    </row>
    <row r="23" spans="1:8" x14ac:dyDescent="0.25">
      <c r="A23" s="557">
        <v>11</v>
      </c>
      <c r="B23" s="986" t="str">
        <f>'9'!B23</f>
        <v>Banyumas</v>
      </c>
      <c r="C23" s="986" t="str">
        <f>'9'!C23</f>
        <v>Banyumas</v>
      </c>
      <c r="D23" s="960"/>
      <c r="E23" s="960"/>
      <c r="F23" s="960"/>
      <c r="G23" s="960" t="e">
        <f t="shared" si="0"/>
        <v>#DIV/0!</v>
      </c>
      <c r="H23" s="960" t="e">
        <f t="shared" si="1"/>
        <v>#DIV/0!</v>
      </c>
    </row>
    <row r="24" spans="1:8" x14ac:dyDescent="0.25">
      <c r="A24" s="557">
        <v>12</v>
      </c>
      <c r="B24" s="986" t="str">
        <f>'9'!B24</f>
        <v>Patikraja</v>
      </c>
      <c r="C24" s="986" t="str">
        <f>'9'!C24</f>
        <v>Patikraja</v>
      </c>
      <c r="D24" s="960"/>
      <c r="E24" s="960"/>
      <c r="F24" s="960"/>
      <c r="G24" s="960" t="e">
        <f t="shared" si="0"/>
        <v>#DIV/0!</v>
      </c>
      <c r="H24" s="960" t="e">
        <f t="shared" si="1"/>
        <v>#DIV/0!</v>
      </c>
    </row>
    <row r="25" spans="1:8" x14ac:dyDescent="0.25">
      <c r="A25" s="557">
        <v>13</v>
      </c>
      <c r="B25" s="986" t="str">
        <f>'9'!B25</f>
        <v>Purwojati</v>
      </c>
      <c r="C25" s="986" t="str">
        <f>'9'!C25</f>
        <v>Purwojati</v>
      </c>
      <c r="D25" s="960"/>
      <c r="E25" s="960"/>
      <c r="F25" s="960"/>
      <c r="G25" s="960" t="e">
        <f t="shared" si="0"/>
        <v>#DIV/0!</v>
      </c>
      <c r="H25" s="960" t="e">
        <f t="shared" si="1"/>
        <v>#DIV/0!</v>
      </c>
    </row>
    <row r="26" spans="1:8" x14ac:dyDescent="0.25">
      <c r="A26" s="557">
        <v>14</v>
      </c>
      <c r="B26" s="986" t="str">
        <f>'9'!B26</f>
        <v>Ajibarang</v>
      </c>
      <c r="C26" s="986" t="str">
        <f>'9'!C26</f>
        <v>Ajibarang I</v>
      </c>
      <c r="D26" s="960"/>
      <c r="E26" s="960"/>
      <c r="F26" s="960"/>
      <c r="G26" s="960" t="e">
        <f t="shared" si="0"/>
        <v>#DIV/0!</v>
      </c>
      <c r="H26" s="960" t="e">
        <f t="shared" si="1"/>
        <v>#DIV/0!</v>
      </c>
    </row>
    <row r="27" spans="1:8" x14ac:dyDescent="0.25">
      <c r="A27" s="557"/>
      <c r="B27" s="986"/>
      <c r="C27" s="986" t="str">
        <f>'9'!C27</f>
        <v>Ajibarang II</v>
      </c>
      <c r="D27" s="960"/>
      <c r="E27" s="960"/>
      <c r="F27" s="960"/>
      <c r="G27" s="960" t="e">
        <f t="shared" si="0"/>
        <v>#DIV/0!</v>
      </c>
      <c r="H27" s="960" t="e">
        <f t="shared" si="1"/>
        <v>#DIV/0!</v>
      </c>
    </row>
    <row r="28" spans="1:8" x14ac:dyDescent="0.25">
      <c r="A28" s="557">
        <v>15</v>
      </c>
      <c r="B28" s="986" t="str">
        <f>'9'!B28</f>
        <v>Gumelar</v>
      </c>
      <c r="C28" s="986" t="str">
        <f>'9'!C28</f>
        <v>Gumelar</v>
      </c>
      <c r="D28" s="960"/>
      <c r="E28" s="960"/>
      <c r="F28" s="960"/>
      <c r="G28" s="960" t="e">
        <f t="shared" si="0"/>
        <v>#DIV/0!</v>
      </c>
      <c r="H28" s="960" t="e">
        <f t="shared" si="1"/>
        <v>#DIV/0!</v>
      </c>
    </row>
    <row r="29" spans="1:8" x14ac:dyDescent="0.25">
      <c r="A29" s="557">
        <v>16</v>
      </c>
      <c r="B29" s="986" t="str">
        <f>'9'!B29</f>
        <v>Pekuncen</v>
      </c>
      <c r="C29" s="986" t="str">
        <f>'9'!C29</f>
        <v>Pekuncen I</v>
      </c>
      <c r="D29" s="960"/>
      <c r="E29" s="960"/>
      <c r="F29" s="960"/>
      <c r="G29" s="960" t="e">
        <f t="shared" ref="G29:G48" si="2">E29/D29*100</f>
        <v>#DIV/0!</v>
      </c>
      <c r="H29" s="960" t="e">
        <f t="shared" ref="H29:H48" si="3">F29/D29*100</f>
        <v>#DIV/0!</v>
      </c>
    </row>
    <row r="30" spans="1:8" x14ac:dyDescent="0.25">
      <c r="A30" s="557"/>
      <c r="B30" s="986"/>
      <c r="C30" s="986" t="str">
        <f>'9'!C30</f>
        <v>Pekuncen II</v>
      </c>
      <c r="D30" s="960"/>
      <c r="E30" s="960"/>
      <c r="F30" s="960"/>
      <c r="G30" s="960" t="e">
        <f t="shared" si="2"/>
        <v>#DIV/0!</v>
      </c>
      <c r="H30" s="960" t="e">
        <f t="shared" si="3"/>
        <v>#DIV/0!</v>
      </c>
    </row>
    <row r="31" spans="1:8" x14ac:dyDescent="0.25">
      <c r="A31" s="557">
        <v>17</v>
      </c>
      <c r="B31" s="986" t="str">
        <f>'9'!B31</f>
        <v>Cilongok</v>
      </c>
      <c r="C31" s="986" t="str">
        <f>'9'!C31</f>
        <v>Cilongok I</v>
      </c>
      <c r="D31" s="960"/>
      <c r="E31" s="960"/>
      <c r="F31" s="960"/>
      <c r="G31" s="960" t="e">
        <f t="shared" si="2"/>
        <v>#DIV/0!</v>
      </c>
      <c r="H31" s="960" t="e">
        <f t="shared" si="3"/>
        <v>#DIV/0!</v>
      </c>
    </row>
    <row r="32" spans="1:8" x14ac:dyDescent="0.25">
      <c r="A32" s="557"/>
      <c r="B32" s="986"/>
      <c r="C32" s="986" t="str">
        <f>'9'!C32</f>
        <v>Cilongok II</v>
      </c>
      <c r="D32" s="960"/>
      <c r="E32" s="960"/>
      <c r="F32" s="960"/>
      <c r="G32" s="960" t="e">
        <f t="shared" si="2"/>
        <v>#DIV/0!</v>
      </c>
      <c r="H32" s="960" t="e">
        <f t="shared" si="3"/>
        <v>#DIV/0!</v>
      </c>
    </row>
    <row r="33" spans="1:8" x14ac:dyDescent="0.25">
      <c r="A33" s="557">
        <v>18</v>
      </c>
      <c r="B33" s="986" t="str">
        <f>'9'!B33</f>
        <v>Karanglewas</v>
      </c>
      <c r="C33" s="986" t="str">
        <f>'9'!C33</f>
        <v>Karanglewas</v>
      </c>
      <c r="D33" s="960"/>
      <c r="E33" s="960"/>
      <c r="F33" s="960"/>
      <c r="G33" s="960" t="e">
        <f t="shared" si="2"/>
        <v>#DIV/0!</v>
      </c>
      <c r="H33" s="960" t="e">
        <f t="shared" si="3"/>
        <v>#DIV/0!</v>
      </c>
    </row>
    <row r="34" spans="1:8" x14ac:dyDescent="0.25">
      <c r="A34" s="557">
        <v>19</v>
      </c>
      <c r="B34" s="986" t="str">
        <f>'9'!B34</f>
        <v>Purwokerto Barat</v>
      </c>
      <c r="C34" s="986" t="str">
        <f>'9'!C34</f>
        <v>Purwokerto Barat</v>
      </c>
      <c r="D34" s="960"/>
      <c r="E34" s="960"/>
      <c r="F34" s="960"/>
      <c r="G34" s="960" t="e">
        <f t="shared" si="2"/>
        <v>#DIV/0!</v>
      </c>
      <c r="H34" s="960" t="e">
        <f t="shared" si="3"/>
        <v>#DIV/0!</v>
      </c>
    </row>
    <row r="35" spans="1:8" x14ac:dyDescent="0.25">
      <c r="A35" s="557">
        <v>20</v>
      </c>
      <c r="B35" s="986" t="str">
        <f>'9'!B35</f>
        <v>Purwokerto Timur</v>
      </c>
      <c r="C35" s="986" t="str">
        <f>'9'!C35</f>
        <v>Purwokerto Timur I</v>
      </c>
      <c r="D35" s="960"/>
      <c r="E35" s="960"/>
      <c r="F35" s="960"/>
      <c r="G35" s="960" t="e">
        <f t="shared" si="2"/>
        <v>#DIV/0!</v>
      </c>
      <c r="H35" s="960" t="e">
        <f t="shared" si="3"/>
        <v>#DIV/0!</v>
      </c>
    </row>
    <row r="36" spans="1:8" x14ac:dyDescent="0.25">
      <c r="A36" s="557"/>
      <c r="B36" s="986"/>
      <c r="C36" s="986" t="str">
        <f>'9'!C36</f>
        <v>Purwokerto Timur II</v>
      </c>
      <c r="D36" s="960"/>
      <c r="E36" s="960"/>
      <c r="F36" s="960"/>
      <c r="G36" s="960" t="e">
        <f t="shared" si="2"/>
        <v>#DIV/0!</v>
      </c>
      <c r="H36" s="960" t="e">
        <f t="shared" si="3"/>
        <v>#DIV/0!</v>
      </c>
    </row>
    <row r="37" spans="1:8" x14ac:dyDescent="0.25">
      <c r="A37" s="557">
        <v>21</v>
      </c>
      <c r="B37" s="986" t="str">
        <f>'9'!B37</f>
        <v>Purwokerto Utara</v>
      </c>
      <c r="C37" s="986" t="str">
        <f>'9'!C37</f>
        <v>Purwokerto Utara I</v>
      </c>
      <c r="D37" s="960"/>
      <c r="E37" s="960"/>
      <c r="F37" s="960"/>
      <c r="G37" s="960" t="e">
        <f t="shared" si="2"/>
        <v>#DIV/0!</v>
      </c>
      <c r="H37" s="960" t="e">
        <f t="shared" si="3"/>
        <v>#DIV/0!</v>
      </c>
    </row>
    <row r="38" spans="1:8" x14ac:dyDescent="0.25">
      <c r="A38" s="557"/>
      <c r="B38" s="986"/>
      <c r="C38" s="986" t="str">
        <f>'9'!C38</f>
        <v>Purwokerto Utara II</v>
      </c>
      <c r="D38" s="960"/>
      <c r="E38" s="960"/>
      <c r="F38" s="960"/>
      <c r="G38" s="960" t="e">
        <f t="shared" si="2"/>
        <v>#DIV/0!</v>
      </c>
      <c r="H38" s="960" t="e">
        <f t="shared" si="3"/>
        <v>#DIV/0!</v>
      </c>
    </row>
    <row r="39" spans="1:8" x14ac:dyDescent="0.25">
      <c r="A39" s="557">
        <v>22</v>
      </c>
      <c r="B39" s="986" t="str">
        <f>'9'!B39</f>
        <v>Purwokerto Selatan</v>
      </c>
      <c r="C39" s="986" t="str">
        <f>'9'!C39</f>
        <v>Purwokerto Selatan</v>
      </c>
      <c r="D39" s="960"/>
      <c r="E39" s="960"/>
      <c r="F39" s="960"/>
      <c r="G39" s="960" t="e">
        <f t="shared" si="2"/>
        <v>#DIV/0!</v>
      </c>
      <c r="H39" s="960" t="e">
        <f t="shared" si="3"/>
        <v>#DIV/0!</v>
      </c>
    </row>
    <row r="40" spans="1:8" x14ac:dyDescent="0.25">
      <c r="A40" s="557">
        <v>23</v>
      </c>
      <c r="B40" s="986" t="str">
        <f>'9'!B40</f>
        <v>Sokaraja</v>
      </c>
      <c r="C40" s="986" t="str">
        <f>'9'!C40</f>
        <v>Sokaraja I</v>
      </c>
      <c r="D40" s="960"/>
      <c r="E40" s="960"/>
      <c r="F40" s="960"/>
      <c r="G40" s="960" t="e">
        <f t="shared" si="2"/>
        <v>#DIV/0!</v>
      </c>
      <c r="H40" s="960" t="e">
        <f t="shared" si="3"/>
        <v>#DIV/0!</v>
      </c>
    </row>
    <row r="41" spans="1:8" x14ac:dyDescent="0.25">
      <c r="A41" s="557"/>
      <c r="B41" s="986"/>
      <c r="C41" s="986" t="str">
        <f>'9'!C41</f>
        <v>Sokaraja II</v>
      </c>
      <c r="D41" s="960"/>
      <c r="E41" s="960"/>
      <c r="F41" s="960"/>
      <c r="G41" s="960" t="e">
        <f t="shared" si="2"/>
        <v>#DIV/0!</v>
      </c>
      <c r="H41" s="960" t="e">
        <f t="shared" si="3"/>
        <v>#DIV/0!</v>
      </c>
    </row>
    <row r="42" spans="1:8" x14ac:dyDescent="0.25">
      <c r="A42" s="557">
        <v>24</v>
      </c>
      <c r="B42" s="986" t="str">
        <f>'9'!B42</f>
        <v>Kembaran</v>
      </c>
      <c r="C42" s="986" t="str">
        <f>'9'!C42</f>
        <v>Kembaran I</v>
      </c>
      <c r="D42" s="960"/>
      <c r="E42" s="960"/>
      <c r="F42" s="960"/>
      <c r="G42" s="960" t="e">
        <f t="shared" si="2"/>
        <v>#DIV/0!</v>
      </c>
      <c r="H42" s="960" t="e">
        <f t="shared" si="3"/>
        <v>#DIV/0!</v>
      </c>
    </row>
    <row r="43" spans="1:8" x14ac:dyDescent="0.25">
      <c r="A43" s="557"/>
      <c r="B43" s="986"/>
      <c r="C43" s="986" t="str">
        <f>'9'!C43</f>
        <v>Kembaran II</v>
      </c>
      <c r="D43" s="960"/>
      <c r="E43" s="960"/>
      <c r="F43" s="960"/>
      <c r="G43" s="960" t="e">
        <f t="shared" si="2"/>
        <v>#DIV/0!</v>
      </c>
      <c r="H43" s="960" t="e">
        <f t="shared" si="3"/>
        <v>#DIV/0!</v>
      </c>
    </row>
    <row r="44" spans="1:8" x14ac:dyDescent="0.25">
      <c r="A44" s="557">
        <v>25</v>
      </c>
      <c r="B44" s="986" t="str">
        <f>'9'!B44</f>
        <v>Sumbang</v>
      </c>
      <c r="C44" s="986" t="str">
        <f>'9'!C44</f>
        <v>Sumbang I</v>
      </c>
      <c r="D44" s="960"/>
      <c r="E44" s="960"/>
      <c r="F44" s="960"/>
      <c r="G44" s="960" t="e">
        <f t="shared" si="2"/>
        <v>#DIV/0!</v>
      </c>
      <c r="H44" s="960" t="e">
        <f t="shared" si="3"/>
        <v>#DIV/0!</v>
      </c>
    </row>
    <row r="45" spans="1:8" x14ac:dyDescent="0.25">
      <c r="A45" s="557"/>
      <c r="B45" s="986"/>
      <c r="C45" s="986" t="str">
        <f>'9'!C45</f>
        <v>Sumbang II</v>
      </c>
      <c r="D45" s="960"/>
      <c r="E45" s="960"/>
      <c r="F45" s="960"/>
      <c r="G45" s="960" t="e">
        <f t="shared" si="2"/>
        <v>#DIV/0!</v>
      </c>
      <c r="H45" s="960" t="e">
        <f t="shared" si="3"/>
        <v>#DIV/0!</v>
      </c>
    </row>
    <row r="46" spans="1:8" x14ac:dyDescent="0.25">
      <c r="A46" s="557">
        <v>26</v>
      </c>
      <c r="B46" s="986" t="str">
        <f>'9'!B46</f>
        <v>Baturraden</v>
      </c>
      <c r="C46" s="986" t="str">
        <f>'9'!C46</f>
        <v>Baturraden I</v>
      </c>
      <c r="D46" s="960"/>
      <c r="E46" s="960"/>
      <c r="F46" s="960"/>
      <c r="G46" s="960" t="e">
        <f t="shared" si="2"/>
        <v>#DIV/0!</v>
      </c>
      <c r="H46" s="960" t="e">
        <f t="shared" si="3"/>
        <v>#DIV/0!</v>
      </c>
    </row>
    <row r="47" spans="1:8" x14ac:dyDescent="0.25">
      <c r="A47" s="557"/>
      <c r="B47" s="986"/>
      <c r="C47" s="986" t="str">
        <f>'9'!C47</f>
        <v>Baturraden II</v>
      </c>
      <c r="D47" s="960"/>
      <c r="E47" s="960"/>
      <c r="F47" s="960"/>
      <c r="G47" s="960" t="e">
        <f t="shared" si="2"/>
        <v>#DIV/0!</v>
      </c>
      <c r="H47" s="960" t="e">
        <f t="shared" si="3"/>
        <v>#DIV/0!</v>
      </c>
    </row>
    <row r="48" spans="1:8" x14ac:dyDescent="0.25">
      <c r="A48" s="557">
        <v>27</v>
      </c>
      <c r="B48" s="986" t="str">
        <f>'9'!B48</f>
        <v>Kedungbanteng</v>
      </c>
      <c r="C48" s="986" t="str">
        <f>'9'!C48</f>
        <v>Kedungbanteng</v>
      </c>
      <c r="D48" s="960"/>
      <c r="E48" s="960"/>
      <c r="F48" s="960"/>
      <c r="G48" s="960" t="e">
        <f t="shared" si="2"/>
        <v>#DIV/0!</v>
      </c>
      <c r="H48" s="960" t="e">
        <f t="shared" si="3"/>
        <v>#DIV/0!</v>
      </c>
    </row>
    <row r="49" spans="1:8" x14ac:dyDescent="0.25">
      <c r="A49" s="972" t="s">
        <v>375</v>
      </c>
      <c r="B49" s="972"/>
      <c r="C49" s="960"/>
      <c r="D49" s="960"/>
      <c r="E49" s="960"/>
      <c r="F49" s="960"/>
      <c r="G49" s="960"/>
      <c r="H49" s="960"/>
    </row>
    <row r="50" spans="1:8" x14ac:dyDescent="0.25">
      <c r="A50" s="972"/>
      <c r="B50" s="972"/>
      <c r="C50" s="960"/>
      <c r="D50" s="960"/>
      <c r="E50" s="960"/>
      <c r="F50" s="960"/>
      <c r="G50" s="960"/>
      <c r="H50" s="960"/>
    </row>
    <row r="51" spans="1:8" x14ac:dyDescent="0.25">
      <c r="A51" s="972"/>
      <c r="B51" s="972"/>
      <c r="C51" s="960"/>
      <c r="D51" s="960"/>
      <c r="E51" s="960"/>
      <c r="F51" s="960"/>
      <c r="G51" s="960"/>
      <c r="H51" s="960"/>
    </row>
    <row r="52" spans="1:8" s="974" customFormat="1" ht="15.75" thickBot="1" x14ac:dyDescent="0.3">
      <c r="A52" s="1334" t="s">
        <v>1300</v>
      </c>
      <c r="B52" s="1334"/>
      <c r="C52" s="1334"/>
      <c r="D52" s="963">
        <f>SUM(D9:D51)</f>
        <v>0</v>
      </c>
      <c r="E52" s="963">
        <f t="shared" ref="E52:F52" si="4">SUM(E9:E51)</f>
        <v>0</v>
      </c>
      <c r="F52" s="963">
        <f t="shared" si="4"/>
        <v>0</v>
      </c>
      <c r="G52" s="963" t="e">
        <f>E52/D52*100</f>
        <v>#DIV/0!</v>
      </c>
      <c r="H52" s="963" t="e">
        <f>F52/D52*100</f>
        <v>#DIV/0!</v>
      </c>
    </row>
    <row r="54" spans="1:8" x14ac:dyDescent="0.25">
      <c r="A54" s="989" t="s">
        <v>1287</v>
      </c>
    </row>
  </sheetData>
  <mergeCells count="3">
    <mergeCell ref="A1:H1"/>
    <mergeCell ref="A3:H3"/>
    <mergeCell ref="A52:C5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7E90-292F-46B3-8C99-0A7BFA34D27D}">
  <sheetPr>
    <tabColor rgb="FF7030A0"/>
    <pageSetUpPr fitToPage="1"/>
  </sheetPr>
  <dimension ref="A1:O56"/>
  <sheetViews>
    <sheetView topLeftCell="A14" zoomScale="86" zoomScaleNormal="86" workbookViewId="0">
      <selection activeCell="V4" sqref="V4"/>
    </sheetView>
  </sheetViews>
  <sheetFormatPr defaultColWidth="8.85546875" defaultRowHeight="15" x14ac:dyDescent="0.25"/>
  <cols>
    <col min="1" max="1" width="6.5703125" style="965" customWidth="1"/>
    <col min="2" max="3" width="21.140625" style="965" customWidth="1"/>
    <col min="4" max="13" width="7.85546875" style="965" customWidth="1"/>
    <col min="14" max="16384" width="8.85546875" style="965"/>
  </cols>
  <sheetData>
    <row r="1" spans="1:15" s="948" customFormat="1" ht="15.75" x14ac:dyDescent="0.25">
      <c r="A1" s="1332" t="s">
        <v>1305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949"/>
      <c r="O1" s="949"/>
    </row>
    <row r="2" spans="1:15" s="948" customFormat="1" ht="15.75" x14ac:dyDescent="0.25">
      <c r="A2" s="982"/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49"/>
      <c r="O2" s="949"/>
    </row>
    <row r="3" spans="1:15" s="948" customFormat="1" ht="15.75" x14ac:dyDescent="0.25">
      <c r="A3" s="982"/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2"/>
      <c r="M3" s="982"/>
      <c r="N3" s="949"/>
      <c r="O3" s="949"/>
    </row>
    <row r="4" spans="1:15" s="977" customFormat="1" ht="15.75" x14ac:dyDescent="0.25">
      <c r="A4" s="1336" t="s">
        <v>1301</v>
      </c>
      <c r="B4" s="1336"/>
      <c r="C4" s="1336"/>
      <c r="D4" s="1336"/>
      <c r="E4" s="1336"/>
      <c r="F4" s="1336"/>
      <c r="G4" s="1336"/>
      <c r="H4" s="1336"/>
      <c r="I4" s="1336"/>
      <c r="J4" s="1336"/>
      <c r="K4" s="1336"/>
      <c r="L4" s="1336"/>
      <c r="M4" s="1336"/>
      <c r="N4" s="1336"/>
      <c r="O4" s="1336"/>
    </row>
    <row r="5" spans="1:15" s="977" customFormat="1" ht="15.75" x14ac:dyDescent="0.25">
      <c r="A5" s="984"/>
      <c r="B5" s="984"/>
      <c r="C5" s="984"/>
      <c r="D5" s="984"/>
      <c r="F5" s="589" t="str">
        <f>'1'!$E$5</f>
        <v>KABUPATEN/KOTA</v>
      </c>
      <c r="G5" s="590">
        <f>'1'!$F$5</f>
        <v>2022</v>
      </c>
      <c r="H5" s="984"/>
      <c r="I5" s="984"/>
      <c r="J5" s="984"/>
      <c r="M5" s="984"/>
      <c r="N5" s="979"/>
      <c r="O5" s="979"/>
    </row>
    <row r="6" spans="1:15" s="977" customFormat="1" ht="15.75" x14ac:dyDescent="0.25">
      <c r="A6" s="984"/>
      <c r="B6" s="984"/>
      <c r="C6" s="984"/>
      <c r="D6" s="984"/>
      <c r="F6" s="589" t="str">
        <f>'1'!$E$6</f>
        <v>TAHUN</v>
      </c>
      <c r="G6" s="590" t="str">
        <f>'1'!$F$6</f>
        <v>BANYUMAS</v>
      </c>
      <c r="H6" s="984"/>
      <c r="I6" s="984"/>
      <c r="J6" s="984"/>
      <c r="M6" s="984"/>
      <c r="N6" s="979"/>
      <c r="O6" s="979"/>
    </row>
    <row r="7" spans="1:15" s="977" customFormat="1" ht="16.5" thickBot="1" x14ac:dyDescent="0.3">
      <c r="A7" s="984"/>
      <c r="B7" s="984"/>
      <c r="C7" s="984"/>
      <c r="D7" s="984"/>
      <c r="F7" s="589"/>
      <c r="G7" s="590"/>
      <c r="H7" s="984"/>
      <c r="I7" s="984"/>
      <c r="J7" s="984"/>
      <c r="M7" s="984"/>
      <c r="N7" s="979"/>
      <c r="O7" s="979"/>
    </row>
    <row r="8" spans="1:15" s="953" customFormat="1" ht="27.95" customHeight="1" x14ac:dyDescent="0.25">
      <c r="A8" s="1337" t="s">
        <v>2</v>
      </c>
      <c r="B8" s="1344" t="s">
        <v>254</v>
      </c>
      <c r="C8" s="1339" t="s">
        <v>409</v>
      </c>
      <c r="D8" s="1341" t="s">
        <v>1293</v>
      </c>
      <c r="E8" s="1341"/>
      <c r="F8" s="1341" t="s">
        <v>1292</v>
      </c>
      <c r="G8" s="1341"/>
      <c r="H8" s="1342" t="s">
        <v>1296</v>
      </c>
      <c r="I8" s="1343"/>
      <c r="J8" s="1342" t="s">
        <v>1294</v>
      </c>
      <c r="K8" s="1343"/>
      <c r="L8" s="1341" t="s">
        <v>1295</v>
      </c>
      <c r="M8" s="1341"/>
      <c r="N8" s="1335" t="s">
        <v>495</v>
      </c>
      <c r="O8" s="1335"/>
    </row>
    <row r="9" spans="1:15" s="953" customFormat="1" ht="27.95" customHeight="1" x14ac:dyDescent="0.25">
      <c r="A9" s="1338"/>
      <c r="B9" s="1345"/>
      <c r="C9" s="1340"/>
      <c r="D9" s="987" t="s">
        <v>6</v>
      </c>
      <c r="E9" s="987" t="s">
        <v>7</v>
      </c>
      <c r="F9" s="987" t="s">
        <v>6</v>
      </c>
      <c r="G9" s="987" t="s">
        <v>7</v>
      </c>
      <c r="H9" s="987" t="s">
        <v>6</v>
      </c>
      <c r="I9" s="987" t="s">
        <v>7</v>
      </c>
      <c r="J9" s="987" t="s">
        <v>6</v>
      </c>
      <c r="K9" s="987" t="s">
        <v>7</v>
      </c>
      <c r="L9" s="987" t="s">
        <v>6</v>
      </c>
      <c r="M9" s="987" t="s">
        <v>7</v>
      </c>
      <c r="N9" s="987" t="s">
        <v>6</v>
      </c>
      <c r="O9" s="987" t="s">
        <v>7</v>
      </c>
    </row>
    <row r="10" spans="1:15" x14ac:dyDescent="0.25">
      <c r="A10" s="975">
        <v>1</v>
      </c>
      <c r="B10" s="976">
        <v>2</v>
      </c>
      <c r="C10" s="975">
        <v>3</v>
      </c>
      <c r="D10" s="976">
        <v>4</v>
      </c>
      <c r="E10" s="975">
        <v>5</v>
      </c>
      <c r="F10" s="976">
        <v>6</v>
      </c>
      <c r="G10" s="975">
        <v>7</v>
      </c>
      <c r="H10" s="976">
        <v>8</v>
      </c>
      <c r="I10" s="975">
        <v>9</v>
      </c>
      <c r="J10" s="976">
        <v>10</v>
      </c>
      <c r="K10" s="975">
        <v>11</v>
      </c>
      <c r="L10" s="976">
        <v>12</v>
      </c>
      <c r="M10" s="975">
        <v>13</v>
      </c>
      <c r="N10" s="976">
        <v>14</v>
      </c>
      <c r="O10" s="975">
        <v>15</v>
      </c>
    </row>
    <row r="11" spans="1:15" ht="17.100000000000001" customHeight="1" x14ac:dyDescent="0.25">
      <c r="A11" s="561">
        <v>1</v>
      </c>
      <c r="B11" s="947" t="str">
        <f>'9'!B9</f>
        <v>Lumbir</v>
      </c>
      <c r="C11" s="947" t="str">
        <f>'9'!C9</f>
        <v>Lumbir</v>
      </c>
      <c r="D11" s="973"/>
      <c r="E11" s="973"/>
      <c r="F11" s="973"/>
      <c r="G11" s="973"/>
      <c r="H11" s="973"/>
      <c r="I11" s="973"/>
      <c r="J11" s="973"/>
      <c r="K11" s="973"/>
      <c r="L11" s="973"/>
      <c r="M11" s="973"/>
      <c r="N11" s="973">
        <f>SUM(D11,F11,H11,J11,L11)</f>
        <v>0</v>
      </c>
      <c r="O11" s="973">
        <f>SUM(E11,G11,I11,K11,M11)</f>
        <v>0</v>
      </c>
    </row>
    <row r="12" spans="1:15" ht="17.100000000000001" customHeight="1" x14ac:dyDescent="0.25">
      <c r="A12" s="557">
        <v>2</v>
      </c>
      <c r="B12" s="128" t="str">
        <f>'9'!B10</f>
        <v>Wangon</v>
      </c>
      <c r="C12" s="128" t="str">
        <f>'9'!C10</f>
        <v>Wangon I</v>
      </c>
      <c r="D12" s="960"/>
      <c r="E12" s="960"/>
      <c r="F12" s="960"/>
      <c r="G12" s="960"/>
      <c r="H12" s="960"/>
      <c r="I12" s="960"/>
      <c r="J12" s="960"/>
      <c r="K12" s="960"/>
      <c r="L12" s="960"/>
      <c r="M12" s="960"/>
      <c r="N12" s="960">
        <f t="shared" ref="N12:N53" si="0">SUM(D12,F12,H12,J12,L12)</f>
        <v>0</v>
      </c>
      <c r="O12" s="960">
        <f t="shared" ref="O12:O53" si="1">SUM(E12,G12,I12,K12,M12)</f>
        <v>0</v>
      </c>
    </row>
    <row r="13" spans="1:15" ht="17.100000000000001" customHeight="1" x14ac:dyDescent="0.25">
      <c r="A13" s="557"/>
      <c r="B13" s="128"/>
      <c r="C13" s="128" t="str">
        <f>'9'!C11</f>
        <v>Wangon II</v>
      </c>
      <c r="D13" s="960"/>
      <c r="E13" s="960"/>
      <c r="F13" s="960"/>
      <c r="G13" s="960"/>
      <c r="H13" s="960"/>
      <c r="I13" s="960"/>
      <c r="J13" s="960"/>
      <c r="K13" s="960"/>
      <c r="L13" s="960"/>
      <c r="M13" s="960"/>
      <c r="N13" s="960">
        <f t="shared" si="0"/>
        <v>0</v>
      </c>
      <c r="O13" s="960">
        <f t="shared" si="1"/>
        <v>0</v>
      </c>
    </row>
    <row r="14" spans="1:15" ht="17.100000000000001" customHeight="1" x14ac:dyDescent="0.25">
      <c r="A14" s="557">
        <v>3</v>
      </c>
      <c r="B14" s="128" t="str">
        <f>'9'!B12</f>
        <v>Jatilawang</v>
      </c>
      <c r="C14" s="128" t="str">
        <f>'9'!C12</f>
        <v>Jatilawang</v>
      </c>
      <c r="D14" s="960"/>
      <c r="E14" s="960"/>
      <c r="F14" s="960"/>
      <c r="G14" s="960"/>
      <c r="H14" s="960"/>
      <c r="I14" s="960"/>
      <c r="J14" s="960"/>
      <c r="K14" s="960"/>
      <c r="L14" s="960"/>
      <c r="M14" s="960"/>
      <c r="N14" s="960">
        <f t="shared" si="0"/>
        <v>0</v>
      </c>
      <c r="O14" s="960">
        <f t="shared" si="1"/>
        <v>0</v>
      </c>
    </row>
    <row r="15" spans="1:15" ht="17.100000000000001" customHeight="1" x14ac:dyDescent="0.25">
      <c r="A15" s="557">
        <v>4</v>
      </c>
      <c r="B15" s="128" t="str">
        <f>'9'!B13</f>
        <v>Rawalo</v>
      </c>
      <c r="C15" s="128" t="str">
        <f>'9'!C13</f>
        <v>Rawalo</v>
      </c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>
        <f t="shared" si="0"/>
        <v>0</v>
      </c>
      <c r="O15" s="960">
        <f t="shared" si="1"/>
        <v>0</v>
      </c>
    </row>
    <row r="16" spans="1:15" ht="17.100000000000001" customHeight="1" x14ac:dyDescent="0.25">
      <c r="A16" s="557">
        <v>5</v>
      </c>
      <c r="B16" s="128" t="str">
        <f>'9'!B14</f>
        <v>Kebasen</v>
      </c>
      <c r="C16" s="128" t="str">
        <f>'9'!C14</f>
        <v>Kebasen</v>
      </c>
      <c r="D16" s="960"/>
      <c r="E16" s="960"/>
      <c r="F16" s="960"/>
      <c r="G16" s="960"/>
      <c r="H16" s="960"/>
      <c r="I16" s="960"/>
      <c r="J16" s="960"/>
      <c r="K16" s="960"/>
      <c r="L16" s="960"/>
      <c r="M16" s="960"/>
      <c r="N16" s="960">
        <f t="shared" si="0"/>
        <v>0</v>
      </c>
      <c r="O16" s="960">
        <f t="shared" si="1"/>
        <v>0</v>
      </c>
    </row>
    <row r="17" spans="1:15" ht="17.100000000000001" customHeight="1" x14ac:dyDescent="0.25">
      <c r="A17" s="557">
        <v>6</v>
      </c>
      <c r="B17" s="128" t="str">
        <f>'9'!B15</f>
        <v>Kemranjen</v>
      </c>
      <c r="C17" s="128" t="str">
        <f>'9'!C15</f>
        <v>Kemranjen I</v>
      </c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>
        <f t="shared" si="0"/>
        <v>0</v>
      </c>
      <c r="O17" s="960">
        <f t="shared" si="1"/>
        <v>0</v>
      </c>
    </row>
    <row r="18" spans="1:15" ht="17.100000000000001" customHeight="1" x14ac:dyDescent="0.25">
      <c r="A18" s="557"/>
      <c r="B18" s="128"/>
      <c r="C18" s="128" t="str">
        <f>'9'!C16</f>
        <v>Kemranjen II</v>
      </c>
      <c r="D18" s="960"/>
      <c r="E18" s="960"/>
      <c r="F18" s="960"/>
      <c r="G18" s="960"/>
      <c r="H18" s="960"/>
      <c r="I18" s="960"/>
      <c r="J18" s="960"/>
      <c r="K18" s="960"/>
      <c r="L18" s="960"/>
      <c r="M18" s="960"/>
      <c r="N18" s="960">
        <f t="shared" si="0"/>
        <v>0</v>
      </c>
      <c r="O18" s="960">
        <f t="shared" si="1"/>
        <v>0</v>
      </c>
    </row>
    <row r="19" spans="1:15" ht="17.100000000000001" customHeight="1" x14ac:dyDescent="0.25">
      <c r="A19" s="557">
        <v>7</v>
      </c>
      <c r="B19" s="128" t="str">
        <f>'9'!B17</f>
        <v>Sumpiuh</v>
      </c>
      <c r="C19" s="128" t="str">
        <f>'9'!C17</f>
        <v>Sumpiuh I</v>
      </c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>
        <f t="shared" si="0"/>
        <v>0</v>
      </c>
      <c r="O19" s="960">
        <f t="shared" si="1"/>
        <v>0</v>
      </c>
    </row>
    <row r="20" spans="1:15" ht="17.100000000000001" customHeight="1" x14ac:dyDescent="0.25">
      <c r="A20" s="557"/>
      <c r="B20" s="128"/>
      <c r="C20" s="128" t="str">
        <f>'9'!C18</f>
        <v>Sumpiuh II</v>
      </c>
      <c r="D20" s="960"/>
      <c r="E20" s="960"/>
      <c r="F20" s="960"/>
      <c r="G20" s="960"/>
      <c r="H20" s="960"/>
      <c r="I20" s="960"/>
      <c r="J20" s="960"/>
      <c r="K20" s="960"/>
      <c r="L20" s="960"/>
      <c r="M20" s="960"/>
      <c r="N20" s="960">
        <f t="shared" si="0"/>
        <v>0</v>
      </c>
      <c r="O20" s="960">
        <f t="shared" si="1"/>
        <v>0</v>
      </c>
    </row>
    <row r="21" spans="1:15" ht="17.100000000000001" customHeight="1" x14ac:dyDescent="0.25">
      <c r="A21" s="557">
        <v>8</v>
      </c>
      <c r="B21" s="128" t="str">
        <f>'9'!B19</f>
        <v>Tambak</v>
      </c>
      <c r="C21" s="128" t="str">
        <f>'9'!C19</f>
        <v>Tambak I</v>
      </c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>
        <f t="shared" si="0"/>
        <v>0</v>
      </c>
      <c r="O21" s="960">
        <f t="shared" si="1"/>
        <v>0</v>
      </c>
    </row>
    <row r="22" spans="1:15" ht="17.100000000000001" customHeight="1" x14ac:dyDescent="0.25">
      <c r="A22" s="557"/>
      <c r="B22" s="128"/>
      <c r="C22" s="128" t="str">
        <f>'9'!C20</f>
        <v>Tambak II</v>
      </c>
      <c r="D22" s="960"/>
      <c r="E22" s="960"/>
      <c r="F22" s="960"/>
      <c r="G22" s="960"/>
      <c r="H22" s="960"/>
      <c r="I22" s="960"/>
      <c r="J22" s="960"/>
      <c r="K22" s="960"/>
      <c r="L22" s="960"/>
      <c r="M22" s="960"/>
      <c r="N22" s="960">
        <f t="shared" si="0"/>
        <v>0</v>
      </c>
      <c r="O22" s="960">
        <f t="shared" si="1"/>
        <v>0</v>
      </c>
    </row>
    <row r="23" spans="1:15" ht="17.100000000000001" customHeight="1" x14ac:dyDescent="0.25">
      <c r="A23" s="557">
        <v>9</v>
      </c>
      <c r="B23" s="128" t="str">
        <f>'9'!B21</f>
        <v>Somagede</v>
      </c>
      <c r="C23" s="128" t="str">
        <f>'9'!C21</f>
        <v>Somagede</v>
      </c>
      <c r="D23" s="960"/>
      <c r="E23" s="960"/>
      <c r="F23" s="960"/>
      <c r="G23" s="960"/>
      <c r="H23" s="960"/>
      <c r="I23" s="960"/>
      <c r="J23" s="960"/>
      <c r="K23" s="960"/>
      <c r="L23" s="960"/>
      <c r="M23" s="960"/>
      <c r="N23" s="960">
        <f t="shared" si="0"/>
        <v>0</v>
      </c>
      <c r="O23" s="960">
        <f t="shared" si="1"/>
        <v>0</v>
      </c>
    </row>
    <row r="24" spans="1:15" ht="17.100000000000001" customHeight="1" x14ac:dyDescent="0.25">
      <c r="A24" s="557">
        <v>10</v>
      </c>
      <c r="B24" s="128" t="str">
        <f>'9'!B22</f>
        <v>Kalibagor</v>
      </c>
      <c r="C24" s="128" t="str">
        <f>'9'!C22</f>
        <v>Kalibagor</v>
      </c>
      <c r="D24" s="960"/>
      <c r="E24" s="960"/>
      <c r="F24" s="960"/>
      <c r="G24" s="960"/>
      <c r="H24" s="960"/>
      <c r="I24" s="960"/>
      <c r="J24" s="960"/>
      <c r="K24" s="960"/>
      <c r="L24" s="960"/>
      <c r="M24" s="960"/>
      <c r="N24" s="960">
        <f t="shared" si="0"/>
        <v>0</v>
      </c>
      <c r="O24" s="960">
        <f t="shared" si="1"/>
        <v>0</v>
      </c>
    </row>
    <row r="25" spans="1:15" ht="17.100000000000001" customHeight="1" x14ac:dyDescent="0.25">
      <c r="A25" s="557">
        <v>11</v>
      </c>
      <c r="B25" s="128" t="str">
        <f>'9'!B23</f>
        <v>Banyumas</v>
      </c>
      <c r="C25" s="128" t="str">
        <f>'9'!C23</f>
        <v>Banyumas</v>
      </c>
      <c r="D25" s="960"/>
      <c r="E25" s="960"/>
      <c r="F25" s="960"/>
      <c r="G25" s="960"/>
      <c r="H25" s="960"/>
      <c r="I25" s="960"/>
      <c r="J25" s="960"/>
      <c r="K25" s="960"/>
      <c r="L25" s="960"/>
      <c r="M25" s="960"/>
      <c r="N25" s="960">
        <f t="shared" si="0"/>
        <v>0</v>
      </c>
      <c r="O25" s="960">
        <f t="shared" si="1"/>
        <v>0</v>
      </c>
    </row>
    <row r="26" spans="1:15" ht="17.100000000000001" customHeight="1" x14ac:dyDescent="0.25">
      <c r="A26" s="557">
        <v>12</v>
      </c>
      <c r="B26" s="128" t="str">
        <f>'9'!B24</f>
        <v>Patikraja</v>
      </c>
      <c r="C26" s="128" t="str">
        <f>'9'!C24</f>
        <v>Patikraja</v>
      </c>
      <c r="D26" s="960"/>
      <c r="E26" s="960"/>
      <c r="F26" s="960"/>
      <c r="G26" s="960"/>
      <c r="H26" s="960"/>
      <c r="I26" s="960"/>
      <c r="J26" s="960"/>
      <c r="K26" s="960"/>
      <c r="L26" s="960"/>
      <c r="M26" s="960"/>
      <c r="N26" s="960">
        <f t="shared" si="0"/>
        <v>0</v>
      </c>
      <c r="O26" s="960">
        <f t="shared" si="1"/>
        <v>0</v>
      </c>
    </row>
    <row r="27" spans="1:15" ht="17.100000000000001" customHeight="1" x14ac:dyDescent="0.25">
      <c r="A27" s="557">
        <v>13</v>
      </c>
      <c r="B27" s="128" t="str">
        <f>'9'!B25</f>
        <v>Purwojati</v>
      </c>
      <c r="C27" s="128" t="str">
        <f>'9'!C25</f>
        <v>Purwojati</v>
      </c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>
        <f t="shared" si="0"/>
        <v>0</v>
      </c>
      <c r="O27" s="960">
        <f t="shared" si="1"/>
        <v>0</v>
      </c>
    </row>
    <row r="28" spans="1:15" ht="17.100000000000001" customHeight="1" x14ac:dyDescent="0.25">
      <c r="A28" s="557">
        <v>14</v>
      </c>
      <c r="B28" s="128" t="str">
        <f>'9'!B26</f>
        <v>Ajibarang</v>
      </c>
      <c r="C28" s="128" t="str">
        <f>'9'!C26</f>
        <v>Ajibarang I</v>
      </c>
      <c r="D28" s="960"/>
      <c r="E28" s="960"/>
      <c r="F28" s="960"/>
      <c r="G28" s="960"/>
      <c r="H28" s="960"/>
      <c r="I28" s="960"/>
      <c r="J28" s="960"/>
      <c r="K28" s="960"/>
      <c r="L28" s="960"/>
      <c r="M28" s="960"/>
      <c r="N28" s="960">
        <f t="shared" si="0"/>
        <v>0</v>
      </c>
      <c r="O28" s="960">
        <f t="shared" si="1"/>
        <v>0</v>
      </c>
    </row>
    <row r="29" spans="1:15" ht="17.100000000000001" customHeight="1" x14ac:dyDescent="0.25">
      <c r="A29" s="557"/>
      <c r="B29" s="128"/>
      <c r="C29" s="128" t="str">
        <f>'9'!C27</f>
        <v>Ajibarang II</v>
      </c>
      <c r="D29" s="960"/>
      <c r="E29" s="960"/>
      <c r="F29" s="960"/>
      <c r="G29" s="960"/>
      <c r="H29" s="960"/>
      <c r="I29" s="960"/>
      <c r="J29" s="960"/>
      <c r="K29" s="960"/>
      <c r="L29" s="960"/>
      <c r="M29" s="960"/>
      <c r="N29" s="960">
        <f t="shared" si="0"/>
        <v>0</v>
      </c>
      <c r="O29" s="960">
        <f t="shared" si="1"/>
        <v>0</v>
      </c>
    </row>
    <row r="30" spans="1:15" ht="17.100000000000001" customHeight="1" x14ac:dyDescent="0.25">
      <c r="A30" s="557">
        <v>15</v>
      </c>
      <c r="B30" s="128" t="str">
        <f>'9'!B28</f>
        <v>Gumelar</v>
      </c>
      <c r="C30" s="128" t="str">
        <f>'9'!C28</f>
        <v>Gumelar</v>
      </c>
      <c r="D30" s="960"/>
      <c r="E30" s="960"/>
      <c r="F30" s="960"/>
      <c r="G30" s="960"/>
      <c r="H30" s="960"/>
      <c r="I30" s="960"/>
      <c r="J30" s="960"/>
      <c r="K30" s="960"/>
      <c r="L30" s="960"/>
      <c r="M30" s="960"/>
      <c r="N30" s="960">
        <f t="shared" si="0"/>
        <v>0</v>
      </c>
      <c r="O30" s="960">
        <f t="shared" si="1"/>
        <v>0</v>
      </c>
    </row>
    <row r="31" spans="1:15" ht="17.100000000000001" customHeight="1" x14ac:dyDescent="0.25">
      <c r="A31" s="557">
        <v>16</v>
      </c>
      <c r="B31" s="128" t="str">
        <f>'9'!B29</f>
        <v>Pekuncen</v>
      </c>
      <c r="C31" s="128" t="str">
        <f>'9'!C29</f>
        <v>Pekuncen I</v>
      </c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>
        <f t="shared" ref="N31:N50" si="2">SUM(D31,F31,H31,J31,L31)</f>
        <v>0</v>
      </c>
      <c r="O31" s="960">
        <f t="shared" ref="O31:O50" si="3">SUM(E31,G31,I31,K31,M31)</f>
        <v>0</v>
      </c>
    </row>
    <row r="32" spans="1:15" ht="17.100000000000001" customHeight="1" x14ac:dyDescent="0.25">
      <c r="A32" s="557"/>
      <c r="B32" s="128"/>
      <c r="C32" s="128" t="str">
        <f>'9'!C30</f>
        <v>Pekuncen II</v>
      </c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>
        <f t="shared" si="2"/>
        <v>0</v>
      </c>
      <c r="O32" s="960">
        <f t="shared" si="3"/>
        <v>0</v>
      </c>
    </row>
    <row r="33" spans="1:15" ht="17.100000000000001" customHeight="1" x14ac:dyDescent="0.25">
      <c r="A33" s="557">
        <v>17</v>
      </c>
      <c r="B33" s="128" t="str">
        <f>'9'!B31</f>
        <v>Cilongok</v>
      </c>
      <c r="C33" s="128" t="str">
        <f>'9'!C31</f>
        <v>Cilongok I</v>
      </c>
      <c r="D33" s="960"/>
      <c r="E33" s="960"/>
      <c r="F33" s="960"/>
      <c r="G33" s="960"/>
      <c r="H33" s="960"/>
      <c r="I33" s="960"/>
      <c r="J33" s="960"/>
      <c r="K33" s="960"/>
      <c r="L33" s="960"/>
      <c r="M33" s="960"/>
      <c r="N33" s="960">
        <f t="shared" si="2"/>
        <v>0</v>
      </c>
      <c r="O33" s="960">
        <f t="shared" si="3"/>
        <v>0</v>
      </c>
    </row>
    <row r="34" spans="1:15" ht="17.100000000000001" customHeight="1" x14ac:dyDescent="0.25">
      <c r="A34" s="557"/>
      <c r="B34" s="128"/>
      <c r="C34" s="128" t="str">
        <f>'9'!C32</f>
        <v>Cilongok II</v>
      </c>
      <c r="D34" s="960"/>
      <c r="E34" s="960"/>
      <c r="F34" s="960"/>
      <c r="G34" s="960"/>
      <c r="H34" s="960"/>
      <c r="I34" s="960"/>
      <c r="J34" s="960"/>
      <c r="K34" s="960"/>
      <c r="L34" s="960"/>
      <c r="M34" s="960"/>
      <c r="N34" s="960">
        <f t="shared" si="2"/>
        <v>0</v>
      </c>
      <c r="O34" s="960">
        <f t="shared" si="3"/>
        <v>0</v>
      </c>
    </row>
    <row r="35" spans="1:15" ht="17.100000000000001" customHeight="1" x14ac:dyDescent="0.25">
      <c r="A35" s="557">
        <v>18</v>
      </c>
      <c r="B35" s="128" t="str">
        <f>'9'!B33</f>
        <v>Karanglewas</v>
      </c>
      <c r="C35" s="128" t="str">
        <f>'9'!C33</f>
        <v>Karanglewas</v>
      </c>
      <c r="D35" s="960"/>
      <c r="E35" s="960"/>
      <c r="F35" s="960"/>
      <c r="G35" s="960"/>
      <c r="H35" s="960"/>
      <c r="I35" s="960"/>
      <c r="J35" s="960"/>
      <c r="K35" s="960"/>
      <c r="L35" s="960"/>
      <c r="M35" s="960"/>
      <c r="N35" s="960">
        <f t="shared" si="2"/>
        <v>0</v>
      </c>
      <c r="O35" s="960">
        <f t="shared" si="3"/>
        <v>0</v>
      </c>
    </row>
    <row r="36" spans="1:15" ht="17.100000000000001" customHeight="1" x14ac:dyDescent="0.25">
      <c r="A36" s="557">
        <v>19</v>
      </c>
      <c r="B36" s="128" t="str">
        <f>'9'!B34</f>
        <v>Purwokerto Barat</v>
      </c>
      <c r="C36" s="128" t="str">
        <f>'9'!C34</f>
        <v>Purwokerto Barat</v>
      </c>
      <c r="D36" s="960"/>
      <c r="E36" s="960"/>
      <c r="F36" s="960"/>
      <c r="G36" s="960"/>
      <c r="H36" s="960"/>
      <c r="I36" s="960"/>
      <c r="J36" s="960"/>
      <c r="K36" s="960"/>
      <c r="L36" s="960"/>
      <c r="M36" s="960"/>
      <c r="N36" s="960">
        <f t="shared" si="2"/>
        <v>0</v>
      </c>
      <c r="O36" s="960">
        <f t="shared" si="3"/>
        <v>0</v>
      </c>
    </row>
    <row r="37" spans="1:15" ht="17.100000000000001" customHeight="1" x14ac:dyDescent="0.25">
      <c r="A37" s="557">
        <v>20</v>
      </c>
      <c r="B37" s="128" t="str">
        <f>'9'!B35</f>
        <v>Purwokerto Timur</v>
      </c>
      <c r="C37" s="128" t="str">
        <f>'9'!C35</f>
        <v>Purwokerto Timur I</v>
      </c>
      <c r="D37" s="960"/>
      <c r="E37" s="960"/>
      <c r="F37" s="960"/>
      <c r="G37" s="960"/>
      <c r="H37" s="960"/>
      <c r="I37" s="960"/>
      <c r="J37" s="960"/>
      <c r="K37" s="960"/>
      <c r="L37" s="960"/>
      <c r="M37" s="960"/>
      <c r="N37" s="960">
        <f t="shared" si="2"/>
        <v>0</v>
      </c>
      <c r="O37" s="960">
        <f t="shared" si="3"/>
        <v>0</v>
      </c>
    </row>
    <row r="38" spans="1:15" ht="17.100000000000001" customHeight="1" x14ac:dyDescent="0.25">
      <c r="A38" s="557"/>
      <c r="B38" s="128"/>
      <c r="C38" s="128" t="str">
        <f>'9'!C36</f>
        <v>Purwokerto Timur II</v>
      </c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>
        <f t="shared" si="2"/>
        <v>0</v>
      </c>
      <c r="O38" s="960">
        <f t="shared" si="3"/>
        <v>0</v>
      </c>
    </row>
    <row r="39" spans="1:15" ht="17.100000000000001" customHeight="1" x14ac:dyDescent="0.25">
      <c r="A39" s="557">
        <v>21</v>
      </c>
      <c r="B39" s="128" t="str">
        <f>'9'!B37</f>
        <v>Purwokerto Utara</v>
      </c>
      <c r="C39" s="128" t="str">
        <f>'9'!C37</f>
        <v>Purwokerto Utara I</v>
      </c>
      <c r="D39" s="960"/>
      <c r="E39" s="960"/>
      <c r="F39" s="960"/>
      <c r="G39" s="960"/>
      <c r="H39" s="960"/>
      <c r="I39" s="960"/>
      <c r="J39" s="960"/>
      <c r="K39" s="960"/>
      <c r="L39" s="960"/>
      <c r="M39" s="960"/>
      <c r="N39" s="960">
        <f t="shared" si="2"/>
        <v>0</v>
      </c>
      <c r="O39" s="960">
        <f t="shared" si="3"/>
        <v>0</v>
      </c>
    </row>
    <row r="40" spans="1:15" ht="17.100000000000001" customHeight="1" x14ac:dyDescent="0.25">
      <c r="A40" s="557"/>
      <c r="B40" s="128"/>
      <c r="C40" s="128" t="str">
        <f>'9'!C38</f>
        <v>Purwokerto Utara II</v>
      </c>
      <c r="D40" s="960"/>
      <c r="E40" s="960"/>
      <c r="F40" s="960"/>
      <c r="G40" s="960"/>
      <c r="H40" s="960"/>
      <c r="I40" s="960"/>
      <c r="J40" s="960"/>
      <c r="K40" s="960"/>
      <c r="L40" s="960"/>
      <c r="M40" s="960"/>
      <c r="N40" s="960">
        <f t="shared" si="2"/>
        <v>0</v>
      </c>
      <c r="O40" s="960">
        <f t="shared" si="3"/>
        <v>0</v>
      </c>
    </row>
    <row r="41" spans="1:15" ht="17.100000000000001" customHeight="1" x14ac:dyDescent="0.25">
      <c r="A41" s="557">
        <v>22</v>
      </c>
      <c r="B41" s="128" t="str">
        <f>'9'!B39</f>
        <v>Purwokerto Selatan</v>
      </c>
      <c r="C41" s="128" t="str">
        <f>'9'!C39</f>
        <v>Purwokerto Selatan</v>
      </c>
      <c r="D41" s="960"/>
      <c r="E41" s="960"/>
      <c r="F41" s="960"/>
      <c r="G41" s="960"/>
      <c r="H41" s="960"/>
      <c r="I41" s="960"/>
      <c r="J41" s="960"/>
      <c r="K41" s="960"/>
      <c r="L41" s="960"/>
      <c r="M41" s="960"/>
      <c r="N41" s="960">
        <f t="shared" si="2"/>
        <v>0</v>
      </c>
      <c r="O41" s="960">
        <f t="shared" si="3"/>
        <v>0</v>
      </c>
    </row>
    <row r="42" spans="1:15" ht="17.100000000000001" customHeight="1" x14ac:dyDescent="0.25">
      <c r="A42" s="557">
        <v>23</v>
      </c>
      <c r="B42" s="128" t="str">
        <f>'9'!B40</f>
        <v>Sokaraja</v>
      </c>
      <c r="C42" s="128" t="str">
        <f>'9'!C40</f>
        <v>Sokaraja I</v>
      </c>
      <c r="D42" s="960"/>
      <c r="E42" s="960"/>
      <c r="F42" s="960"/>
      <c r="G42" s="960"/>
      <c r="H42" s="960"/>
      <c r="I42" s="960"/>
      <c r="J42" s="960"/>
      <c r="K42" s="960"/>
      <c r="L42" s="960"/>
      <c r="M42" s="960"/>
      <c r="N42" s="960">
        <f t="shared" si="2"/>
        <v>0</v>
      </c>
      <c r="O42" s="960">
        <f t="shared" si="3"/>
        <v>0</v>
      </c>
    </row>
    <row r="43" spans="1:15" ht="17.100000000000001" customHeight="1" x14ac:dyDescent="0.25">
      <c r="A43" s="557"/>
      <c r="B43" s="128"/>
      <c r="C43" s="128" t="str">
        <f>'9'!C41</f>
        <v>Sokaraja II</v>
      </c>
      <c r="D43" s="960"/>
      <c r="E43" s="960"/>
      <c r="F43" s="960"/>
      <c r="G43" s="960"/>
      <c r="H43" s="960"/>
      <c r="I43" s="960"/>
      <c r="J43" s="960"/>
      <c r="K43" s="960"/>
      <c r="L43" s="960"/>
      <c r="M43" s="960"/>
      <c r="N43" s="960">
        <f t="shared" si="2"/>
        <v>0</v>
      </c>
      <c r="O43" s="960">
        <f t="shared" si="3"/>
        <v>0</v>
      </c>
    </row>
    <row r="44" spans="1:15" ht="17.100000000000001" customHeight="1" x14ac:dyDescent="0.25">
      <c r="A44" s="557">
        <v>24</v>
      </c>
      <c r="B44" s="128" t="str">
        <f>'9'!B42</f>
        <v>Kembaran</v>
      </c>
      <c r="C44" s="128" t="str">
        <f>'9'!C42</f>
        <v>Kembaran I</v>
      </c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>
        <f t="shared" si="2"/>
        <v>0</v>
      </c>
      <c r="O44" s="960">
        <f t="shared" si="3"/>
        <v>0</v>
      </c>
    </row>
    <row r="45" spans="1:15" ht="17.100000000000001" customHeight="1" x14ac:dyDescent="0.25">
      <c r="A45" s="557"/>
      <c r="B45" s="128"/>
      <c r="C45" s="128" t="str">
        <f>'9'!C43</f>
        <v>Kembaran II</v>
      </c>
      <c r="D45" s="960"/>
      <c r="E45" s="960"/>
      <c r="F45" s="960"/>
      <c r="G45" s="960"/>
      <c r="H45" s="960"/>
      <c r="I45" s="960"/>
      <c r="J45" s="960"/>
      <c r="K45" s="960"/>
      <c r="L45" s="960"/>
      <c r="M45" s="960"/>
      <c r="N45" s="960">
        <f t="shared" si="2"/>
        <v>0</v>
      </c>
      <c r="O45" s="960">
        <f t="shared" si="3"/>
        <v>0</v>
      </c>
    </row>
    <row r="46" spans="1:15" ht="17.100000000000001" customHeight="1" x14ac:dyDescent="0.25">
      <c r="A46" s="557">
        <v>25</v>
      </c>
      <c r="B46" s="128" t="str">
        <f>'9'!B44</f>
        <v>Sumbang</v>
      </c>
      <c r="C46" s="128" t="str">
        <f>'9'!C44</f>
        <v>Sumbang I</v>
      </c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>
        <f t="shared" si="2"/>
        <v>0</v>
      </c>
      <c r="O46" s="960">
        <f t="shared" si="3"/>
        <v>0</v>
      </c>
    </row>
    <row r="47" spans="1:15" ht="17.100000000000001" customHeight="1" x14ac:dyDescent="0.25">
      <c r="A47" s="557"/>
      <c r="B47" s="128"/>
      <c r="C47" s="128" t="str">
        <f>'9'!C45</f>
        <v>Sumbang II</v>
      </c>
      <c r="D47" s="960"/>
      <c r="E47" s="960"/>
      <c r="F47" s="960"/>
      <c r="G47" s="960"/>
      <c r="H47" s="960"/>
      <c r="I47" s="960"/>
      <c r="J47" s="960"/>
      <c r="K47" s="960"/>
      <c r="L47" s="960"/>
      <c r="M47" s="960"/>
      <c r="N47" s="960">
        <f t="shared" si="2"/>
        <v>0</v>
      </c>
      <c r="O47" s="960">
        <f t="shared" si="3"/>
        <v>0</v>
      </c>
    </row>
    <row r="48" spans="1:15" ht="17.100000000000001" customHeight="1" x14ac:dyDescent="0.25">
      <c r="A48" s="557">
        <v>26</v>
      </c>
      <c r="B48" s="128" t="str">
        <f>'9'!B46</f>
        <v>Baturraden</v>
      </c>
      <c r="C48" s="128" t="str">
        <f>'9'!C46</f>
        <v>Baturraden I</v>
      </c>
      <c r="D48" s="960"/>
      <c r="E48" s="960"/>
      <c r="F48" s="960"/>
      <c r="G48" s="960"/>
      <c r="H48" s="960"/>
      <c r="I48" s="960"/>
      <c r="J48" s="960"/>
      <c r="K48" s="960"/>
      <c r="L48" s="960"/>
      <c r="M48" s="960"/>
      <c r="N48" s="960">
        <f t="shared" si="2"/>
        <v>0</v>
      </c>
      <c r="O48" s="960">
        <f t="shared" si="3"/>
        <v>0</v>
      </c>
    </row>
    <row r="49" spans="1:15" ht="17.100000000000001" customHeight="1" x14ac:dyDescent="0.25">
      <c r="A49" s="557"/>
      <c r="B49" s="128"/>
      <c r="C49" s="128" t="str">
        <f>'9'!C47</f>
        <v>Baturraden II</v>
      </c>
      <c r="D49" s="960"/>
      <c r="E49" s="960"/>
      <c r="F49" s="960"/>
      <c r="G49" s="960"/>
      <c r="H49" s="960"/>
      <c r="I49" s="960"/>
      <c r="J49" s="960"/>
      <c r="K49" s="960"/>
      <c r="L49" s="960"/>
      <c r="M49" s="960"/>
      <c r="N49" s="960">
        <f t="shared" si="2"/>
        <v>0</v>
      </c>
      <c r="O49" s="960">
        <f t="shared" si="3"/>
        <v>0</v>
      </c>
    </row>
    <row r="50" spans="1:15" ht="17.100000000000001" customHeight="1" x14ac:dyDescent="0.25">
      <c r="A50" s="557">
        <v>27</v>
      </c>
      <c r="B50" s="128" t="str">
        <f>'9'!B48</f>
        <v>Kedungbanteng</v>
      </c>
      <c r="C50" s="128" t="str">
        <f>'9'!C48</f>
        <v>Kedungbanteng</v>
      </c>
      <c r="D50" s="960"/>
      <c r="E50" s="960"/>
      <c r="F50" s="960"/>
      <c r="G50" s="960"/>
      <c r="H50" s="960"/>
      <c r="I50" s="960"/>
      <c r="J50" s="960"/>
      <c r="K50" s="960"/>
      <c r="L50" s="960"/>
      <c r="M50" s="960"/>
      <c r="N50" s="960">
        <f t="shared" si="2"/>
        <v>0</v>
      </c>
      <c r="O50" s="960">
        <f t="shared" si="3"/>
        <v>0</v>
      </c>
    </row>
    <row r="51" spans="1:15" ht="17.100000000000001" customHeight="1" x14ac:dyDescent="0.25">
      <c r="A51" s="959"/>
      <c r="B51" s="959"/>
      <c r="C51" s="960"/>
      <c r="D51" s="960"/>
      <c r="E51" s="960"/>
      <c r="F51" s="960"/>
      <c r="G51" s="960"/>
      <c r="H51" s="960"/>
      <c r="I51" s="960"/>
      <c r="J51" s="960"/>
      <c r="K51" s="960"/>
      <c r="L51" s="960"/>
      <c r="M51" s="960"/>
      <c r="N51" s="960">
        <f t="shared" si="0"/>
        <v>0</v>
      </c>
      <c r="O51" s="960">
        <f t="shared" si="1"/>
        <v>0</v>
      </c>
    </row>
    <row r="52" spans="1:15" ht="17.100000000000001" customHeight="1" x14ac:dyDescent="0.25">
      <c r="A52" s="959"/>
      <c r="B52" s="959"/>
      <c r="C52" s="960"/>
      <c r="D52" s="960"/>
      <c r="E52" s="960"/>
      <c r="F52" s="960"/>
      <c r="G52" s="960"/>
      <c r="H52" s="960"/>
      <c r="I52" s="960"/>
      <c r="J52" s="960"/>
      <c r="K52" s="960"/>
      <c r="L52" s="960"/>
      <c r="M52" s="960"/>
      <c r="N52" s="960">
        <f t="shared" si="0"/>
        <v>0</v>
      </c>
      <c r="O52" s="960">
        <f t="shared" si="1"/>
        <v>0</v>
      </c>
    </row>
    <row r="53" spans="1:15" ht="17.100000000000001" customHeight="1" x14ac:dyDescent="0.25">
      <c r="A53" s="961"/>
      <c r="B53" s="961"/>
      <c r="C53" s="962"/>
      <c r="D53" s="962"/>
      <c r="E53" s="962"/>
      <c r="F53" s="962"/>
      <c r="G53" s="962"/>
      <c r="H53" s="962"/>
      <c r="I53" s="962"/>
      <c r="J53" s="962"/>
      <c r="K53" s="962"/>
      <c r="L53" s="962"/>
      <c r="M53" s="962"/>
      <c r="N53" s="962">
        <f t="shared" si="0"/>
        <v>0</v>
      </c>
      <c r="O53" s="962">
        <f t="shared" si="1"/>
        <v>0</v>
      </c>
    </row>
    <row r="54" spans="1:15" ht="15.75" thickBot="1" x14ac:dyDescent="0.3">
      <c r="A54" s="1334" t="s">
        <v>1300</v>
      </c>
      <c r="B54" s="1334"/>
      <c r="C54" s="1334"/>
      <c r="D54" s="963">
        <f>SUM(D11:D53)</f>
        <v>0</v>
      </c>
      <c r="E54" s="963">
        <f t="shared" ref="E54:O54" si="4">SUM(E11:E53)</f>
        <v>0</v>
      </c>
      <c r="F54" s="963">
        <f t="shared" si="4"/>
        <v>0</v>
      </c>
      <c r="G54" s="963">
        <f t="shared" si="4"/>
        <v>0</v>
      </c>
      <c r="H54" s="963">
        <f t="shared" si="4"/>
        <v>0</v>
      </c>
      <c r="I54" s="963">
        <f t="shared" si="4"/>
        <v>0</v>
      </c>
      <c r="J54" s="963">
        <f t="shared" si="4"/>
        <v>0</v>
      </c>
      <c r="K54" s="963">
        <f t="shared" si="4"/>
        <v>0</v>
      </c>
      <c r="L54" s="963">
        <f t="shared" si="4"/>
        <v>0</v>
      </c>
      <c r="M54" s="963">
        <f t="shared" si="4"/>
        <v>0</v>
      </c>
      <c r="N54" s="988">
        <f t="shared" si="4"/>
        <v>0</v>
      </c>
      <c r="O54" s="988">
        <f t="shared" si="4"/>
        <v>0</v>
      </c>
    </row>
    <row r="56" spans="1:15" x14ac:dyDescent="0.25">
      <c r="A56" s="989" t="s">
        <v>1287</v>
      </c>
    </row>
  </sheetData>
  <mergeCells count="12">
    <mergeCell ref="N8:O8"/>
    <mergeCell ref="A54:C54"/>
    <mergeCell ref="A1:M1"/>
    <mergeCell ref="A4:O4"/>
    <mergeCell ref="A8:A9"/>
    <mergeCell ref="C8:C9"/>
    <mergeCell ref="D8:E8"/>
    <mergeCell ref="F8:G8"/>
    <mergeCell ref="H8:I8"/>
    <mergeCell ref="J8:K8"/>
    <mergeCell ref="L8:M8"/>
    <mergeCell ref="B8:B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9057-9937-4974-B743-ED7BC7141318}">
  <sheetPr>
    <tabColor rgb="FF7030A0"/>
    <pageSetUpPr fitToPage="1"/>
  </sheetPr>
  <dimension ref="A1:S54"/>
  <sheetViews>
    <sheetView zoomScale="70" zoomScaleNormal="70" workbookViewId="0">
      <pane xSplit="3" ySplit="8" topLeftCell="D10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8.7109375" defaultRowHeight="15.75" x14ac:dyDescent="0.25"/>
  <cols>
    <col min="1" max="1" width="5.7109375" style="968" customWidth="1"/>
    <col min="2" max="2" width="25" style="968" customWidth="1"/>
    <col min="3" max="3" width="27.7109375" style="948" customWidth="1"/>
    <col min="4" max="4" width="17" style="948" customWidth="1"/>
    <col min="5" max="5" width="13.7109375" style="948" customWidth="1"/>
    <col min="6" max="6" width="12.7109375" style="948" customWidth="1"/>
    <col min="7" max="7" width="17" style="948" customWidth="1"/>
    <col min="8" max="8" width="13.7109375" style="948" customWidth="1"/>
    <col min="9" max="9" width="12.7109375" style="948" customWidth="1"/>
    <col min="10" max="10" width="17" style="948" customWidth="1"/>
    <col min="11" max="11" width="13.7109375" style="948" customWidth="1"/>
    <col min="12" max="12" width="12.7109375" style="948" customWidth="1"/>
    <col min="13" max="13" width="17" style="948" customWidth="1"/>
    <col min="14" max="14" width="13.7109375" style="948" customWidth="1"/>
    <col min="15" max="15" width="12.7109375" style="948" customWidth="1"/>
    <col min="16" max="16" width="15.42578125" style="948" customWidth="1"/>
    <col min="17" max="18" width="13.7109375" style="948" customWidth="1"/>
    <col min="19" max="19" width="26.28515625" style="948" customWidth="1"/>
    <col min="20" max="20" width="12.7109375" style="948" customWidth="1"/>
    <col min="21" max="16384" width="8.7109375" style="948"/>
  </cols>
  <sheetData>
    <row r="1" spans="1:19" x14ac:dyDescent="0.25">
      <c r="A1" s="1332" t="s">
        <v>1297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</row>
    <row r="2" spans="1:19" s="949" customFormat="1" x14ac:dyDescent="0.25">
      <c r="A2" s="1336" t="s">
        <v>1303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</row>
    <row r="3" spans="1:19" s="949" customFormat="1" x14ac:dyDescent="0.25">
      <c r="A3" s="984"/>
      <c r="B3" s="984"/>
      <c r="C3" s="984"/>
      <c r="D3" s="984"/>
      <c r="E3" s="984"/>
      <c r="F3" s="984"/>
      <c r="G3" s="984"/>
      <c r="H3" s="984"/>
      <c r="I3" s="589" t="str">
        <f>'1'!$E$5</f>
        <v>KABUPATEN/KOTA</v>
      </c>
      <c r="J3" s="590">
        <f>'1'!$F$5</f>
        <v>2022</v>
      </c>
      <c r="K3" s="984"/>
      <c r="L3" s="984"/>
      <c r="M3" s="978"/>
      <c r="N3" s="984"/>
      <c r="O3" s="984"/>
      <c r="P3" s="984"/>
      <c r="Q3" s="984"/>
      <c r="R3" s="984"/>
    </row>
    <row r="4" spans="1:19" s="949" customFormat="1" x14ac:dyDescent="0.25">
      <c r="A4" s="984"/>
      <c r="B4" s="984"/>
      <c r="C4" s="984"/>
      <c r="D4" s="984"/>
      <c r="E4" s="984"/>
      <c r="F4" s="984"/>
      <c r="G4" s="984"/>
      <c r="H4" s="984"/>
      <c r="I4" s="589" t="str">
        <f>'1'!$E$6</f>
        <v>TAHUN</v>
      </c>
      <c r="J4" s="590" t="str">
        <f>'1'!$F$6</f>
        <v>BANYUMAS</v>
      </c>
      <c r="K4" s="984"/>
      <c r="L4" s="984"/>
      <c r="M4" s="978"/>
      <c r="N4" s="984"/>
      <c r="O4" s="984"/>
      <c r="P4" s="984"/>
      <c r="Q4" s="984"/>
      <c r="R4" s="984"/>
    </row>
    <row r="5" spans="1:19" ht="16.5" thickBot="1" x14ac:dyDescent="0.3">
      <c r="A5" s="950"/>
      <c r="B5" s="950"/>
      <c r="C5" s="951"/>
      <c r="J5" s="951"/>
      <c r="K5" s="951"/>
      <c r="L5" s="951"/>
      <c r="M5" s="951"/>
      <c r="N5" s="951"/>
      <c r="O5" s="951"/>
      <c r="P5" s="951"/>
      <c r="Q5" s="951"/>
      <c r="R5" s="951"/>
    </row>
    <row r="6" spans="1:19" s="953" customFormat="1" ht="21" customHeight="1" x14ac:dyDescent="0.25">
      <c r="A6" s="1344" t="s">
        <v>2</v>
      </c>
      <c r="B6" s="1344" t="s">
        <v>254</v>
      </c>
      <c r="C6" s="1339" t="s">
        <v>409</v>
      </c>
      <c r="D6" s="1337" t="s">
        <v>1280</v>
      </c>
      <c r="E6" s="1337"/>
      <c r="F6" s="1337"/>
      <c r="G6" s="1337" t="s">
        <v>1281</v>
      </c>
      <c r="H6" s="1337"/>
      <c r="I6" s="1337"/>
      <c r="J6" s="1337" t="s">
        <v>1282</v>
      </c>
      <c r="K6" s="1337"/>
      <c r="L6" s="1337"/>
      <c r="M6" s="1337" t="s">
        <v>1283</v>
      </c>
      <c r="N6" s="1337"/>
      <c r="O6" s="1337"/>
      <c r="P6" s="1347" t="s">
        <v>1284</v>
      </c>
      <c r="Q6" s="1348"/>
      <c r="R6" s="1349"/>
      <c r="S6" s="952"/>
    </row>
    <row r="7" spans="1:19" s="956" customFormat="1" ht="33" customHeight="1" x14ac:dyDescent="0.25">
      <c r="A7" s="1346"/>
      <c r="B7" s="1345"/>
      <c r="C7" s="1340"/>
      <c r="D7" s="954" t="s">
        <v>1285</v>
      </c>
      <c r="E7" s="954" t="s">
        <v>1286</v>
      </c>
      <c r="F7" s="954" t="s">
        <v>27</v>
      </c>
      <c r="G7" s="954" t="s">
        <v>1285</v>
      </c>
      <c r="H7" s="954" t="s">
        <v>1286</v>
      </c>
      <c r="I7" s="954" t="s">
        <v>27</v>
      </c>
      <c r="J7" s="954" t="s">
        <v>1285</v>
      </c>
      <c r="K7" s="954" t="s">
        <v>1286</v>
      </c>
      <c r="L7" s="954" t="s">
        <v>27</v>
      </c>
      <c r="M7" s="954" t="s">
        <v>1285</v>
      </c>
      <c r="N7" s="954" t="s">
        <v>1286</v>
      </c>
      <c r="O7" s="954" t="s">
        <v>27</v>
      </c>
      <c r="P7" s="954" t="s">
        <v>1285</v>
      </c>
      <c r="Q7" s="954" t="s">
        <v>1286</v>
      </c>
      <c r="R7" s="954" t="s">
        <v>27</v>
      </c>
      <c r="S7" s="955"/>
    </row>
    <row r="8" spans="1:19" ht="12.4" customHeight="1" x14ac:dyDescent="0.25">
      <c r="A8" s="957">
        <v>1</v>
      </c>
      <c r="B8" s="957">
        <v>2</v>
      </c>
      <c r="C8" s="957">
        <v>3</v>
      </c>
      <c r="D8" s="957">
        <v>4</v>
      </c>
      <c r="E8" s="957">
        <v>5</v>
      </c>
      <c r="F8" s="957">
        <v>6</v>
      </c>
      <c r="G8" s="957">
        <v>7</v>
      </c>
      <c r="H8" s="957">
        <v>8</v>
      </c>
      <c r="I8" s="957">
        <v>9</v>
      </c>
      <c r="J8" s="957">
        <v>10</v>
      </c>
      <c r="K8" s="957">
        <v>11</v>
      </c>
      <c r="L8" s="957">
        <v>12</v>
      </c>
      <c r="M8" s="957">
        <v>13</v>
      </c>
      <c r="N8" s="957">
        <v>14</v>
      </c>
      <c r="O8" s="957">
        <v>15</v>
      </c>
      <c r="P8" s="957">
        <v>16</v>
      </c>
      <c r="Q8" s="957">
        <v>17</v>
      </c>
      <c r="R8" s="957">
        <v>18</v>
      </c>
      <c r="S8" s="958"/>
    </row>
    <row r="9" spans="1:19" x14ac:dyDescent="0.25">
      <c r="A9" s="561">
        <v>1</v>
      </c>
      <c r="B9" s="985" t="str">
        <f>'9'!B9</f>
        <v>Lumbir</v>
      </c>
      <c r="C9" s="985" t="str">
        <f>'9'!C9</f>
        <v>Lumbir</v>
      </c>
      <c r="D9" s="960"/>
      <c r="E9" s="960"/>
      <c r="F9" s="960" t="e">
        <f t="shared" ref="F9:F28" si="0">E9/D9*100</f>
        <v>#DIV/0!</v>
      </c>
      <c r="G9" s="960"/>
      <c r="H9" s="960"/>
      <c r="I9" s="960" t="e">
        <f t="shared" ref="I9:I28" si="1">H9/G9*100</f>
        <v>#DIV/0!</v>
      </c>
      <c r="J9" s="960"/>
      <c r="K9" s="960"/>
      <c r="L9" s="960" t="e">
        <f t="shared" ref="L9:L28" si="2">K9/J9*100</f>
        <v>#DIV/0!</v>
      </c>
      <c r="M9" s="960"/>
      <c r="N9" s="960"/>
      <c r="O9" s="960" t="e">
        <f t="shared" ref="O9:O28" si="3">N9/M9*100</f>
        <v>#DIV/0!</v>
      </c>
      <c r="P9" s="960">
        <f t="shared" ref="P9:Q28" si="4">D9+G9+J9+M9</f>
        <v>0</v>
      </c>
      <c r="Q9" s="960">
        <f t="shared" si="4"/>
        <v>0</v>
      </c>
      <c r="R9" s="960" t="e">
        <f>Q9/P9*100</f>
        <v>#DIV/0!</v>
      </c>
    </row>
    <row r="10" spans="1:19" x14ac:dyDescent="0.25">
      <c r="A10" s="557">
        <v>2</v>
      </c>
      <c r="B10" s="986" t="str">
        <f>'9'!B10</f>
        <v>Wangon</v>
      </c>
      <c r="C10" s="986" t="str">
        <f>'9'!C10</f>
        <v>Wangon I</v>
      </c>
      <c r="D10" s="960"/>
      <c r="E10" s="960"/>
      <c r="F10" s="960" t="e">
        <f t="shared" si="0"/>
        <v>#DIV/0!</v>
      </c>
      <c r="G10" s="960"/>
      <c r="H10" s="960"/>
      <c r="I10" s="960" t="e">
        <f t="shared" si="1"/>
        <v>#DIV/0!</v>
      </c>
      <c r="J10" s="960"/>
      <c r="K10" s="960"/>
      <c r="L10" s="960" t="e">
        <f t="shared" si="2"/>
        <v>#DIV/0!</v>
      </c>
      <c r="M10" s="960"/>
      <c r="N10" s="960"/>
      <c r="O10" s="960" t="e">
        <f t="shared" si="3"/>
        <v>#DIV/0!</v>
      </c>
      <c r="P10" s="960">
        <f t="shared" si="4"/>
        <v>0</v>
      </c>
      <c r="Q10" s="960">
        <f t="shared" si="4"/>
        <v>0</v>
      </c>
      <c r="R10" s="960" t="e">
        <f t="shared" ref="R10:R28" si="5">Q10/P10*100</f>
        <v>#DIV/0!</v>
      </c>
    </row>
    <row r="11" spans="1:19" x14ac:dyDescent="0.25">
      <c r="A11" s="557"/>
      <c r="B11" s="986"/>
      <c r="C11" s="986" t="str">
        <f>'9'!C11</f>
        <v>Wangon II</v>
      </c>
      <c r="D11" s="960"/>
      <c r="E11" s="960"/>
      <c r="F11" s="960" t="e">
        <f t="shared" si="0"/>
        <v>#DIV/0!</v>
      </c>
      <c r="G11" s="960"/>
      <c r="H11" s="960"/>
      <c r="I11" s="960" t="e">
        <f t="shared" si="1"/>
        <v>#DIV/0!</v>
      </c>
      <c r="J11" s="960"/>
      <c r="K11" s="960"/>
      <c r="L11" s="960" t="e">
        <f t="shared" si="2"/>
        <v>#DIV/0!</v>
      </c>
      <c r="M11" s="960"/>
      <c r="N11" s="960"/>
      <c r="O11" s="960" t="e">
        <f t="shared" si="3"/>
        <v>#DIV/0!</v>
      </c>
      <c r="P11" s="960">
        <f t="shared" si="4"/>
        <v>0</v>
      </c>
      <c r="Q11" s="960">
        <f t="shared" si="4"/>
        <v>0</v>
      </c>
      <c r="R11" s="960" t="e">
        <f t="shared" si="5"/>
        <v>#DIV/0!</v>
      </c>
    </row>
    <row r="12" spans="1:19" x14ac:dyDescent="0.25">
      <c r="A12" s="557">
        <v>3</v>
      </c>
      <c r="B12" s="986" t="str">
        <f>'9'!B12</f>
        <v>Jatilawang</v>
      </c>
      <c r="C12" s="986" t="str">
        <f>'9'!C12</f>
        <v>Jatilawang</v>
      </c>
      <c r="D12" s="960"/>
      <c r="E12" s="960"/>
      <c r="F12" s="960" t="e">
        <f t="shared" si="0"/>
        <v>#DIV/0!</v>
      </c>
      <c r="G12" s="960"/>
      <c r="H12" s="960"/>
      <c r="I12" s="960" t="e">
        <f t="shared" si="1"/>
        <v>#DIV/0!</v>
      </c>
      <c r="J12" s="960"/>
      <c r="K12" s="960"/>
      <c r="L12" s="960" t="e">
        <f t="shared" si="2"/>
        <v>#DIV/0!</v>
      </c>
      <c r="M12" s="960"/>
      <c r="N12" s="960"/>
      <c r="O12" s="960" t="e">
        <f t="shared" si="3"/>
        <v>#DIV/0!</v>
      </c>
      <c r="P12" s="960">
        <f t="shared" si="4"/>
        <v>0</v>
      </c>
      <c r="Q12" s="960">
        <f t="shared" si="4"/>
        <v>0</v>
      </c>
      <c r="R12" s="960" t="e">
        <f t="shared" si="5"/>
        <v>#DIV/0!</v>
      </c>
    </row>
    <row r="13" spans="1:19" x14ac:dyDescent="0.25">
      <c r="A13" s="557">
        <v>4</v>
      </c>
      <c r="B13" s="986" t="str">
        <f>'9'!B13</f>
        <v>Rawalo</v>
      </c>
      <c r="C13" s="986" t="str">
        <f>'9'!C13</f>
        <v>Rawalo</v>
      </c>
      <c r="D13" s="960"/>
      <c r="E13" s="960"/>
      <c r="F13" s="960" t="e">
        <f t="shared" si="0"/>
        <v>#DIV/0!</v>
      </c>
      <c r="G13" s="960"/>
      <c r="H13" s="960"/>
      <c r="I13" s="960" t="e">
        <f t="shared" si="1"/>
        <v>#DIV/0!</v>
      </c>
      <c r="J13" s="960"/>
      <c r="K13" s="960"/>
      <c r="L13" s="960" t="e">
        <f t="shared" si="2"/>
        <v>#DIV/0!</v>
      </c>
      <c r="M13" s="960"/>
      <c r="N13" s="960"/>
      <c r="O13" s="960" t="e">
        <f t="shared" si="3"/>
        <v>#DIV/0!</v>
      </c>
      <c r="P13" s="960">
        <f t="shared" si="4"/>
        <v>0</v>
      </c>
      <c r="Q13" s="960">
        <f t="shared" si="4"/>
        <v>0</v>
      </c>
      <c r="R13" s="960" t="e">
        <f t="shared" si="5"/>
        <v>#DIV/0!</v>
      </c>
    </row>
    <row r="14" spans="1:19" x14ac:dyDescent="0.25">
      <c r="A14" s="557">
        <v>5</v>
      </c>
      <c r="B14" s="986" t="str">
        <f>'9'!B14</f>
        <v>Kebasen</v>
      </c>
      <c r="C14" s="986" t="str">
        <f>'9'!C14</f>
        <v>Kebasen</v>
      </c>
      <c r="D14" s="960"/>
      <c r="E14" s="960"/>
      <c r="F14" s="960" t="e">
        <f t="shared" si="0"/>
        <v>#DIV/0!</v>
      </c>
      <c r="G14" s="960"/>
      <c r="H14" s="960"/>
      <c r="I14" s="960" t="e">
        <f t="shared" si="1"/>
        <v>#DIV/0!</v>
      </c>
      <c r="J14" s="960"/>
      <c r="K14" s="960"/>
      <c r="L14" s="960" t="e">
        <f t="shared" si="2"/>
        <v>#DIV/0!</v>
      </c>
      <c r="M14" s="960"/>
      <c r="N14" s="960"/>
      <c r="O14" s="960" t="e">
        <f t="shared" si="3"/>
        <v>#DIV/0!</v>
      </c>
      <c r="P14" s="960">
        <f t="shared" si="4"/>
        <v>0</v>
      </c>
      <c r="Q14" s="960">
        <f t="shared" si="4"/>
        <v>0</v>
      </c>
      <c r="R14" s="960" t="e">
        <f t="shared" si="5"/>
        <v>#DIV/0!</v>
      </c>
    </row>
    <row r="15" spans="1:19" x14ac:dyDescent="0.25">
      <c r="A15" s="557">
        <v>6</v>
      </c>
      <c r="B15" s="986" t="str">
        <f>'9'!B15</f>
        <v>Kemranjen</v>
      </c>
      <c r="C15" s="986" t="str">
        <f>'9'!C15</f>
        <v>Kemranjen I</v>
      </c>
      <c r="D15" s="960"/>
      <c r="E15" s="960"/>
      <c r="F15" s="960" t="e">
        <f t="shared" si="0"/>
        <v>#DIV/0!</v>
      </c>
      <c r="G15" s="960"/>
      <c r="H15" s="960"/>
      <c r="I15" s="960" t="e">
        <f t="shared" si="1"/>
        <v>#DIV/0!</v>
      </c>
      <c r="J15" s="960"/>
      <c r="K15" s="960"/>
      <c r="L15" s="960" t="e">
        <f t="shared" si="2"/>
        <v>#DIV/0!</v>
      </c>
      <c r="M15" s="960"/>
      <c r="N15" s="960"/>
      <c r="O15" s="960" t="e">
        <f t="shared" si="3"/>
        <v>#DIV/0!</v>
      </c>
      <c r="P15" s="960">
        <f t="shared" si="4"/>
        <v>0</v>
      </c>
      <c r="Q15" s="960">
        <f t="shared" si="4"/>
        <v>0</v>
      </c>
      <c r="R15" s="960" t="e">
        <f t="shared" si="5"/>
        <v>#DIV/0!</v>
      </c>
    </row>
    <row r="16" spans="1:19" x14ac:dyDescent="0.25">
      <c r="A16" s="557"/>
      <c r="B16" s="986"/>
      <c r="C16" s="986" t="str">
        <f>'9'!C16</f>
        <v>Kemranjen II</v>
      </c>
      <c r="D16" s="960"/>
      <c r="E16" s="960"/>
      <c r="F16" s="960" t="e">
        <f t="shared" si="0"/>
        <v>#DIV/0!</v>
      </c>
      <c r="G16" s="960"/>
      <c r="H16" s="960"/>
      <c r="I16" s="960" t="e">
        <f t="shared" si="1"/>
        <v>#DIV/0!</v>
      </c>
      <c r="J16" s="960"/>
      <c r="K16" s="960"/>
      <c r="L16" s="960" t="e">
        <f t="shared" si="2"/>
        <v>#DIV/0!</v>
      </c>
      <c r="M16" s="960"/>
      <c r="N16" s="960"/>
      <c r="O16" s="960" t="e">
        <f t="shared" si="3"/>
        <v>#DIV/0!</v>
      </c>
      <c r="P16" s="960">
        <f t="shared" si="4"/>
        <v>0</v>
      </c>
      <c r="Q16" s="960">
        <f t="shared" si="4"/>
        <v>0</v>
      </c>
      <c r="R16" s="960" t="e">
        <f t="shared" si="5"/>
        <v>#DIV/0!</v>
      </c>
    </row>
    <row r="17" spans="1:18" x14ac:dyDescent="0.25">
      <c r="A17" s="557">
        <v>7</v>
      </c>
      <c r="B17" s="986" t="str">
        <f>'9'!B17</f>
        <v>Sumpiuh</v>
      </c>
      <c r="C17" s="986" t="str">
        <f>'9'!C17</f>
        <v>Sumpiuh I</v>
      </c>
      <c r="D17" s="960"/>
      <c r="E17" s="960"/>
      <c r="F17" s="960" t="e">
        <f t="shared" si="0"/>
        <v>#DIV/0!</v>
      </c>
      <c r="G17" s="960"/>
      <c r="H17" s="960"/>
      <c r="I17" s="960" t="e">
        <f t="shared" si="1"/>
        <v>#DIV/0!</v>
      </c>
      <c r="J17" s="960"/>
      <c r="K17" s="960"/>
      <c r="L17" s="960" t="e">
        <f t="shared" si="2"/>
        <v>#DIV/0!</v>
      </c>
      <c r="M17" s="960"/>
      <c r="N17" s="960"/>
      <c r="O17" s="960" t="e">
        <f t="shared" si="3"/>
        <v>#DIV/0!</v>
      </c>
      <c r="P17" s="960">
        <f t="shared" si="4"/>
        <v>0</v>
      </c>
      <c r="Q17" s="960">
        <f t="shared" si="4"/>
        <v>0</v>
      </c>
      <c r="R17" s="960" t="e">
        <f t="shared" si="5"/>
        <v>#DIV/0!</v>
      </c>
    </row>
    <row r="18" spans="1:18" x14ac:dyDescent="0.25">
      <c r="A18" s="557"/>
      <c r="B18" s="986"/>
      <c r="C18" s="986" t="str">
        <f>'9'!C18</f>
        <v>Sumpiuh II</v>
      </c>
      <c r="D18" s="960"/>
      <c r="E18" s="960"/>
      <c r="F18" s="960" t="e">
        <f t="shared" si="0"/>
        <v>#DIV/0!</v>
      </c>
      <c r="G18" s="960"/>
      <c r="H18" s="960"/>
      <c r="I18" s="960" t="e">
        <f t="shared" si="1"/>
        <v>#DIV/0!</v>
      </c>
      <c r="J18" s="960"/>
      <c r="K18" s="960"/>
      <c r="L18" s="960" t="e">
        <f t="shared" si="2"/>
        <v>#DIV/0!</v>
      </c>
      <c r="M18" s="960"/>
      <c r="N18" s="960"/>
      <c r="O18" s="960" t="e">
        <f t="shared" si="3"/>
        <v>#DIV/0!</v>
      </c>
      <c r="P18" s="960">
        <f t="shared" si="4"/>
        <v>0</v>
      </c>
      <c r="Q18" s="960">
        <f t="shared" si="4"/>
        <v>0</v>
      </c>
      <c r="R18" s="960" t="e">
        <f t="shared" si="5"/>
        <v>#DIV/0!</v>
      </c>
    </row>
    <row r="19" spans="1:18" x14ac:dyDescent="0.25">
      <c r="A19" s="557">
        <v>8</v>
      </c>
      <c r="B19" s="986" t="str">
        <f>'9'!B19</f>
        <v>Tambak</v>
      </c>
      <c r="C19" s="986" t="str">
        <f>'9'!C19</f>
        <v>Tambak I</v>
      </c>
      <c r="D19" s="960"/>
      <c r="E19" s="960"/>
      <c r="F19" s="960" t="e">
        <f t="shared" si="0"/>
        <v>#DIV/0!</v>
      </c>
      <c r="G19" s="960"/>
      <c r="H19" s="960"/>
      <c r="I19" s="960" t="e">
        <f t="shared" si="1"/>
        <v>#DIV/0!</v>
      </c>
      <c r="J19" s="960"/>
      <c r="K19" s="960"/>
      <c r="L19" s="960" t="e">
        <f t="shared" si="2"/>
        <v>#DIV/0!</v>
      </c>
      <c r="M19" s="960"/>
      <c r="N19" s="960"/>
      <c r="O19" s="960" t="e">
        <f t="shared" si="3"/>
        <v>#DIV/0!</v>
      </c>
      <c r="P19" s="960">
        <f t="shared" si="4"/>
        <v>0</v>
      </c>
      <c r="Q19" s="960">
        <f t="shared" si="4"/>
        <v>0</v>
      </c>
      <c r="R19" s="960" t="e">
        <f t="shared" si="5"/>
        <v>#DIV/0!</v>
      </c>
    </row>
    <row r="20" spans="1:18" x14ac:dyDescent="0.25">
      <c r="A20" s="557"/>
      <c r="B20" s="986"/>
      <c r="C20" s="986" t="str">
        <f>'9'!C20</f>
        <v>Tambak II</v>
      </c>
      <c r="D20" s="960"/>
      <c r="E20" s="960"/>
      <c r="F20" s="960" t="e">
        <f t="shared" si="0"/>
        <v>#DIV/0!</v>
      </c>
      <c r="G20" s="960"/>
      <c r="H20" s="960"/>
      <c r="I20" s="960" t="e">
        <f t="shared" si="1"/>
        <v>#DIV/0!</v>
      </c>
      <c r="J20" s="960"/>
      <c r="K20" s="960"/>
      <c r="L20" s="960" t="e">
        <f t="shared" si="2"/>
        <v>#DIV/0!</v>
      </c>
      <c r="M20" s="960"/>
      <c r="N20" s="960"/>
      <c r="O20" s="960" t="e">
        <f t="shared" si="3"/>
        <v>#DIV/0!</v>
      </c>
      <c r="P20" s="960">
        <f t="shared" si="4"/>
        <v>0</v>
      </c>
      <c r="Q20" s="960">
        <f t="shared" si="4"/>
        <v>0</v>
      </c>
      <c r="R20" s="960" t="e">
        <f t="shared" si="5"/>
        <v>#DIV/0!</v>
      </c>
    </row>
    <row r="21" spans="1:18" x14ac:dyDescent="0.25">
      <c r="A21" s="557">
        <v>9</v>
      </c>
      <c r="B21" s="986" t="str">
        <f>'9'!B21</f>
        <v>Somagede</v>
      </c>
      <c r="C21" s="986" t="str">
        <f>'9'!C21</f>
        <v>Somagede</v>
      </c>
      <c r="D21" s="960"/>
      <c r="E21" s="960"/>
      <c r="F21" s="960" t="e">
        <f t="shared" si="0"/>
        <v>#DIV/0!</v>
      </c>
      <c r="G21" s="960"/>
      <c r="H21" s="960"/>
      <c r="I21" s="960" t="e">
        <f t="shared" si="1"/>
        <v>#DIV/0!</v>
      </c>
      <c r="J21" s="960"/>
      <c r="K21" s="960"/>
      <c r="L21" s="960" t="e">
        <f t="shared" si="2"/>
        <v>#DIV/0!</v>
      </c>
      <c r="M21" s="960"/>
      <c r="N21" s="960"/>
      <c r="O21" s="960" t="e">
        <f t="shared" si="3"/>
        <v>#DIV/0!</v>
      </c>
      <c r="P21" s="960">
        <f t="shared" si="4"/>
        <v>0</v>
      </c>
      <c r="Q21" s="960">
        <f t="shared" si="4"/>
        <v>0</v>
      </c>
      <c r="R21" s="960" t="e">
        <f t="shared" si="5"/>
        <v>#DIV/0!</v>
      </c>
    </row>
    <row r="22" spans="1:18" x14ac:dyDescent="0.25">
      <c r="A22" s="557">
        <v>10</v>
      </c>
      <c r="B22" s="986" t="str">
        <f>'9'!B22</f>
        <v>Kalibagor</v>
      </c>
      <c r="C22" s="986" t="str">
        <f>'9'!C22</f>
        <v>Kalibagor</v>
      </c>
      <c r="D22" s="960"/>
      <c r="E22" s="960"/>
      <c r="F22" s="960" t="e">
        <f t="shared" si="0"/>
        <v>#DIV/0!</v>
      </c>
      <c r="G22" s="960"/>
      <c r="H22" s="960"/>
      <c r="I22" s="960" t="e">
        <f t="shared" si="1"/>
        <v>#DIV/0!</v>
      </c>
      <c r="J22" s="960"/>
      <c r="K22" s="960"/>
      <c r="L22" s="960" t="e">
        <f t="shared" si="2"/>
        <v>#DIV/0!</v>
      </c>
      <c r="M22" s="960"/>
      <c r="N22" s="960"/>
      <c r="O22" s="960" t="e">
        <f t="shared" si="3"/>
        <v>#DIV/0!</v>
      </c>
      <c r="P22" s="960">
        <f t="shared" si="4"/>
        <v>0</v>
      </c>
      <c r="Q22" s="960">
        <f t="shared" si="4"/>
        <v>0</v>
      </c>
      <c r="R22" s="960" t="e">
        <f t="shared" si="5"/>
        <v>#DIV/0!</v>
      </c>
    </row>
    <row r="23" spans="1:18" x14ac:dyDescent="0.25">
      <c r="A23" s="557">
        <v>11</v>
      </c>
      <c r="B23" s="986" t="str">
        <f>'9'!B23</f>
        <v>Banyumas</v>
      </c>
      <c r="C23" s="986" t="str">
        <f>'9'!C23</f>
        <v>Banyumas</v>
      </c>
      <c r="D23" s="960"/>
      <c r="E23" s="960"/>
      <c r="F23" s="960" t="e">
        <f t="shared" si="0"/>
        <v>#DIV/0!</v>
      </c>
      <c r="G23" s="960"/>
      <c r="H23" s="960"/>
      <c r="I23" s="960" t="e">
        <f t="shared" si="1"/>
        <v>#DIV/0!</v>
      </c>
      <c r="J23" s="960"/>
      <c r="K23" s="960"/>
      <c r="L23" s="960" t="e">
        <f t="shared" si="2"/>
        <v>#DIV/0!</v>
      </c>
      <c r="M23" s="960"/>
      <c r="N23" s="960"/>
      <c r="O23" s="960" t="e">
        <f t="shared" si="3"/>
        <v>#DIV/0!</v>
      </c>
      <c r="P23" s="960">
        <f t="shared" si="4"/>
        <v>0</v>
      </c>
      <c r="Q23" s="960">
        <f t="shared" si="4"/>
        <v>0</v>
      </c>
      <c r="R23" s="960" t="e">
        <f t="shared" si="5"/>
        <v>#DIV/0!</v>
      </c>
    </row>
    <row r="24" spans="1:18" x14ac:dyDescent="0.25">
      <c r="A24" s="557">
        <v>12</v>
      </c>
      <c r="B24" s="986" t="str">
        <f>'9'!B24</f>
        <v>Patikraja</v>
      </c>
      <c r="C24" s="986" t="str">
        <f>'9'!C24</f>
        <v>Patikraja</v>
      </c>
      <c r="D24" s="960"/>
      <c r="E24" s="960"/>
      <c r="F24" s="960" t="e">
        <f t="shared" si="0"/>
        <v>#DIV/0!</v>
      </c>
      <c r="G24" s="960"/>
      <c r="H24" s="960"/>
      <c r="I24" s="960" t="e">
        <f t="shared" si="1"/>
        <v>#DIV/0!</v>
      </c>
      <c r="J24" s="960"/>
      <c r="K24" s="960"/>
      <c r="L24" s="960" t="e">
        <f t="shared" si="2"/>
        <v>#DIV/0!</v>
      </c>
      <c r="M24" s="960"/>
      <c r="N24" s="960"/>
      <c r="O24" s="960" t="e">
        <f t="shared" si="3"/>
        <v>#DIV/0!</v>
      </c>
      <c r="P24" s="960">
        <f t="shared" si="4"/>
        <v>0</v>
      </c>
      <c r="Q24" s="960">
        <f t="shared" si="4"/>
        <v>0</v>
      </c>
      <c r="R24" s="960" t="e">
        <f t="shared" si="5"/>
        <v>#DIV/0!</v>
      </c>
    </row>
    <row r="25" spans="1:18" x14ac:dyDescent="0.25">
      <c r="A25" s="557">
        <v>13</v>
      </c>
      <c r="B25" s="986" t="str">
        <f>'9'!B25</f>
        <v>Purwojati</v>
      </c>
      <c r="C25" s="986" t="str">
        <f>'9'!C25</f>
        <v>Purwojati</v>
      </c>
      <c r="D25" s="960"/>
      <c r="E25" s="960"/>
      <c r="F25" s="960" t="e">
        <f t="shared" si="0"/>
        <v>#DIV/0!</v>
      </c>
      <c r="G25" s="960"/>
      <c r="H25" s="960"/>
      <c r="I25" s="960" t="e">
        <f t="shared" si="1"/>
        <v>#DIV/0!</v>
      </c>
      <c r="J25" s="960"/>
      <c r="K25" s="960"/>
      <c r="L25" s="960" t="e">
        <f t="shared" si="2"/>
        <v>#DIV/0!</v>
      </c>
      <c r="M25" s="960"/>
      <c r="N25" s="960"/>
      <c r="O25" s="960" t="e">
        <f t="shared" si="3"/>
        <v>#DIV/0!</v>
      </c>
      <c r="P25" s="960">
        <f t="shared" si="4"/>
        <v>0</v>
      </c>
      <c r="Q25" s="960">
        <f t="shared" si="4"/>
        <v>0</v>
      </c>
      <c r="R25" s="960" t="e">
        <f t="shared" si="5"/>
        <v>#DIV/0!</v>
      </c>
    </row>
    <row r="26" spans="1:18" x14ac:dyDescent="0.25">
      <c r="A26" s="557">
        <v>14</v>
      </c>
      <c r="B26" s="986" t="str">
        <f>'9'!B26</f>
        <v>Ajibarang</v>
      </c>
      <c r="C26" s="986" t="str">
        <f>'9'!C26</f>
        <v>Ajibarang I</v>
      </c>
      <c r="D26" s="960"/>
      <c r="E26" s="960"/>
      <c r="F26" s="960" t="e">
        <f t="shared" si="0"/>
        <v>#DIV/0!</v>
      </c>
      <c r="G26" s="960"/>
      <c r="H26" s="960"/>
      <c r="I26" s="960" t="e">
        <f t="shared" si="1"/>
        <v>#DIV/0!</v>
      </c>
      <c r="J26" s="960"/>
      <c r="K26" s="960"/>
      <c r="L26" s="960" t="e">
        <f t="shared" si="2"/>
        <v>#DIV/0!</v>
      </c>
      <c r="M26" s="960"/>
      <c r="N26" s="960"/>
      <c r="O26" s="960" t="e">
        <f t="shared" si="3"/>
        <v>#DIV/0!</v>
      </c>
      <c r="P26" s="960">
        <f t="shared" si="4"/>
        <v>0</v>
      </c>
      <c r="Q26" s="960">
        <f t="shared" si="4"/>
        <v>0</v>
      </c>
      <c r="R26" s="960" t="e">
        <f t="shared" si="5"/>
        <v>#DIV/0!</v>
      </c>
    </row>
    <row r="27" spans="1:18" x14ac:dyDescent="0.25">
      <c r="A27" s="557"/>
      <c r="B27" s="986"/>
      <c r="C27" s="986" t="str">
        <f>'9'!C27</f>
        <v>Ajibarang II</v>
      </c>
      <c r="D27" s="960"/>
      <c r="E27" s="960"/>
      <c r="F27" s="960" t="e">
        <f t="shared" si="0"/>
        <v>#DIV/0!</v>
      </c>
      <c r="G27" s="960"/>
      <c r="H27" s="960"/>
      <c r="I27" s="960" t="e">
        <f t="shared" si="1"/>
        <v>#DIV/0!</v>
      </c>
      <c r="J27" s="960"/>
      <c r="K27" s="960"/>
      <c r="L27" s="960" t="e">
        <f t="shared" si="2"/>
        <v>#DIV/0!</v>
      </c>
      <c r="M27" s="960"/>
      <c r="N27" s="960"/>
      <c r="O27" s="960" t="e">
        <f t="shared" si="3"/>
        <v>#DIV/0!</v>
      </c>
      <c r="P27" s="960">
        <f t="shared" si="4"/>
        <v>0</v>
      </c>
      <c r="Q27" s="960">
        <f t="shared" si="4"/>
        <v>0</v>
      </c>
      <c r="R27" s="960" t="e">
        <f t="shared" si="5"/>
        <v>#DIV/0!</v>
      </c>
    </row>
    <row r="28" spans="1:18" x14ac:dyDescent="0.25">
      <c r="A28" s="557">
        <v>15</v>
      </c>
      <c r="B28" s="986" t="str">
        <f>'9'!B28</f>
        <v>Gumelar</v>
      </c>
      <c r="C28" s="986" t="str">
        <f>'9'!C28</f>
        <v>Gumelar</v>
      </c>
      <c r="D28" s="960"/>
      <c r="E28" s="960"/>
      <c r="F28" s="960" t="e">
        <f t="shared" si="0"/>
        <v>#DIV/0!</v>
      </c>
      <c r="G28" s="960"/>
      <c r="H28" s="960"/>
      <c r="I28" s="960" t="e">
        <f t="shared" si="1"/>
        <v>#DIV/0!</v>
      </c>
      <c r="J28" s="960"/>
      <c r="K28" s="960"/>
      <c r="L28" s="960" t="e">
        <f t="shared" si="2"/>
        <v>#DIV/0!</v>
      </c>
      <c r="M28" s="960"/>
      <c r="N28" s="960"/>
      <c r="O28" s="960" t="e">
        <f t="shared" si="3"/>
        <v>#DIV/0!</v>
      </c>
      <c r="P28" s="960">
        <f t="shared" si="4"/>
        <v>0</v>
      </c>
      <c r="Q28" s="960">
        <f t="shared" si="4"/>
        <v>0</v>
      </c>
      <c r="R28" s="960" t="e">
        <f t="shared" si="5"/>
        <v>#DIV/0!</v>
      </c>
    </row>
    <row r="29" spans="1:18" x14ac:dyDescent="0.25">
      <c r="A29" s="557">
        <v>16</v>
      </c>
      <c r="B29" s="986" t="str">
        <f>'9'!B29</f>
        <v>Pekuncen</v>
      </c>
      <c r="C29" s="986" t="str">
        <f>'9'!C29</f>
        <v>Pekuncen I</v>
      </c>
      <c r="D29" s="960"/>
      <c r="E29" s="960"/>
      <c r="F29" s="960" t="e">
        <f t="shared" ref="F29:F48" si="6">E29/D29*100</f>
        <v>#DIV/0!</v>
      </c>
      <c r="G29" s="960"/>
      <c r="H29" s="960"/>
      <c r="I29" s="960" t="e">
        <f t="shared" ref="I29:I48" si="7">H29/G29*100</f>
        <v>#DIV/0!</v>
      </c>
      <c r="J29" s="960"/>
      <c r="K29" s="960"/>
      <c r="L29" s="960" t="e">
        <f t="shared" ref="L29:L48" si="8">K29/J29*100</f>
        <v>#DIV/0!</v>
      </c>
      <c r="M29" s="960"/>
      <c r="N29" s="960"/>
      <c r="O29" s="960" t="e">
        <f t="shared" ref="O29:O48" si="9">N29/M29*100</f>
        <v>#DIV/0!</v>
      </c>
      <c r="P29" s="960">
        <f t="shared" ref="P29:P48" si="10">D29+G29+J29+M29</f>
        <v>0</v>
      </c>
      <c r="Q29" s="960">
        <f t="shared" ref="Q29:Q48" si="11">E29+H29+K29+N29</f>
        <v>0</v>
      </c>
      <c r="R29" s="960" t="e">
        <f t="shared" ref="R29:R48" si="12">Q29/P29*100</f>
        <v>#DIV/0!</v>
      </c>
    </row>
    <row r="30" spans="1:18" x14ac:dyDescent="0.25">
      <c r="A30" s="557"/>
      <c r="B30" s="986"/>
      <c r="C30" s="986" t="str">
        <f>'9'!C30</f>
        <v>Pekuncen II</v>
      </c>
      <c r="D30" s="960"/>
      <c r="E30" s="960"/>
      <c r="F30" s="960" t="e">
        <f t="shared" si="6"/>
        <v>#DIV/0!</v>
      </c>
      <c r="G30" s="960"/>
      <c r="H30" s="960"/>
      <c r="I30" s="960" t="e">
        <f t="shared" si="7"/>
        <v>#DIV/0!</v>
      </c>
      <c r="J30" s="960"/>
      <c r="K30" s="960"/>
      <c r="L30" s="960" t="e">
        <f t="shared" si="8"/>
        <v>#DIV/0!</v>
      </c>
      <c r="M30" s="960"/>
      <c r="N30" s="960"/>
      <c r="O30" s="960" t="e">
        <f t="shared" si="9"/>
        <v>#DIV/0!</v>
      </c>
      <c r="P30" s="960">
        <f t="shared" si="10"/>
        <v>0</v>
      </c>
      <c r="Q30" s="960">
        <f t="shared" si="11"/>
        <v>0</v>
      </c>
      <c r="R30" s="960" t="e">
        <f t="shared" si="12"/>
        <v>#DIV/0!</v>
      </c>
    </row>
    <row r="31" spans="1:18" x14ac:dyDescent="0.25">
      <c r="A31" s="557">
        <v>17</v>
      </c>
      <c r="B31" s="986" t="str">
        <f>'9'!B31</f>
        <v>Cilongok</v>
      </c>
      <c r="C31" s="986" t="str">
        <f>'9'!C31</f>
        <v>Cilongok I</v>
      </c>
      <c r="D31" s="960"/>
      <c r="E31" s="960"/>
      <c r="F31" s="960" t="e">
        <f t="shared" si="6"/>
        <v>#DIV/0!</v>
      </c>
      <c r="G31" s="960"/>
      <c r="H31" s="960"/>
      <c r="I31" s="960" t="e">
        <f t="shared" si="7"/>
        <v>#DIV/0!</v>
      </c>
      <c r="J31" s="960"/>
      <c r="K31" s="960"/>
      <c r="L31" s="960" t="e">
        <f t="shared" si="8"/>
        <v>#DIV/0!</v>
      </c>
      <c r="M31" s="960"/>
      <c r="N31" s="960"/>
      <c r="O31" s="960" t="e">
        <f t="shared" si="9"/>
        <v>#DIV/0!</v>
      </c>
      <c r="P31" s="960">
        <f t="shared" si="10"/>
        <v>0</v>
      </c>
      <c r="Q31" s="960">
        <f t="shared" si="11"/>
        <v>0</v>
      </c>
      <c r="R31" s="960" t="e">
        <f t="shared" si="12"/>
        <v>#DIV/0!</v>
      </c>
    </row>
    <row r="32" spans="1:18" x14ac:dyDescent="0.25">
      <c r="A32" s="557"/>
      <c r="B32" s="986"/>
      <c r="C32" s="986" t="str">
        <f>'9'!C32</f>
        <v>Cilongok II</v>
      </c>
      <c r="D32" s="960"/>
      <c r="E32" s="960"/>
      <c r="F32" s="960" t="e">
        <f t="shared" si="6"/>
        <v>#DIV/0!</v>
      </c>
      <c r="G32" s="960"/>
      <c r="H32" s="960"/>
      <c r="I32" s="960" t="e">
        <f t="shared" si="7"/>
        <v>#DIV/0!</v>
      </c>
      <c r="J32" s="960"/>
      <c r="K32" s="960"/>
      <c r="L32" s="960" t="e">
        <f t="shared" si="8"/>
        <v>#DIV/0!</v>
      </c>
      <c r="M32" s="960"/>
      <c r="N32" s="960"/>
      <c r="O32" s="960" t="e">
        <f t="shared" si="9"/>
        <v>#DIV/0!</v>
      </c>
      <c r="P32" s="960">
        <f t="shared" si="10"/>
        <v>0</v>
      </c>
      <c r="Q32" s="960">
        <f t="shared" si="11"/>
        <v>0</v>
      </c>
      <c r="R32" s="960" t="e">
        <f t="shared" si="12"/>
        <v>#DIV/0!</v>
      </c>
    </row>
    <row r="33" spans="1:18" x14ac:dyDescent="0.25">
      <c r="A33" s="557">
        <v>18</v>
      </c>
      <c r="B33" s="986" t="str">
        <f>'9'!B33</f>
        <v>Karanglewas</v>
      </c>
      <c r="C33" s="986" t="str">
        <f>'9'!C33</f>
        <v>Karanglewas</v>
      </c>
      <c r="D33" s="960"/>
      <c r="E33" s="960"/>
      <c r="F33" s="960" t="e">
        <f t="shared" si="6"/>
        <v>#DIV/0!</v>
      </c>
      <c r="G33" s="960"/>
      <c r="H33" s="960"/>
      <c r="I33" s="960" t="e">
        <f t="shared" si="7"/>
        <v>#DIV/0!</v>
      </c>
      <c r="J33" s="960"/>
      <c r="K33" s="960"/>
      <c r="L33" s="960" t="e">
        <f t="shared" si="8"/>
        <v>#DIV/0!</v>
      </c>
      <c r="M33" s="960"/>
      <c r="N33" s="960"/>
      <c r="O33" s="960" t="e">
        <f t="shared" si="9"/>
        <v>#DIV/0!</v>
      </c>
      <c r="P33" s="960">
        <f t="shared" si="10"/>
        <v>0</v>
      </c>
      <c r="Q33" s="960">
        <f t="shared" si="11"/>
        <v>0</v>
      </c>
      <c r="R33" s="960" t="e">
        <f t="shared" si="12"/>
        <v>#DIV/0!</v>
      </c>
    </row>
    <row r="34" spans="1:18" x14ac:dyDescent="0.25">
      <c r="A34" s="557">
        <v>19</v>
      </c>
      <c r="B34" s="986" t="str">
        <f>'9'!B34</f>
        <v>Purwokerto Barat</v>
      </c>
      <c r="C34" s="986" t="str">
        <f>'9'!C34</f>
        <v>Purwokerto Barat</v>
      </c>
      <c r="D34" s="960"/>
      <c r="E34" s="960"/>
      <c r="F34" s="960" t="e">
        <f t="shared" si="6"/>
        <v>#DIV/0!</v>
      </c>
      <c r="G34" s="960"/>
      <c r="H34" s="960"/>
      <c r="I34" s="960" t="e">
        <f t="shared" si="7"/>
        <v>#DIV/0!</v>
      </c>
      <c r="J34" s="960"/>
      <c r="K34" s="960"/>
      <c r="L34" s="960" t="e">
        <f t="shared" si="8"/>
        <v>#DIV/0!</v>
      </c>
      <c r="M34" s="960"/>
      <c r="N34" s="960"/>
      <c r="O34" s="960" t="e">
        <f t="shared" si="9"/>
        <v>#DIV/0!</v>
      </c>
      <c r="P34" s="960">
        <f t="shared" si="10"/>
        <v>0</v>
      </c>
      <c r="Q34" s="960">
        <f t="shared" si="11"/>
        <v>0</v>
      </c>
      <c r="R34" s="960" t="e">
        <f t="shared" si="12"/>
        <v>#DIV/0!</v>
      </c>
    </row>
    <row r="35" spans="1:18" x14ac:dyDescent="0.25">
      <c r="A35" s="557">
        <v>20</v>
      </c>
      <c r="B35" s="986" t="str">
        <f>'9'!B35</f>
        <v>Purwokerto Timur</v>
      </c>
      <c r="C35" s="986" t="str">
        <f>'9'!C35</f>
        <v>Purwokerto Timur I</v>
      </c>
      <c r="D35" s="960"/>
      <c r="E35" s="960"/>
      <c r="F35" s="960" t="e">
        <f t="shared" si="6"/>
        <v>#DIV/0!</v>
      </c>
      <c r="G35" s="960"/>
      <c r="H35" s="960"/>
      <c r="I35" s="960" t="e">
        <f t="shared" si="7"/>
        <v>#DIV/0!</v>
      </c>
      <c r="J35" s="960"/>
      <c r="K35" s="960"/>
      <c r="L35" s="960" t="e">
        <f t="shared" si="8"/>
        <v>#DIV/0!</v>
      </c>
      <c r="M35" s="960"/>
      <c r="N35" s="960"/>
      <c r="O35" s="960" t="e">
        <f t="shared" si="9"/>
        <v>#DIV/0!</v>
      </c>
      <c r="P35" s="960">
        <f t="shared" si="10"/>
        <v>0</v>
      </c>
      <c r="Q35" s="960">
        <f t="shared" si="11"/>
        <v>0</v>
      </c>
      <c r="R35" s="960" t="e">
        <f t="shared" si="12"/>
        <v>#DIV/0!</v>
      </c>
    </row>
    <row r="36" spans="1:18" x14ac:dyDescent="0.25">
      <c r="A36" s="557"/>
      <c r="B36" s="986"/>
      <c r="C36" s="986" t="str">
        <f>'9'!C36</f>
        <v>Purwokerto Timur II</v>
      </c>
      <c r="D36" s="960"/>
      <c r="E36" s="960"/>
      <c r="F36" s="960" t="e">
        <f t="shared" si="6"/>
        <v>#DIV/0!</v>
      </c>
      <c r="G36" s="960"/>
      <c r="H36" s="960"/>
      <c r="I36" s="960" t="e">
        <f t="shared" si="7"/>
        <v>#DIV/0!</v>
      </c>
      <c r="J36" s="960"/>
      <c r="K36" s="960"/>
      <c r="L36" s="960" t="e">
        <f t="shared" si="8"/>
        <v>#DIV/0!</v>
      </c>
      <c r="M36" s="960"/>
      <c r="N36" s="960"/>
      <c r="O36" s="960" t="e">
        <f t="shared" si="9"/>
        <v>#DIV/0!</v>
      </c>
      <c r="P36" s="960">
        <f t="shared" si="10"/>
        <v>0</v>
      </c>
      <c r="Q36" s="960">
        <f t="shared" si="11"/>
        <v>0</v>
      </c>
      <c r="R36" s="960" t="e">
        <f t="shared" si="12"/>
        <v>#DIV/0!</v>
      </c>
    </row>
    <row r="37" spans="1:18" x14ac:dyDescent="0.25">
      <c r="A37" s="557">
        <v>21</v>
      </c>
      <c r="B37" s="986" t="str">
        <f>'9'!B37</f>
        <v>Purwokerto Utara</v>
      </c>
      <c r="C37" s="986" t="str">
        <f>'9'!C37</f>
        <v>Purwokerto Utara I</v>
      </c>
      <c r="D37" s="960"/>
      <c r="E37" s="960"/>
      <c r="F37" s="960" t="e">
        <f t="shared" si="6"/>
        <v>#DIV/0!</v>
      </c>
      <c r="G37" s="960"/>
      <c r="H37" s="960"/>
      <c r="I37" s="960" t="e">
        <f t="shared" si="7"/>
        <v>#DIV/0!</v>
      </c>
      <c r="J37" s="960"/>
      <c r="K37" s="960"/>
      <c r="L37" s="960" t="e">
        <f t="shared" si="8"/>
        <v>#DIV/0!</v>
      </c>
      <c r="M37" s="960"/>
      <c r="N37" s="960"/>
      <c r="O37" s="960" t="e">
        <f t="shared" si="9"/>
        <v>#DIV/0!</v>
      </c>
      <c r="P37" s="960">
        <f t="shared" si="10"/>
        <v>0</v>
      </c>
      <c r="Q37" s="960">
        <f t="shared" si="11"/>
        <v>0</v>
      </c>
      <c r="R37" s="960" t="e">
        <f t="shared" si="12"/>
        <v>#DIV/0!</v>
      </c>
    </row>
    <row r="38" spans="1:18" x14ac:dyDescent="0.25">
      <c r="A38" s="557"/>
      <c r="B38" s="986"/>
      <c r="C38" s="986" t="str">
        <f>'9'!C38</f>
        <v>Purwokerto Utara II</v>
      </c>
      <c r="D38" s="960"/>
      <c r="E38" s="960"/>
      <c r="F38" s="960" t="e">
        <f t="shared" si="6"/>
        <v>#DIV/0!</v>
      </c>
      <c r="G38" s="960"/>
      <c r="H38" s="960"/>
      <c r="I38" s="960" t="e">
        <f t="shared" si="7"/>
        <v>#DIV/0!</v>
      </c>
      <c r="J38" s="960"/>
      <c r="K38" s="960"/>
      <c r="L38" s="960" t="e">
        <f t="shared" si="8"/>
        <v>#DIV/0!</v>
      </c>
      <c r="M38" s="960"/>
      <c r="N38" s="960"/>
      <c r="O38" s="960" t="e">
        <f t="shared" si="9"/>
        <v>#DIV/0!</v>
      </c>
      <c r="P38" s="960">
        <f t="shared" si="10"/>
        <v>0</v>
      </c>
      <c r="Q38" s="960">
        <f t="shared" si="11"/>
        <v>0</v>
      </c>
      <c r="R38" s="960" t="e">
        <f t="shared" si="12"/>
        <v>#DIV/0!</v>
      </c>
    </row>
    <row r="39" spans="1:18" x14ac:dyDescent="0.25">
      <c r="A39" s="557">
        <v>22</v>
      </c>
      <c r="B39" s="986" t="str">
        <f>'9'!B39</f>
        <v>Purwokerto Selatan</v>
      </c>
      <c r="C39" s="986" t="str">
        <f>'9'!C39</f>
        <v>Purwokerto Selatan</v>
      </c>
      <c r="D39" s="960"/>
      <c r="E39" s="960"/>
      <c r="F39" s="960" t="e">
        <f t="shared" si="6"/>
        <v>#DIV/0!</v>
      </c>
      <c r="G39" s="960"/>
      <c r="H39" s="960"/>
      <c r="I39" s="960" t="e">
        <f t="shared" si="7"/>
        <v>#DIV/0!</v>
      </c>
      <c r="J39" s="960"/>
      <c r="K39" s="960"/>
      <c r="L39" s="960" t="e">
        <f t="shared" si="8"/>
        <v>#DIV/0!</v>
      </c>
      <c r="M39" s="960"/>
      <c r="N39" s="960"/>
      <c r="O39" s="960" t="e">
        <f t="shared" si="9"/>
        <v>#DIV/0!</v>
      </c>
      <c r="P39" s="960">
        <f t="shared" si="10"/>
        <v>0</v>
      </c>
      <c r="Q39" s="960">
        <f t="shared" si="11"/>
        <v>0</v>
      </c>
      <c r="R39" s="960" t="e">
        <f t="shared" si="12"/>
        <v>#DIV/0!</v>
      </c>
    </row>
    <row r="40" spans="1:18" x14ac:dyDescent="0.25">
      <c r="A40" s="557">
        <v>23</v>
      </c>
      <c r="B40" s="986" t="str">
        <f>'9'!B40</f>
        <v>Sokaraja</v>
      </c>
      <c r="C40" s="986" t="str">
        <f>'9'!C40</f>
        <v>Sokaraja I</v>
      </c>
      <c r="D40" s="960"/>
      <c r="E40" s="960"/>
      <c r="F40" s="960" t="e">
        <f t="shared" si="6"/>
        <v>#DIV/0!</v>
      </c>
      <c r="G40" s="960"/>
      <c r="H40" s="960"/>
      <c r="I40" s="960" t="e">
        <f t="shared" si="7"/>
        <v>#DIV/0!</v>
      </c>
      <c r="J40" s="960"/>
      <c r="K40" s="960"/>
      <c r="L40" s="960" t="e">
        <f t="shared" si="8"/>
        <v>#DIV/0!</v>
      </c>
      <c r="M40" s="960"/>
      <c r="N40" s="960"/>
      <c r="O40" s="960" t="e">
        <f t="shared" si="9"/>
        <v>#DIV/0!</v>
      </c>
      <c r="P40" s="960">
        <f t="shared" si="10"/>
        <v>0</v>
      </c>
      <c r="Q40" s="960">
        <f t="shared" si="11"/>
        <v>0</v>
      </c>
      <c r="R40" s="960" t="e">
        <f t="shared" si="12"/>
        <v>#DIV/0!</v>
      </c>
    </row>
    <row r="41" spans="1:18" x14ac:dyDescent="0.25">
      <c r="A41" s="557"/>
      <c r="B41" s="986"/>
      <c r="C41" s="986" t="str">
        <f>'9'!C41</f>
        <v>Sokaraja II</v>
      </c>
      <c r="D41" s="960"/>
      <c r="E41" s="960"/>
      <c r="F41" s="960" t="e">
        <f t="shared" si="6"/>
        <v>#DIV/0!</v>
      </c>
      <c r="G41" s="960"/>
      <c r="H41" s="960"/>
      <c r="I41" s="960" t="e">
        <f t="shared" si="7"/>
        <v>#DIV/0!</v>
      </c>
      <c r="J41" s="960"/>
      <c r="K41" s="960"/>
      <c r="L41" s="960" t="e">
        <f t="shared" si="8"/>
        <v>#DIV/0!</v>
      </c>
      <c r="M41" s="960"/>
      <c r="N41" s="960"/>
      <c r="O41" s="960" t="e">
        <f t="shared" si="9"/>
        <v>#DIV/0!</v>
      </c>
      <c r="P41" s="960">
        <f t="shared" si="10"/>
        <v>0</v>
      </c>
      <c r="Q41" s="960">
        <f t="shared" si="11"/>
        <v>0</v>
      </c>
      <c r="R41" s="960" t="e">
        <f t="shared" si="12"/>
        <v>#DIV/0!</v>
      </c>
    </row>
    <row r="42" spans="1:18" x14ac:dyDescent="0.25">
      <c r="A42" s="557">
        <v>24</v>
      </c>
      <c r="B42" s="986" t="str">
        <f>'9'!B42</f>
        <v>Kembaran</v>
      </c>
      <c r="C42" s="986" t="str">
        <f>'9'!C42</f>
        <v>Kembaran I</v>
      </c>
      <c r="D42" s="960"/>
      <c r="E42" s="960"/>
      <c r="F42" s="960" t="e">
        <f t="shared" si="6"/>
        <v>#DIV/0!</v>
      </c>
      <c r="G42" s="960"/>
      <c r="H42" s="960"/>
      <c r="I42" s="960" t="e">
        <f t="shared" si="7"/>
        <v>#DIV/0!</v>
      </c>
      <c r="J42" s="960"/>
      <c r="K42" s="960"/>
      <c r="L42" s="960" t="e">
        <f t="shared" si="8"/>
        <v>#DIV/0!</v>
      </c>
      <c r="M42" s="960"/>
      <c r="N42" s="960"/>
      <c r="O42" s="960" t="e">
        <f t="shared" si="9"/>
        <v>#DIV/0!</v>
      </c>
      <c r="P42" s="960">
        <f t="shared" si="10"/>
        <v>0</v>
      </c>
      <c r="Q42" s="960">
        <f t="shared" si="11"/>
        <v>0</v>
      </c>
      <c r="R42" s="960" t="e">
        <f t="shared" si="12"/>
        <v>#DIV/0!</v>
      </c>
    </row>
    <row r="43" spans="1:18" x14ac:dyDescent="0.25">
      <c r="A43" s="557"/>
      <c r="B43" s="986"/>
      <c r="C43" s="986" t="str">
        <f>'9'!C43</f>
        <v>Kembaran II</v>
      </c>
      <c r="D43" s="960"/>
      <c r="E43" s="960"/>
      <c r="F43" s="960" t="e">
        <f t="shared" si="6"/>
        <v>#DIV/0!</v>
      </c>
      <c r="G43" s="960"/>
      <c r="H43" s="960"/>
      <c r="I43" s="960" t="e">
        <f t="shared" si="7"/>
        <v>#DIV/0!</v>
      </c>
      <c r="J43" s="960"/>
      <c r="K43" s="960"/>
      <c r="L43" s="960" t="e">
        <f t="shared" si="8"/>
        <v>#DIV/0!</v>
      </c>
      <c r="M43" s="960"/>
      <c r="N43" s="960"/>
      <c r="O43" s="960" t="e">
        <f t="shared" si="9"/>
        <v>#DIV/0!</v>
      </c>
      <c r="P43" s="960">
        <f t="shared" si="10"/>
        <v>0</v>
      </c>
      <c r="Q43" s="960">
        <f t="shared" si="11"/>
        <v>0</v>
      </c>
      <c r="R43" s="960" t="e">
        <f t="shared" si="12"/>
        <v>#DIV/0!</v>
      </c>
    </row>
    <row r="44" spans="1:18" x14ac:dyDescent="0.25">
      <c r="A44" s="557">
        <v>25</v>
      </c>
      <c r="B44" s="986" t="str">
        <f>'9'!B44</f>
        <v>Sumbang</v>
      </c>
      <c r="C44" s="986" t="str">
        <f>'9'!C44</f>
        <v>Sumbang I</v>
      </c>
      <c r="D44" s="960"/>
      <c r="E44" s="960"/>
      <c r="F44" s="960" t="e">
        <f t="shared" si="6"/>
        <v>#DIV/0!</v>
      </c>
      <c r="G44" s="960"/>
      <c r="H44" s="960"/>
      <c r="I44" s="960" t="e">
        <f t="shared" si="7"/>
        <v>#DIV/0!</v>
      </c>
      <c r="J44" s="960"/>
      <c r="K44" s="960"/>
      <c r="L44" s="960" t="e">
        <f t="shared" si="8"/>
        <v>#DIV/0!</v>
      </c>
      <c r="M44" s="960"/>
      <c r="N44" s="960"/>
      <c r="O44" s="960" t="e">
        <f t="shared" si="9"/>
        <v>#DIV/0!</v>
      </c>
      <c r="P44" s="960">
        <f t="shared" si="10"/>
        <v>0</v>
      </c>
      <c r="Q44" s="960">
        <f t="shared" si="11"/>
        <v>0</v>
      </c>
      <c r="R44" s="960" t="e">
        <f t="shared" si="12"/>
        <v>#DIV/0!</v>
      </c>
    </row>
    <row r="45" spans="1:18" x14ac:dyDescent="0.25">
      <c r="A45" s="557"/>
      <c r="B45" s="986"/>
      <c r="C45" s="986" t="str">
        <f>'9'!C45</f>
        <v>Sumbang II</v>
      </c>
      <c r="D45" s="960"/>
      <c r="E45" s="960"/>
      <c r="F45" s="960" t="e">
        <f t="shared" si="6"/>
        <v>#DIV/0!</v>
      </c>
      <c r="G45" s="960"/>
      <c r="H45" s="960"/>
      <c r="I45" s="960" t="e">
        <f t="shared" si="7"/>
        <v>#DIV/0!</v>
      </c>
      <c r="J45" s="960"/>
      <c r="K45" s="960"/>
      <c r="L45" s="960" t="e">
        <f t="shared" si="8"/>
        <v>#DIV/0!</v>
      </c>
      <c r="M45" s="960"/>
      <c r="N45" s="960"/>
      <c r="O45" s="960" t="e">
        <f t="shared" si="9"/>
        <v>#DIV/0!</v>
      </c>
      <c r="P45" s="960">
        <f t="shared" si="10"/>
        <v>0</v>
      </c>
      <c r="Q45" s="960">
        <f t="shared" si="11"/>
        <v>0</v>
      </c>
      <c r="R45" s="960" t="e">
        <f t="shared" si="12"/>
        <v>#DIV/0!</v>
      </c>
    </row>
    <row r="46" spans="1:18" x14ac:dyDescent="0.25">
      <c r="A46" s="557">
        <v>26</v>
      </c>
      <c r="B46" s="986" t="str">
        <f>'9'!B46</f>
        <v>Baturraden</v>
      </c>
      <c r="C46" s="986" t="str">
        <f>'9'!C46</f>
        <v>Baturraden I</v>
      </c>
      <c r="D46" s="960"/>
      <c r="E46" s="960"/>
      <c r="F46" s="960" t="e">
        <f t="shared" si="6"/>
        <v>#DIV/0!</v>
      </c>
      <c r="G46" s="960"/>
      <c r="H46" s="960"/>
      <c r="I46" s="960" t="e">
        <f t="shared" si="7"/>
        <v>#DIV/0!</v>
      </c>
      <c r="J46" s="960"/>
      <c r="K46" s="960"/>
      <c r="L46" s="960" t="e">
        <f t="shared" si="8"/>
        <v>#DIV/0!</v>
      </c>
      <c r="M46" s="960"/>
      <c r="N46" s="960"/>
      <c r="O46" s="960" t="e">
        <f t="shared" si="9"/>
        <v>#DIV/0!</v>
      </c>
      <c r="P46" s="960">
        <f t="shared" si="10"/>
        <v>0</v>
      </c>
      <c r="Q46" s="960">
        <f t="shared" si="11"/>
        <v>0</v>
      </c>
      <c r="R46" s="960" t="e">
        <f t="shared" si="12"/>
        <v>#DIV/0!</v>
      </c>
    </row>
    <row r="47" spans="1:18" x14ac:dyDescent="0.25">
      <c r="A47" s="557"/>
      <c r="B47" s="986"/>
      <c r="C47" s="986" t="str">
        <f>'9'!C47</f>
        <v>Baturraden II</v>
      </c>
      <c r="D47" s="960"/>
      <c r="E47" s="960"/>
      <c r="F47" s="960" t="e">
        <f t="shared" si="6"/>
        <v>#DIV/0!</v>
      </c>
      <c r="G47" s="960"/>
      <c r="H47" s="960"/>
      <c r="I47" s="960" t="e">
        <f t="shared" si="7"/>
        <v>#DIV/0!</v>
      </c>
      <c r="J47" s="960"/>
      <c r="K47" s="960"/>
      <c r="L47" s="960" t="e">
        <f t="shared" si="8"/>
        <v>#DIV/0!</v>
      </c>
      <c r="M47" s="960"/>
      <c r="N47" s="960"/>
      <c r="O47" s="960" t="e">
        <f t="shared" si="9"/>
        <v>#DIV/0!</v>
      </c>
      <c r="P47" s="960">
        <f t="shared" si="10"/>
        <v>0</v>
      </c>
      <c r="Q47" s="960">
        <f t="shared" si="11"/>
        <v>0</v>
      </c>
      <c r="R47" s="960" t="e">
        <f t="shared" si="12"/>
        <v>#DIV/0!</v>
      </c>
    </row>
    <row r="48" spans="1:18" x14ac:dyDescent="0.25">
      <c r="A48" s="557">
        <v>27</v>
      </c>
      <c r="B48" s="986" t="str">
        <f>'9'!B48</f>
        <v>Kedungbanteng</v>
      </c>
      <c r="C48" s="986" t="str">
        <f>'9'!C48</f>
        <v>Kedungbanteng</v>
      </c>
      <c r="D48" s="960"/>
      <c r="E48" s="960"/>
      <c r="F48" s="960" t="e">
        <f t="shared" si="6"/>
        <v>#DIV/0!</v>
      </c>
      <c r="G48" s="960"/>
      <c r="H48" s="960"/>
      <c r="I48" s="960" t="e">
        <f t="shared" si="7"/>
        <v>#DIV/0!</v>
      </c>
      <c r="J48" s="960"/>
      <c r="K48" s="960"/>
      <c r="L48" s="960" t="e">
        <f t="shared" si="8"/>
        <v>#DIV/0!</v>
      </c>
      <c r="M48" s="960"/>
      <c r="N48" s="960"/>
      <c r="O48" s="960" t="e">
        <f t="shared" si="9"/>
        <v>#DIV/0!</v>
      </c>
      <c r="P48" s="960">
        <f t="shared" si="10"/>
        <v>0</v>
      </c>
      <c r="Q48" s="960">
        <f t="shared" si="11"/>
        <v>0</v>
      </c>
      <c r="R48" s="960" t="e">
        <f t="shared" si="12"/>
        <v>#DIV/0!</v>
      </c>
    </row>
    <row r="49" spans="1:18" x14ac:dyDescent="0.25">
      <c r="A49" s="959"/>
      <c r="B49" s="959"/>
      <c r="C49" s="960"/>
      <c r="D49" s="960"/>
      <c r="E49" s="960"/>
      <c r="F49" s="960"/>
      <c r="G49" s="960"/>
      <c r="H49" s="960"/>
      <c r="I49" s="960"/>
      <c r="J49" s="960"/>
      <c r="K49" s="960"/>
      <c r="L49" s="960"/>
      <c r="M49" s="960"/>
      <c r="N49" s="960"/>
      <c r="O49" s="960"/>
      <c r="P49" s="960"/>
      <c r="Q49" s="960"/>
      <c r="R49" s="960"/>
    </row>
    <row r="50" spans="1:18" x14ac:dyDescent="0.25">
      <c r="A50" s="959"/>
      <c r="B50" s="959"/>
      <c r="C50" s="960"/>
      <c r="D50" s="960"/>
      <c r="E50" s="960"/>
      <c r="F50" s="960"/>
      <c r="G50" s="960"/>
      <c r="H50" s="960"/>
      <c r="I50" s="960"/>
      <c r="J50" s="960"/>
      <c r="K50" s="960"/>
      <c r="L50" s="960"/>
      <c r="M50" s="960"/>
      <c r="N50" s="960"/>
      <c r="O50" s="960"/>
      <c r="P50" s="960"/>
      <c r="Q50" s="960"/>
      <c r="R50" s="960"/>
    </row>
    <row r="51" spans="1:18" x14ac:dyDescent="0.25">
      <c r="A51" s="961"/>
      <c r="B51" s="961"/>
      <c r="C51" s="962"/>
      <c r="D51" s="962"/>
      <c r="E51" s="962"/>
      <c r="F51" s="962"/>
      <c r="G51" s="962"/>
      <c r="H51" s="962"/>
      <c r="I51" s="962"/>
      <c r="J51" s="962"/>
      <c r="K51" s="962"/>
      <c r="L51" s="962"/>
      <c r="M51" s="962"/>
      <c r="N51" s="962"/>
      <c r="O51" s="962"/>
      <c r="P51" s="962"/>
      <c r="Q51" s="962"/>
      <c r="R51" s="962"/>
    </row>
    <row r="52" spans="1:18" ht="16.5" thickBot="1" x14ac:dyDescent="0.3">
      <c r="A52" s="1334" t="s">
        <v>1300</v>
      </c>
      <c r="B52" s="1334"/>
      <c r="C52" s="1334"/>
      <c r="D52" s="963">
        <f>SUM(D9:D51)</f>
        <v>0</v>
      </c>
      <c r="E52" s="963">
        <f>SUM(E9:E51)</f>
        <v>0</v>
      </c>
      <c r="F52" s="963" t="e">
        <f>E52/D52*100</f>
        <v>#DIV/0!</v>
      </c>
      <c r="G52" s="963">
        <f>SUM(G9:G51)</f>
        <v>0</v>
      </c>
      <c r="H52" s="963">
        <f>SUM(H9:H51)</f>
        <v>0</v>
      </c>
      <c r="I52" s="963" t="e">
        <f>H52/G52*100</f>
        <v>#DIV/0!</v>
      </c>
      <c r="J52" s="963">
        <f t="shared" ref="J52:Q52" si="13">SUM(J9:J51)</f>
        <v>0</v>
      </c>
      <c r="K52" s="963">
        <f t="shared" si="13"/>
        <v>0</v>
      </c>
      <c r="L52" s="963" t="e">
        <f>K52/J52*100</f>
        <v>#DIV/0!</v>
      </c>
      <c r="M52" s="963">
        <f t="shared" si="13"/>
        <v>0</v>
      </c>
      <c r="N52" s="963">
        <f t="shared" si="13"/>
        <v>0</v>
      </c>
      <c r="O52" s="963" t="e">
        <f>N52/M52*100</f>
        <v>#DIV/0!</v>
      </c>
      <c r="P52" s="963">
        <f t="shared" si="13"/>
        <v>0</v>
      </c>
      <c r="Q52" s="963">
        <f t="shared" si="13"/>
        <v>0</v>
      </c>
      <c r="R52" s="963" t="e">
        <f>Q52/P52*100</f>
        <v>#DIV/0!</v>
      </c>
    </row>
    <row r="53" spans="1:18" x14ac:dyDescent="0.25">
      <c r="B53" s="964"/>
      <c r="C53" s="965"/>
      <c r="D53" s="965"/>
      <c r="E53" s="965"/>
      <c r="G53" s="965"/>
      <c r="H53" s="965"/>
    </row>
    <row r="54" spans="1:18" ht="16.149999999999999" customHeight="1" x14ac:dyDescent="0.25">
      <c r="A54" s="989" t="s">
        <v>1287</v>
      </c>
      <c r="B54" s="966"/>
      <c r="C54" s="966"/>
      <c r="D54" s="966"/>
      <c r="E54" s="966"/>
      <c r="F54" s="966"/>
      <c r="G54" s="966"/>
      <c r="H54" s="966"/>
      <c r="I54" s="967"/>
    </row>
  </sheetData>
  <mergeCells count="11">
    <mergeCell ref="A52:C52"/>
    <mergeCell ref="A1:R1"/>
    <mergeCell ref="A2:R2"/>
    <mergeCell ref="A6:A7"/>
    <mergeCell ref="C6:C7"/>
    <mergeCell ref="D6:F6"/>
    <mergeCell ref="G6:I6"/>
    <mergeCell ref="J6:L6"/>
    <mergeCell ref="M6:O6"/>
    <mergeCell ref="P6:R6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3CF5-7C83-4B56-875F-D37FA0CB33C8}">
  <sheetPr>
    <tabColor rgb="FF7030A0"/>
    <pageSetUpPr fitToPage="1"/>
  </sheetPr>
  <dimension ref="A1:S53"/>
  <sheetViews>
    <sheetView zoomScale="80" zoomScaleNormal="80" workbookViewId="0">
      <pane xSplit="3" ySplit="8" topLeftCell="D29" activePane="bottomRight" state="frozen"/>
      <selection activeCell="V4" sqref="V4"/>
      <selection pane="topRight" activeCell="V4" sqref="V4"/>
      <selection pane="bottomLeft" activeCell="V4" sqref="V4"/>
      <selection pane="bottomRight" activeCell="V4" sqref="V4"/>
    </sheetView>
  </sheetViews>
  <sheetFormatPr defaultColWidth="8.7109375" defaultRowHeight="15.75" x14ac:dyDescent="0.25"/>
  <cols>
    <col min="1" max="1" width="5.7109375" style="948" customWidth="1"/>
    <col min="2" max="2" width="20.28515625" style="948" customWidth="1"/>
    <col min="3" max="3" width="27.7109375" style="948" customWidth="1"/>
    <col min="4" max="4" width="12.7109375" style="948" customWidth="1"/>
    <col min="5" max="5" width="13.85546875" style="948" customWidth="1"/>
    <col min="6" max="7" width="12.7109375" style="948" customWidth="1"/>
    <col min="8" max="8" width="13.85546875" style="948" customWidth="1"/>
    <col min="9" max="10" width="12.7109375" style="948" customWidth="1"/>
    <col min="11" max="11" width="13.85546875" style="948" customWidth="1"/>
    <col min="12" max="13" width="12.7109375" style="948" customWidth="1"/>
    <col min="14" max="14" width="13.85546875" style="948" customWidth="1"/>
    <col min="15" max="15" width="12.7109375" style="948" customWidth="1"/>
    <col min="16" max="16" width="13.7109375" style="948" customWidth="1"/>
    <col min="17" max="17" width="13.85546875" style="948" customWidth="1"/>
    <col min="18" max="18" width="13.7109375" style="948" customWidth="1"/>
    <col min="19" max="19" width="26.28515625" style="948" customWidth="1"/>
    <col min="20" max="20" width="12.7109375" style="948" customWidth="1"/>
    <col min="21" max="16384" width="8.7109375" style="948"/>
  </cols>
  <sheetData>
    <row r="1" spans="1:19" s="949" customFormat="1" x14ac:dyDescent="0.25">
      <c r="A1" s="1332" t="s">
        <v>1298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</row>
    <row r="2" spans="1:19" s="949" customFormat="1" x14ac:dyDescent="0.25">
      <c r="A2" s="1336" t="s">
        <v>1304</v>
      </c>
      <c r="B2" s="1336"/>
      <c r="C2" s="1336"/>
      <c r="D2" s="1336"/>
      <c r="E2" s="1336"/>
      <c r="F2" s="1336"/>
      <c r="G2" s="1336"/>
      <c r="H2" s="1336"/>
      <c r="I2" s="1336"/>
      <c r="J2" s="1336"/>
      <c r="K2" s="1336"/>
      <c r="L2" s="1336"/>
      <c r="M2" s="1336"/>
      <c r="N2" s="1336"/>
      <c r="O2" s="1336"/>
      <c r="P2" s="1336"/>
      <c r="Q2" s="1336"/>
      <c r="R2" s="1336"/>
    </row>
    <row r="3" spans="1:19" s="949" customFormat="1" x14ac:dyDescent="0.25">
      <c r="A3" s="984"/>
      <c r="B3" s="984"/>
      <c r="C3" s="984"/>
      <c r="D3" s="984"/>
      <c r="E3" s="984"/>
      <c r="F3" s="984"/>
      <c r="G3" s="984"/>
      <c r="H3" s="984"/>
      <c r="I3" s="589" t="str">
        <f>'1'!$E$5</f>
        <v>KABUPATEN/KOTA</v>
      </c>
      <c r="J3" s="590">
        <f>'1'!$F$5</f>
        <v>2022</v>
      </c>
      <c r="K3" s="984"/>
      <c r="L3" s="984"/>
      <c r="M3" s="978"/>
      <c r="N3" s="984"/>
      <c r="O3" s="984"/>
      <c r="P3" s="984"/>
      <c r="Q3" s="984"/>
      <c r="R3" s="984"/>
    </row>
    <row r="4" spans="1:19" s="949" customFormat="1" x14ac:dyDescent="0.25">
      <c r="A4" s="984"/>
      <c r="B4" s="984"/>
      <c r="C4" s="984"/>
      <c r="D4" s="984"/>
      <c r="E4" s="984"/>
      <c r="F4" s="984"/>
      <c r="G4" s="984"/>
      <c r="H4" s="984"/>
      <c r="I4" s="589" t="str">
        <f>'1'!$E$6</f>
        <v>TAHUN</v>
      </c>
      <c r="J4" s="590" t="str">
        <f>'1'!$F$6</f>
        <v>BANYUMAS</v>
      </c>
      <c r="K4" s="984"/>
      <c r="L4" s="984"/>
      <c r="M4" s="978"/>
      <c r="N4" s="984"/>
      <c r="O4" s="984"/>
      <c r="P4" s="984"/>
      <c r="Q4" s="984"/>
      <c r="R4" s="984"/>
    </row>
    <row r="5" spans="1:19" ht="16.5" thickBot="1" x14ac:dyDescent="0.3">
      <c r="A5" s="951"/>
      <c r="B5" s="951"/>
      <c r="C5" s="951"/>
      <c r="J5" s="951"/>
      <c r="K5" s="951"/>
      <c r="L5" s="951"/>
      <c r="M5" s="951"/>
      <c r="N5" s="951"/>
      <c r="O5" s="951"/>
      <c r="P5" s="951"/>
      <c r="Q5" s="951"/>
      <c r="R5" s="951"/>
    </row>
    <row r="6" spans="1:19" s="953" customFormat="1" ht="47.65" customHeight="1" x14ac:dyDescent="0.25">
      <c r="A6" s="1344" t="s">
        <v>2</v>
      </c>
      <c r="B6" s="1344" t="s">
        <v>254</v>
      </c>
      <c r="C6" s="1339" t="s">
        <v>409</v>
      </c>
      <c r="D6" s="1337" t="s">
        <v>1280</v>
      </c>
      <c r="E6" s="1337"/>
      <c r="F6" s="1337"/>
      <c r="G6" s="1337" t="s">
        <v>1281</v>
      </c>
      <c r="H6" s="1337"/>
      <c r="I6" s="1337"/>
      <c r="J6" s="1337" t="s">
        <v>1282</v>
      </c>
      <c r="K6" s="1337"/>
      <c r="L6" s="1337"/>
      <c r="M6" s="1337" t="s">
        <v>1283</v>
      </c>
      <c r="N6" s="1337"/>
      <c r="O6" s="1337"/>
      <c r="P6" s="1347" t="s">
        <v>1284</v>
      </c>
      <c r="Q6" s="1348"/>
      <c r="R6" s="1349"/>
      <c r="S6" s="952"/>
    </row>
    <row r="7" spans="1:19" s="949" customFormat="1" ht="36.4" customHeight="1" x14ac:dyDescent="0.25">
      <c r="A7" s="1346"/>
      <c r="B7" s="1345"/>
      <c r="C7" s="1340"/>
      <c r="D7" s="954" t="s">
        <v>1285</v>
      </c>
      <c r="E7" s="954" t="s">
        <v>1286</v>
      </c>
      <c r="F7" s="954" t="s">
        <v>27</v>
      </c>
      <c r="G7" s="954" t="s">
        <v>1285</v>
      </c>
      <c r="H7" s="954" t="s">
        <v>1286</v>
      </c>
      <c r="I7" s="954" t="s">
        <v>27</v>
      </c>
      <c r="J7" s="954" t="s">
        <v>1285</v>
      </c>
      <c r="K7" s="954" t="s">
        <v>1286</v>
      </c>
      <c r="L7" s="954" t="s">
        <v>27</v>
      </c>
      <c r="M7" s="954" t="s">
        <v>1285</v>
      </c>
      <c r="N7" s="954" t="s">
        <v>1286</v>
      </c>
      <c r="O7" s="954" t="s">
        <v>27</v>
      </c>
      <c r="P7" s="954" t="s">
        <v>1285</v>
      </c>
      <c r="Q7" s="954" t="s">
        <v>1286</v>
      </c>
      <c r="R7" s="954" t="s">
        <v>27</v>
      </c>
      <c r="S7" s="981"/>
    </row>
    <row r="8" spans="1:19" ht="12.4" customHeight="1" x14ac:dyDescent="0.25">
      <c r="A8" s="957">
        <v>1</v>
      </c>
      <c r="B8" s="957">
        <v>2</v>
      </c>
      <c r="C8" s="957">
        <v>3</v>
      </c>
      <c r="D8" s="957">
        <v>4</v>
      </c>
      <c r="E8" s="957">
        <v>5</v>
      </c>
      <c r="F8" s="957">
        <v>6</v>
      </c>
      <c r="G8" s="957">
        <v>7</v>
      </c>
      <c r="H8" s="957">
        <v>8</v>
      </c>
      <c r="I8" s="957">
        <v>9</v>
      </c>
      <c r="J8" s="957">
        <v>10</v>
      </c>
      <c r="K8" s="957">
        <v>11</v>
      </c>
      <c r="L8" s="957">
        <v>12</v>
      </c>
      <c r="M8" s="957">
        <v>13</v>
      </c>
      <c r="N8" s="957">
        <v>14</v>
      </c>
      <c r="O8" s="957">
        <v>15</v>
      </c>
      <c r="P8" s="957">
        <v>16</v>
      </c>
      <c r="Q8" s="957">
        <v>17</v>
      </c>
      <c r="R8" s="957">
        <v>18</v>
      </c>
      <c r="S8" s="958"/>
    </row>
    <row r="9" spans="1:19" x14ac:dyDescent="0.25">
      <c r="A9" s="561">
        <v>1</v>
      </c>
      <c r="B9" s="985" t="str">
        <f>'9'!B9</f>
        <v>Lumbir</v>
      </c>
      <c r="C9" s="985" t="str">
        <f>'9'!C9</f>
        <v>Lumbir</v>
      </c>
      <c r="D9" s="960"/>
      <c r="E9" s="960"/>
      <c r="F9" s="960" t="e">
        <f t="shared" ref="F9:F28" si="0">E9/D9*100</f>
        <v>#DIV/0!</v>
      </c>
      <c r="G9" s="960"/>
      <c r="H9" s="960"/>
      <c r="I9" s="960" t="e">
        <f t="shared" ref="I9:I28" si="1">H9/G9*100</f>
        <v>#DIV/0!</v>
      </c>
      <c r="J9" s="960"/>
      <c r="K9" s="960"/>
      <c r="L9" s="960" t="e">
        <f t="shared" ref="L9:L28" si="2">K9/J9*100</f>
        <v>#DIV/0!</v>
      </c>
      <c r="M9" s="960"/>
      <c r="N9" s="960"/>
      <c r="O9" s="960" t="e">
        <f t="shared" ref="O9:O28" si="3">N9/M9*100</f>
        <v>#DIV/0!</v>
      </c>
      <c r="P9" s="960">
        <f t="shared" ref="P9:Q28" si="4">D9+G9+J9+M9</f>
        <v>0</v>
      </c>
      <c r="Q9" s="960">
        <f t="shared" si="4"/>
        <v>0</v>
      </c>
      <c r="R9" s="960" t="e">
        <f>Q9/P9*100</f>
        <v>#DIV/0!</v>
      </c>
    </row>
    <row r="10" spans="1:19" x14ac:dyDescent="0.25">
      <c r="A10" s="557">
        <v>2</v>
      </c>
      <c r="B10" s="986" t="str">
        <f>'9'!B10</f>
        <v>Wangon</v>
      </c>
      <c r="C10" s="986" t="str">
        <f>'9'!C10</f>
        <v>Wangon I</v>
      </c>
      <c r="D10" s="960"/>
      <c r="E10" s="960"/>
      <c r="F10" s="960" t="e">
        <f t="shared" si="0"/>
        <v>#DIV/0!</v>
      </c>
      <c r="G10" s="960"/>
      <c r="H10" s="960"/>
      <c r="I10" s="960" t="e">
        <f t="shared" si="1"/>
        <v>#DIV/0!</v>
      </c>
      <c r="J10" s="960"/>
      <c r="K10" s="960"/>
      <c r="L10" s="960" t="e">
        <f t="shared" si="2"/>
        <v>#DIV/0!</v>
      </c>
      <c r="M10" s="960"/>
      <c r="N10" s="960"/>
      <c r="O10" s="960" t="e">
        <f t="shared" si="3"/>
        <v>#DIV/0!</v>
      </c>
      <c r="P10" s="960">
        <f t="shared" si="4"/>
        <v>0</v>
      </c>
      <c r="Q10" s="960">
        <f t="shared" si="4"/>
        <v>0</v>
      </c>
      <c r="R10" s="960" t="e">
        <f t="shared" ref="R10:R28" si="5">Q10/P10*100</f>
        <v>#DIV/0!</v>
      </c>
    </row>
    <row r="11" spans="1:19" x14ac:dyDescent="0.25">
      <c r="A11" s="557"/>
      <c r="B11" s="986"/>
      <c r="C11" s="986" t="str">
        <f>'9'!C11</f>
        <v>Wangon II</v>
      </c>
      <c r="D11" s="960"/>
      <c r="E11" s="960"/>
      <c r="F11" s="960" t="e">
        <f t="shared" si="0"/>
        <v>#DIV/0!</v>
      </c>
      <c r="G11" s="960"/>
      <c r="H11" s="960"/>
      <c r="I11" s="960" t="e">
        <f t="shared" si="1"/>
        <v>#DIV/0!</v>
      </c>
      <c r="J11" s="960"/>
      <c r="K11" s="960"/>
      <c r="L11" s="960" t="e">
        <f t="shared" si="2"/>
        <v>#DIV/0!</v>
      </c>
      <c r="M11" s="960"/>
      <c r="N11" s="960"/>
      <c r="O11" s="960" t="e">
        <f t="shared" si="3"/>
        <v>#DIV/0!</v>
      </c>
      <c r="P11" s="960">
        <f t="shared" si="4"/>
        <v>0</v>
      </c>
      <c r="Q11" s="960">
        <f t="shared" si="4"/>
        <v>0</v>
      </c>
      <c r="R11" s="960" t="e">
        <f t="shared" si="5"/>
        <v>#DIV/0!</v>
      </c>
    </row>
    <row r="12" spans="1:19" x14ac:dyDescent="0.25">
      <c r="A12" s="557">
        <v>3</v>
      </c>
      <c r="B12" s="986" t="str">
        <f>'9'!B12</f>
        <v>Jatilawang</v>
      </c>
      <c r="C12" s="986" t="str">
        <f>'9'!C12</f>
        <v>Jatilawang</v>
      </c>
      <c r="D12" s="960"/>
      <c r="E12" s="960"/>
      <c r="F12" s="960" t="e">
        <f t="shared" si="0"/>
        <v>#DIV/0!</v>
      </c>
      <c r="G12" s="960"/>
      <c r="H12" s="960"/>
      <c r="I12" s="960" t="e">
        <f t="shared" si="1"/>
        <v>#DIV/0!</v>
      </c>
      <c r="J12" s="960"/>
      <c r="K12" s="960"/>
      <c r="L12" s="960" t="e">
        <f t="shared" si="2"/>
        <v>#DIV/0!</v>
      </c>
      <c r="M12" s="960"/>
      <c r="N12" s="960"/>
      <c r="O12" s="960" t="e">
        <f t="shared" si="3"/>
        <v>#DIV/0!</v>
      </c>
      <c r="P12" s="960">
        <f t="shared" si="4"/>
        <v>0</v>
      </c>
      <c r="Q12" s="960">
        <f t="shared" si="4"/>
        <v>0</v>
      </c>
      <c r="R12" s="960" t="e">
        <f t="shared" si="5"/>
        <v>#DIV/0!</v>
      </c>
    </row>
    <row r="13" spans="1:19" x14ac:dyDescent="0.25">
      <c r="A13" s="557">
        <v>4</v>
      </c>
      <c r="B13" s="986" t="str">
        <f>'9'!B13</f>
        <v>Rawalo</v>
      </c>
      <c r="C13" s="986" t="str">
        <f>'9'!C13</f>
        <v>Rawalo</v>
      </c>
      <c r="D13" s="960"/>
      <c r="E13" s="960"/>
      <c r="F13" s="960" t="e">
        <f t="shared" si="0"/>
        <v>#DIV/0!</v>
      </c>
      <c r="G13" s="960"/>
      <c r="H13" s="960"/>
      <c r="I13" s="960" t="e">
        <f t="shared" si="1"/>
        <v>#DIV/0!</v>
      </c>
      <c r="J13" s="960"/>
      <c r="K13" s="960"/>
      <c r="L13" s="960" t="e">
        <f t="shared" si="2"/>
        <v>#DIV/0!</v>
      </c>
      <c r="M13" s="960"/>
      <c r="N13" s="960"/>
      <c r="O13" s="960" t="e">
        <f t="shared" si="3"/>
        <v>#DIV/0!</v>
      </c>
      <c r="P13" s="960">
        <f t="shared" si="4"/>
        <v>0</v>
      </c>
      <c r="Q13" s="960">
        <f t="shared" si="4"/>
        <v>0</v>
      </c>
      <c r="R13" s="960" t="e">
        <f t="shared" si="5"/>
        <v>#DIV/0!</v>
      </c>
    </row>
    <row r="14" spans="1:19" x14ac:dyDescent="0.25">
      <c r="A14" s="557">
        <v>5</v>
      </c>
      <c r="B14" s="986" t="str">
        <f>'9'!B14</f>
        <v>Kebasen</v>
      </c>
      <c r="C14" s="986" t="str">
        <f>'9'!C14</f>
        <v>Kebasen</v>
      </c>
      <c r="D14" s="960"/>
      <c r="E14" s="960"/>
      <c r="F14" s="960" t="e">
        <f t="shared" si="0"/>
        <v>#DIV/0!</v>
      </c>
      <c r="G14" s="960"/>
      <c r="H14" s="960"/>
      <c r="I14" s="960" t="e">
        <f t="shared" si="1"/>
        <v>#DIV/0!</v>
      </c>
      <c r="J14" s="960"/>
      <c r="K14" s="960"/>
      <c r="L14" s="960" t="e">
        <f t="shared" si="2"/>
        <v>#DIV/0!</v>
      </c>
      <c r="M14" s="960"/>
      <c r="N14" s="960"/>
      <c r="O14" s="960" t="e">
        <f t="shared" si="3"/>
        <v>#DIV/0!</v>
      </c>
      <c r="P14" s="960">
        <f t="shared" si="4"/>
        <v>0</v>
      </c>
      <c r="Q14" s="960">
        <f t="shared" si="4"/>
        <v>0</v>
      </c>
      <c r="R14" s="960" t="e">
        <f t="shared" si="5"/>
        <v>#DIV/0!</v>
      </c>
    </row>
    <row r="15" spans="1:19" x14ac:dyDescent="0.25">
      <c r="A15" s="557">
        <v>6</v>
      </c>
      <c r="B15" s="986" t="str">
        <f>'9'!B15</f>
        <v>Kemranjen</v>
      </c>
      <c r="C15" s="986" t="str">
        <f>'9'!C15</f>
        <v>Kemranjen I</v>
      </c>
      <c r="D15" s="960"/>
      <c r="E15" s="960"/>
      <c r="F15" s="960" t="e">
        <f t="shared" si="0"/>
        <v>#DIV/0!</v>
      </c>
      <c r="G15" s="960"/>
      <c r="H15" s="960"/>
      <c r="I15" s="960" t="e">
        <f t="shared" si="1"/>
        <v>#DIV/0!</v>
      </c>
      <c r="J15" s="960"/>
      <c r="K15" s="960"/>
      <c r="L15" s="960" t="e">
        <f t="shared" si="2"/>
        <v>#DIV/0!</v>
      </c>
      <c r="M15" s="960"/>
      <c r="N15" s="960"/>
      <c r="O15" s="960" t="e">
        <f t="shared" si="3"/>
        <v>#DIV/0!</v>
      </c>
      <c r="P15" s="960">
        <f t="shared" si="4"/>
        <v>0</v>
      </c>
      <c r="Q15" s="960">
        <f t="shared" si="4"/>
        <v>0</v>
      </c>
      <c r="R15" s="960" t="e">
        <f t="shared" si="5"/>
        <v>#DIV/0!</v>
      </c>
    </row>
    <row r="16" spans="1:19" x14ac:dyDescent="0.25">
      <c r="A16" s="557"/>
      <c r="B16" s="986"/>
      <c r="C16" s="986" t="str">
        <f>'9'!C16</f>
        <v>Kemranjen II</v>
      </c>
      <c r="D16" s="960"/>
      <c r="E16" s="960"/>
      <c r="F16" s="960" t="e">
        <f t="shared" si="0"/>
        <v>#DIV/0!</v>
      </c>
      <c r="G16" s="960"/>
      <c r="H16" s="960"/>
      <c r="I16" s="960" t="e">
        <f t="shared" si="1"/>
        <v>#DIV/0!</v>
      </c>
      <c r="J16" s="960"/>
      <c r="K16" s="960"/>
      <c r="L16" s="960" t="e">
        <f t="shared" si="2"/>
        <v>#DIV/0!</v>
      </c>
      <c r="M16" s="960"/>
      <c r="N16" s="960"/>
      <c r="O16" s="960" t="e">
        <f t="shared" si="3"/>
        <v>#DIV/0!</v>
      </c>
      <c r="P16" s="960">
        <f t="shared" si="4"/>
        <v>0</v>
      </c>
      <c r="Q16" s="960">
        <f t="shared" si="4"/>
        <v>0</v>
      </c>
      <c r="R16" s="960" t="e">
        <f t="shared" si="5"/>
        <v>#DIV/0!</v>
      </c>
    </row>
    <row r="17" spans="1:18" x14ac:dyDescent="0.25">
      <c r="A17" s="557">
        <v>7</v>
      </c>
      <c r="B17" s="986" t="str">
        <f>'9'!B17</f>
        <v>Sumpiuh</v>
      </c>
      <c r="C17" s="986" t="str">
        <f>'9'!C17</f>
        <v>Sumpiuh I</v>
      </c>
      <c r="D17" s="960"/>
      <c r="E17" s="960"/>
      <c r="F17" s="960" t="e">
        <f t="shared" si="0"/>
        <v>#DIV/0!</v>
      </c>
      <c r="G17" s="960"/>
      <c r="H17" s="960"/>
      <c r="I17" s="960" t="e">
        <f t="shared" si="1"/>
        <v>#DIV/0!</v>
      </c>
      <c r="J17" s="960"/>
      <c r="K17" s="960"/>
      <c r="L17" s="960" t="e">
        <f t="shared" si="2"/>
        <v>#DIV/0!</v>
      </c>
      <c r="M17" s="960"/>
      <c r="N17" s="960"/>
      <c r="O17" s="960" t="e">
        <f t="shared" si="3"/>
        <v>#DIV/0!</v>
      </c>
      <c r="P17" s="960">
        <f t="shared" si="4"/>
        <v>0</v>
      </c>
      <c r="Q17" s="960">
        <f t="shared" si="4"/>
        <v>0</v>
      </c>
      <c r="R17" s="960" t="e">
        <f t="shared" si="5"/>
        <v>#DIV/0!</v>
      </c>
    </row>
    <row r="18" spans="1:18" x14ac:dyDescent="0.25">
      <c r="A18" s="557"/>
      <c r="B18" s="986"/>
      <c r="C18" s="986" t="str">
        <f>'9'!C18</f>
        <v>Sumpiuh II</v>
      </c>
      <c r="D18" s="960"/>
      <c r="E18" s="960"/>
      <c r="F18" s="960" t="e">
        <f t="shared" si="0"/>
        <v>#DIV/0!</v>
      </c>
      <c r="G18" s="960"/>
      <c r="H18" s="960"/>
      <c r="I18" s="960" t="e">
        <f t="shared" si="1"/>
        <v>#DIV/0!</v>
      </c>
      <c r="J18" s="960"/>
      <c r="K18" s="960"/>
      <c r="L18" s="960" t="e">
        <f t="shared" si="2"/>
        <v>#DIV/0!</v>
      </c>
      <c r="M18" s="960"/>
      <c r="N18" s="960"/>
      <c r="O18" s="960" t="e">
        <f t="shared" si="3"/>
        <v>#DIV/0!</v>
      </c>
      <c r="P18" s="960">
        <f t="shared" si="4"/>
        <v>0</v>
      </c>
      <c r="Q18" s="960">
        <f t="shared" si="4"/>
        <v>0</v>
      </c>
      <c r="R18" s="960" t="e">
        <f t="shared" si="5"/>
        <v>#DIV/0!</v>
      </c>
    </row>
    <row r="19" spans="1:18" x14ac:dyDescent="0.25">
      <c r="A19" s="557">
        <v>8</v>
      </c>
      <c r="B19" s="986" t="str">
        <f>'9'!B19</f>
        <v>Tambak</v>
      </c>
      <c r="C19" s="986" t="str">
        <f>'9'!C19</f>
        <v>Tambak I</v>
      </c>
      <c r="D19" s="960"/>
      <c r="E19" s="960"/>
      <c r="F19" s="960" t="e">
        <f t="shared" si="0"/>
        <v>#DIV/0!</v>
      </c>
      <c r="G19" s="960"/>
      <c r="H19" s="960"/>
      <c r="I19" s="960" t="e">
        <f t="shared" si="1"/>
        <v>#DIV/0!</v>
      </c>
      <c r="J19" s="960"/>
      <c r="K19" s="960"/>
      <c r="L19" s="960" t="e">
        <f t="shared" si="2"/>
        <v>#DIV/0!</v>
      </c>
      <c r="M19" s="960"/>
      <c r="N19" s="960"/>
      <c r="O19" s="960" t="e">
        <f t="shared" si="3"/>
        <v>#DIV/0!</v>
      </c>
      <c r="P19" s="960">
        <f t="shared" si="4"/>
        <v>0</v>
      </c>
      <c r="Q19" s="960">
        <f t="shared" si="4"/>
        <v>0</v>
      </c>
      <c r="R19" s="960" t="e">
        <f t="shared" si="5"/>
        <v>#DIV/0!</v>
      </c>
    </row>
    <row r="20" spans="1:18" x14ac:dyDescent="0.25">
      <c r="A20" s="557"/>
      <c r="B20" s="986"/>
      <c r="C20" s="986" t="str">
        <f>'9'!C20</f>
        <v>Tambak II</v>
      </c>
      <c r="D20" s="960"/>
      <c r="E20" s="960"/>
      <c r="F20" s="960" t="e">
        <f t="shared" si="0"/>
        <v>#DIV/0!</v>
      </c>
      <c r="G20" s="960"/>
      <c r="H20" s="960"/>
      <c r="I20" s="960" t="e">
        <f t="shared" si="1"/>
        <v>#DIV/0!</v>
      </c>
      <c r="J20" s="960"/>
      <c r="K20" s="960"/>
      <c r="L20" s="960" t="e">
        <f t="shared" si="2"/>
        <v>#DIV/0!</v>
      </c>
      <c r="M20" s="960"/>
      <c r="N20" s="960"/>
      <c r="O20" s="960" t="e">
        <f t="shared" si="3"/>
        <v>#DIV/0!</v>
      </c>
      <c r="P20" s="960">
        <f t="shared" si="4"/>
        <v>0</v>
      </c>
      <c r="Q20" s="960">
        <f t="shared" si="4"/>
        <v>0</v>
      </c>
      <c r="R20" s="960" t="e">
        <f t="shared" si="5"/>
        <v>#DIV/0!</v>
      </c>
    </row>
    <row r="21" spans="1:18" x14ac:dyDescent="0.25">
      <c r="A21" s="557">
        <v>9</v>
      </c>
      <c r="B21" s="986" t="str">
        <f>'9'!B21</f>
        <v>Somagede</v>
      </c>
      <c r="C21" s="986" t="str">
        <f>'9'!C21</f>
        <v>Somagede</v>
      </c>
      <c r="D21" s="960"/>
      <c r="E21" s="960"/>
      <c r="F21" s="960" t="e">
        <f t="shared" si="0"/>
        <v>#DIV/0!</v>
      </c>
      <c r="G21" s="960"/>
      <c r="H21" s="960"/>
      <c r="I21" s="960" t="e">
        <f t="shared" si="1"/>
        <v>#DIV/0!</v>
      </c>
      <c r="J21" s="960"/>
      <c r="K21" s="960"/>
      <c r="L21" s="960" t="e">
        <f t="shared" si="2"/>
        <v>#DIV/0!</v>
      </c>
      <c r="M21" s="960"/>
      <c r="N21" s="960"/>
      <c r="O21" s="960" t="e">
        <f t="shared" si="3"/>
        <v>#DIV/0!</v>
      </c>
      <c r="P21" s="960">
        <f t="shared" si="4"/>
        <v>0</v>
      </c>
      <c r="Q21" s="960">
        <f t="shared" si="4"/>
        <v>0</v>
      </c>
      <c r="R21" s="960" t="e">
        <f t="shared" si="5"/>
        <v>#DIV/0!</v>
      </c>
    </row>
    <row r="22" spans="1:18" x14ac:dyDescent="0.25">
      <c r="A22" s="557">
        <v>10</v>
      </c>
      <c r="B22" s="986" t="str">
        <f>'9'!B22</f>
        <v>Kalibagor</v>
      </c>
      <c r="C22" s="986" t="str">
        <f>'9'!C22</f>
        <v>Kalibagor</v>
      </c>
      <c r="D22" s="960"/>
      <c r="E22" s="960"/>
      <c r="F22" s="960" t="e">
        <f t="shared" si="0"/>
        <v>#DIV/0!</v>
      </c>
      <c r="G22" s="960"/>
      <c r="H22" s="960"/>
      <c r="I22" s="960" t="e">
        <f t="shared" si="1"/>
        <v>#DIV/0!</v>
      </c>
      <c r="J22" s="960"/>
      <c r="K22" s="960"/>
      <c r="L22" s="960" t="e">
        <f t="shared" si="2"/>
        <v>#DIV/0!</v>
      </c>
      <c r="M22" s="960"/>
      <c r="N22" s="960"/>
      <c r="O22" s="960" t="e">
        <f t="shared" si="3"/>
        <v>#DIV/0!</v>
      </c>
      <c r="P22" s="960">
        <f t="shared" si="4"/>
        <v>0</v>
      </c>
      <c r="Q22" s="960">
        <f t="shared" si="4"/>
        <v>0</v>
      </c>
      <c r="R22" s="960" t="e">
        <f t="shared" si="5"/>
        <v>#DIV/0!</v>
      </c>
    </row>
    <row r="23" spans="1:18" x14ac:dyDescent="0.25">
      <c r="A23" s="557">
        <v>11</v>
      </c>
      <c r="B23" s="986" t="str">
        <f>'9'!B23</f>
        <v>Banyumas</v>
      </c>
      <c r="C23" s="986" t="str">
        <f>'9'!C23</f>
        <v>Banyumas</v>
      </c>
      <c r="D23" s="960"/>
      <c r="E23" s="960"/>
      <c r="F23" s="960" t="e">
        <f t="shared" si="0"/>
        <v>#DIV/0!</v>
      </c>
      <c r="G23" s="960"/>
      <c r="H23" s="960"/>
      <c r="I23" s="960" t="e">
        <f t="shared" si="1"/>
        <v>#DIV/0!</v>
      </c>
      <c r="J23" s="960"/>
      <c r="K23" s="960"/>
      <c r="L23" s="960" t="e">
        <f t="shared" si="2"/>
        <v>#DIV/0!</v>
      </c>
      <c r="M23" s="960"/>
      <c r="N23" s="960"/>
      <c r="O23" s="960" t="e">
        <f t="shared" si="3"/>
        <v>#DIV/0!</v>
      </c>
      <c r="P23" s="960">
        <f t="shared" si="4"/>
        <v>0</v>
      </c>
      <c r="Q23" s="960">
        <f t="shared" si="4"/>
        <v>0</v>
      </c>
      <c r="R23" s="960" t="e">
        <f t="shared" si="5"/>
        <v>#DIV/0!</v>
      </c>
    </row>
    <row r="24" spans="1:18" x14ac:dyDescent="0.25">
      <c r="A24" s="557">
        <v>12</v>
      </c>
      <c r="B24" s="986" t="str">
        <f>'9'!B24</f>
        <v>Patikraja</v>
      </c>
      <c r="C24" s="986" t="str">
        <f>'9'!C24</f>
        <v>Patikraja</v>
      </c>
      <c r="D24" s="960"/>
      <c r="E24" s="960"/>
      <c r="F24" s="960" t="e">
        <f t="shared" si="0"/>
        <v>#DIV/0!</v>
      </c>
      <c r="G24" s="960"/>
      <c r="H24" s="960"/>
      <c r="I24" s="960" t="e">
        <f t="shared" si="1"/>
        <v>#DIV/0!</v>
      </c>
      <c r="J24" s="960"/>
      <c r="K24" s="960"/>
      <c r="L24" s="960" t="e">
        <f t="shared" si="2"/>
        <v>#DIV/0!</v>
      </c>
      <c r="M24" s="960"/>
      <c r="N24" s="960"/>
      <c r="O24" s="960" t="e">
        <f t="shared" si="3"/>
        <v>#DIV/0!</v>
      </c>
      <c r="P24" s="960">
        <f t="shared" si="4"/>
        <v>0</v>
      </c>
      <c r="Q24" s="960">
        <f t="shared" si="4"/>
        <v>0</v>
      </c>
      <c r="R24" s="960" t="e">
        <f t="shared" si="5"/>
        <v>#DIV/0!</v>
      </c>
    </row>
    <row r="25" spans="1:18" x14ac:dyDescent="0.25">
      <c r="A25" s="557">
        <v>13</v>
      </c>
      <c r="B25" s="986" t="str">
        <f>'9'!B25</f>
        <v>Purwojati</v>
      </c>
      <c r="C25" s="986" t="str">
        <f>'9'!C25</f>
        <v>Purwojati</v>
      </c>
      <c r="D25" s="960"/>
      <c r="E25" s="960"/>
      <c r="F25" s="960" t="e">
        <f t="shared" si="0"/>
        <v>#DIV/0!</v>
      </c>
      <c r="G25" s="960"/>
      <c r="H25" s="960"/>
      <c r="I25" s="960" t="e">
        <f t="shared" si="1"/>
        <v>#DIV/0!</v>
      </c>
      <c r="J25" s="960"/>
      <c r="K25" s="960"/>
      <c r="L25" s="960" t="e">
        <f t="shared" si="2"/>
        <v>#DIV/0!</v>
      </c>
      <c r="M25" s="960"/>
      <c r="N25" s="960"/>
      <c r="O25" s="960" t="e">
        <f t="shared" si="3"/>
        <v>#DIV/0!</v>
      </c>
      <c r="P25" s="960">
        <f t="shared" si="4"/>
        <v>0</v>
      </c>
      <c r="Q25" s="960">
        <f t="shared" si="4"/>
        <v>0</v>
      </c>
      <c r="R25" s="960" t="e">
        <f t="shared" si="5"/>
        <v>#DIV/0!</v>
      </c>
    </row>
    <row r="26" spans="1:18" x14ac:dyDescent="0.25">
      <c r="A26" s="557">
        <v>14</v>
      </c>
      <c r="B26" s="986" t="str">
        <f>'9'!B26</f>
        <v>Ajibarang</v>
      </c>
      <c r="C26" s="986" t="str">
        <f>'9'!C26</f>
        <v>Ajibarang I</v>
      </c>
      <c r="D26" s="960"/>
      <c r="E26" s="960"/>
      <c r="F26" s="960" t="e">
        <f t="shared" si="0"/>
        <v>#DIV/0!</v>
      </c>
      <c r="G26" s="960"/>
      <c r="H26" s="960"/>
      <c r="I26" s="960" t="e">
        <f t="shared" si="1"/>
        <v>#DIV/0!</v>
      </c>
      <c r="J26" s="960"/>
      <c r="K26" s="960"/>
      <c r="L26" s="960" t="e">
        <f t="shared" si="2"/>
        <v>#DIV/0!</v>
      </c>
      <c r="M26" s="960"/>
      <c r="N26" s="960"/>
      <c r="O26" s="960" t="e">
        <f t="shared" si="3"/>
        <v>#DIV/0!</v>
      </c>
      <c r="P26" s="960">
        <f t="shared" si="4"/>
        <v>0</v>
      </c>
      <c r="Q26" s="960">
        <f t="shared" si="4"/>
        <v>0</v>
      </c>
      <c r="R26" s="960" t="e">
        <f t="shared" si="5"/>
        <v>#DIV/0!</v>
      </c>
    </row>
    <row r="27" spans="1:18" x14ac:dyDescent="0.25">
      <c r="A27" s="557"/>
      <c r="B27" s="986"/>
      <c r="C27" s="986" t="str">
        <f>'9'!C27</f>
        <v>Ajibarang II</v>
      </c>
      <c r="D27" s="960"/>
      <c r="E27" s="960"/>
      <c r="F27" s="960" t="e">
        <f t="shared" si="0"/>
        <v>#DIV/0!</v>
      </c>
      <c r="G27" s="960"/>
      <c r="H27" s="960"/>
      <c r="I27" s="960" t="e">
        <f t="shared" si="1"/>
        <v>#DIV/0!</v>
      </c>
      <c r="J27" s="960"/>
      <c r="K27" s="960"/>
      <c r="L27" s="960" t="e">
        <f t="shared" si="2"/>
        <v>#DIV/0!</v>
      </c>
      <c r="M27" s="960"/>
      <c r="N27" s="960"/>
      <c r="O27" s="960" t="e">
        <f t="shared" si="3"/>
        <v>#DIV/0!</v>
      </c>
      <c r="P27" s="960">
        <f t="shared" si="4"/>
        <v>0</v>
      </c>
      <c r="Q27" s="960">
        <f t="shared" si="4"/>
        <v>0</v>
      </c>
      <c r="R27" s="960" t="e">
        <f t="shared" si="5"/>
        <v>#DIV/0!</v>
      </c>
    </row>
    <row r="28" spans="1:18" x14ac:dyDescent="0.25">
      <c r="A28" s="557">
        <v>15</v>
      </c>
      <c r="B28" s="986" t="str">
        <f>'9'!B28</f>
        <v>Gumelar</v>
      </c>
      <c r="C28" s="986" t="str">
        <f>'9'!C28</f>
        <v>Gumelar</v>
      </c>
      <c r="D28" s="960"/>
      <c r="E28" s="960"/>
      <c r="F28" s="960" t="e">
        <f t="shared" si="0"/>
        <v>#DIV/0!</v>
      </c>
      <c r="G28" s="960"/>
      <c r="H28" s="960"/>
      <c r="I28" s="960" t="e">
        <f t="shared" si="1"/>
        <v>#DIV/0!</v>
      </c>
      <c r="J28" s="960"/>
      <c r="K28" s="960"/>
      <c r="L28" s="960" t="e">
        <f t="shared" si="2"/>
        <v>#DIV/0!</v>
      </c>
      <c r="M28" s="960"/>
      <c r="N28" s="960"/>
      <c r="O28" s="960" t="e">
        <f t="shared" si="3"/>
        <v>#DIV/0!</v>
      </c>
      <c r="P28" s="960">
        <f t="shared" si="4"/>
        <v>0</v>
      </c>
      <c r="Q28" s="960">
        <f t="shared" si="4"/>
        <v>0</v>
      </c>
      <c r="R28" s="960" t="e">
        <f t="shared" si="5"/>
        <v>#DIV/0!</v>
      </c>
    </row>
    <row r="29" spans="1:18" x14ac:dyDescent="0.25">
      <c r="A29" s="557">
        <v>16</v>
      </c>
      <c r="B29" s="986" t="str">
        <f>'9'!B29</f>
        <v>Pekuncen</v>
      </c>
      <c r="C29" s="986" t="str">
        <f>'9'!C29</f>
        <v>Pekuncen I</v>
      </c>
      <c r="D29" s="960"/>
      <c r="E29" s="960"/>
      <c r="F29" s="960" t="e">
        <f t="shared" ref="F29:F48" si="6">E29/D29*100</f>
        <v>#DIV/0!</v>
      </c>
      <c r="G29" s="960"/>
      <c r="H29" s="960"/>
      <c r="I29" s="960" t="e">
        <f t="shared" ref="I29:I48" si="7">H29/G29*100</f>
        <v>#DIV/0!</v>
      </c>
      <c r="J29" s="960"/>
      <c r="K29" s="960"/>
      <c r="L29" s="960" t="e">
        <f t="shared" ref="L29:L48" si="8">K29/J29*100</f>
        <v>#DIV/0!</v>
      </c>
      <c r="M29" s="960"/>
      <c r="N29" s="960"/>
      <c r="O29" s="960" t="e">
        <f t="shared" ref="O29:O48" si="9">N29/M29*100</f>
        <v>#DIV/0!</v>
      </c>
      <c r="P29" s="960">
        <f t="shared" ref="P29:P48" si="10">D29+G29+J29+M29</f>
        <v>0</v>
      </c>
      <c r="Q29" s="960">
        <f t="shared" ref="Q29:Q48" si="11">E29+H29+K29+N29</f>
        <v>0</v>
      </c>
      <c r="R29" s="960" t="e">
        <f t="shared" ref="R29:R48" si="12">Q29/P29*100</f>
        <v>#DIV/0!</v>
      </c>
    </row>
    <row r="30" spans="1:18" x14ac:dyDescent="0.25">
      <c r="A30" s="557"/>
      <c r="B30" s="986"/>
      <c r="C30" s="986" t="str">
        <f>'9'!C30</f>
        <v>Pekuncen II</v>
      </c>
      <c r="D30" s="960"/>
      <c r="E30" s="960"/>
      <c r="F30" s="960" t="e">
        <f t="shared" si="6"/>
        <v>#DIV/0!</v>
      </c>
      <c r="G30" s="960"/>
      <c r="H30" s="960"/>
      <c r="I30" s="960" t="e">
        <f t="shared" si="7"/>
        <v>#DIV/0!</v>
      </c>
      <c r="J30" s="960"/>
      <c r="K30" s="960"/>
      <c r="L30" s="960" t="e">
        <f t="shared" si="8"/>
        <v>#DIV/0!</v>
      </c>
      <c r="M30" s="960"/>
      <c r="N30" s="960"/>
      <c r="O30" s="960" t="e">
        <f t="shared" si="9"/>
        <v>#DIV/0!</v>
      </c>
      <c r="P30" s="960">
        <f t="shared" si="10"/>
        <v>0</v>
      </c>
      <c r="Q30" s="960">
        <f t="shared" si="11"/>
        <v>0</v>
      </c>
      <c r="R30" s="960" t="e">
        <f t="shared" si="12"/>
        <v>#DIV/0!</v>
      </c>
    </row>
    <row r="31" spans="1:18" x14ac:dyDescent="0.25">
      <c r="A31" s="557">
        <v>17</v>
      </c>
      <c r="B31" s="986" t="str">
        <f>'9'!B31</f>
        <v>Cilongok</v>
      </c>
      <c r="C31" s="986" t="str">
        <f>'9'!C31</f>
        <v>Cilongok I</v>
      </c>
      <c r="D31" s="960"/>
      <c r="E31" s="960"/>
      <c r="F31" s="960" t="e">
        <f t="shared" si="6"/>
        <v>#DIV/0!</v>
      </c>
      <c r="G31" s="960"/>
      <c r="H31" s="960"/>
      <c r="I31" s="960" t="e">
        <f t="shared" si="7"/>
        <v>#DIV/0!</v>
      </c>
      <c r="J31" s="960"/>
      <c r="K31" s="960"/>
      <c r="L31" s="960" t="e">
        <f t="shared" si="8"/>
        <v>#DIV/0!</v>
      </c>
      <c r="M31" s="960"/>
      <c r="N31" s="960"/>
      <c r="O31" s="960" t="e">
        <f t="shared" si="9"/>
        <v>#DIV/0!</v>
      </c>
      <c r="P31" s="960">
        <f t="shared" si="10"/>
        <v>0</v>
      </c>
      <c r="Q31" s="960">
        <f t="shared" si="11"/>
        <v>0</v>
      </c>
      <c r="R31" s="960" t="e">
        <f t="shared" si="12"/>
        <v>#DIV/0!</v>
      </c>
    </row>
    <row r="32" spans="1:18" x14ac:dyDescent="0.25">
      <c r="A32" s="557"/>
      <c r="B32" s="986"/>
      <c r="C32" s="986" t="str">
        <f>'9'!C32</f>
        <v>Cilongok II</v>
      </c>
      <c r="D32" s="960"/>
      <c r="E32" s="960"/>
      <c r="F32" s="960" t="e">
        <f t="shared" si="6"/>
        <v>#DIV/0!</v>
      </c>
      <c r="G32" s="960"/>
      <c r="H32" s="960"/>
      <c r="I32" s="960" t="e">
        <f t="shared" si="7"/>
        <v>#DIV/0!</v>
      </c>
      <c r="J32" s="960"/>
      <c r="K32" s="960"/>
      <c r="L32" s="960" t="e">
        <f t="shared" si="8"/>
        <v>#DIV/0!</v>
      </c>
      <c r="M32" s="960"/>
      <c r="N32" s="960"/>
      <c r="O32" s="960" t="e">
        <f t="shared" si="9"/>
        <v>#DIV/0!</v>
      </c>
      <c r="P32" s="960">
        <f t="shared" si="10"/>
        <v>0</v>
      </c>
      <c r="Q32" s="960">
        <f t="shared" si="11"/>
        <v>0</v>
      </c>
      <c r="R32" s="960" t="e">
        <f t="shared" si="12"/>
        <v>#DIV/0!</v>
      </c>
    </row>
    <row r="33" spans="1:18" x14ac:dyDescent="0.25">
      <c r="A33" s="557">
        <v>18</v>
      </c>
      <c r="B33" s="986" t="str">
        <f>'9'!B33</f>
        <v>Karanglewas</v>
      </c>
      <c r="C33" s="986" t="str">
        <f>'9'!C33</f>
        <v>Karanglewas</v>
      </c>
      <c r="D33" s="960"/>
      <c r="E33" s="960"/>
      <c r="F33" s="960" t="e">
        <f t="shared" si="6"/>
        <v>#DIV/0!</v>
      </c>
      <c r="G33" s="960"/>
      <c r="H33" s="960"/>
      <c r="I33" s="960" t="e">
        <f t="shared" si="7"/>
        <v>#DIV/0!</v>
      </c>
      <c r="J33" s="960"/>
      <c r="K33" s="960"/>
      <c r="L33" s="960" t="e">
        <f t="shared" si="8"/>
        <v>#DIV/0!</v>
      </c>
      <c r="M33" s="960"/>
      <c r="N33" s="960"/>
      <c r="O33" s="960" t="e">
        <f t="shared" si="9"/>
        <v>#DIV/0!</v>
      </c>
      <c r="P33" s="960">
        <f t="shared" si="10"/>
        <v>0</v>
      </c>
      <c r="Q33" s="960">
        <f t="shared" si="11"/>
        <v>0</v>
      </c>
      <c r="R33" s="960" t="e">
        <f t="shared" si="12"/>
        <v>#DIV/0!</v>
      </c>
    </row>
    <row r="34" spans="1:18" x14ac:dyDescent="0.25">
      <c r="A34" s="557">
        <v>19</v>
      </c>
      <c r="B34" s="986" t="str">
        <f>'9'!B34</f>
        <v>Purwokerto Barat</v>
      </c>
      <c r="C34" s="986" t="str">
        <f>'9'!C34</f>
        <v>Purwokerto Barat</v>
      </c>
      <c r="D34" s="960"/>
      <c r="E34" s="960"/>
      <c r="F34" s="960" t="e">
        <f t="shared" si="6"/>
        <v>#DIV/0!</v>
      </c>
      <c r="G34" s="960"/>
      <c r="H34" s="960"/>
      <c r="I34" s="960" t="e">
        <f t="shared" si="7"/>
        <v>#DIV/0!</v>
      </c>
      <c r="J34" s="960"/>
      <c r="K34" s="960"/>
      <c r="L34" s="960" t="e">
        <f t="shared" si="8"/>
        <v>#DIV/0!</v>
      </c>
      <c r="M34" s="960"/>
      <c r="N34" s="960"/>
      <c r="O34" s="960" t="e">
        <f t="shared" si="9"/>
        <v>#DIV/0!</v>
      </c>
      <c r="P34" s="960">
        <f t="shared" si="10"/>
        <v>0</v>
      </c>
      <c r="Q34" s="960">
        <f t="shared" si="11"/>
        <v>0</v>
      </c>
      <c r="R34" s="960" t="e">
        <f t="shared" si="12"/>
        <v>#DIV/0!</v>
      </c>
    </row>
    <row r="35" spans="1:18" x14ac:dyDescent="0.25">
      <c r="A35" s="557">
        <v>20</v>
      </c>
      <c r="B35" s="986" t="str">
        <f>'9'!B35</f>
        <v>Purwokerto Timur</v>
      </c>
      <c r="C35" s="986" t="str">
        <f>'9'!C35</f>
        <v>Purwokerto Timur I</v>
      </c>
      <c r="D35" s="960"/>
      <c r="E35" s="960"/>
      <c r="F35" s="960" t="e">
        <f t="shared" si="6"/>
        <v>#DIV/0!</v>
      </c>
      <c r="G35" s="960"/>
      <c r="H35" s="960"/>
      <c r="I35" s="960" t="e">
        <f t="shared" si="7"/>
        <v>#DIV/0!</v>
      </c>
      <c r="J35" s="960"/>
      <c r="K35" s="960"/>
      <c r="L35" s="960" t="e">
        <f t="shared" si="8"/>
        <v>#DIV/0!</v>
      </c>
      <c r="M35" s="960"/>
      <c r="N35" s="960"/>
      <c r="O35" s="960" t="e">
        <f t="shared" si="9"/>
        <v>#DIV/0!</v>
      </c>
      <c r="P35" s="960">
        <f t="shared" si="10"/>
        <v>0</v>
      </c>
      <c r="Q35" s="960">
        <f t="shared" si="11"/>
        <v>0</v>
      </c>
      <c r="R35" s="960" t="e">
        <f t="shared" si="12"/>
        <v>#DIV/0!</v>
      </c>
    </row>
    <row r="36" spans="1:18" x14ac:dyDescent="0.25">
      <c r="A36" s="557"/>
      <c r="B36" s="986"/>
      <c r="C36" s="986" t="str">
        <f>'9'!C36</f>
        <v>Purwokerto Timur II</v>
      </c>
      <c r="D36" s="960"/>
      <c r="E36" s="960"/>
      <c r="F36" s="960" t="e">
        <f t="shared" si="6"/>
        <v>#DIV/0!</v>
      </c>
      <c r="G36" s="960"/>
      <c r="H36" s="960"/>
      <c r="I36" s="960" t="e">
        <f t="shared" si="7"/>
        <v>#DIV/0!</v>
      </c>
      <c r="J36" s="960"/>
      <c r="K36" s="960"/>
      <c r="L36" s="960" t="e">
        <f t="shared" si="8"/>
        <v>#DIV/0!</v>
      </c>
      <c r="M36" s="960"/>
      <c r="N36" s="960"/>
      <c r="O36" s="960" t="e">
        <f t="shared" si="9"/>
        <v>#DIV/0!</v>
      </c>
      <c r="P36" s="960">
        <f t="shared" si="10"/>
        <v>0</v>
      </c>
      <c r="Q36" s="960">
        <f t="shared" si="11"/>
        <v>0</v>
      </c>
      <c r="R36" s="960" t="e">
        <f t="shared" si="12"/>
        <v>#DIV/0!</v>
      </c>
    </row>
    <row r="37" spans="1:18" x14ac:dyDescent="0.25">
      <c r="A37" s="557">
        <v>21</v>
      </c>
      <c r="B37" s="986" t="str">
        <f>'9'!B37</f>
        <v>Purwokerto Utara</v>
      </c>
      <c r="C37" s="986" t="str">
        <f>'9'!C37</f>
        <v>Purwokerto Utara I</v>
      </c>
      <c r="D37" s="960"/>
      <c r="E37" s="960"/>
      <c r="F37" s="960" t="e">
        <f t="shared" si="6"/>
        <v>#DIV/0!</v>
      </c>
      <c r="G37" s="960"/>
      <c r="H37" s="960"/>
      <c r="I37" s="960" t="e">
        <f t="shared" si="7"/>
        <v>#DIV/0!</v>
      </c>
      <c r="J37" s="960"/>
      <c r="K37" s="960"/>
      <c r="L37" s="960" t="e">
        <f t="shared" si="8"/>
        <v>#DIV/0!</v>
      </c>
      <c r="M37" s="960"/>
      <c r="N37" s="960"/>
      <c r="O37" s="960" t="e">
        <f t="shared" si="9"/>
        <v>#DIV/0!</v>
      </c>
      <c r="P37" s="960">
        <f t="shared" si="10"/>
        <v>0</v>
      </c>
      <c r="Q37" s="960">
        <f t="shared" si="11"/>
        <v>0</v>
      </c>
      <c r="R37" s="960" t="e">
        <f t="shared" si="12"/>
        <v>#DIV/0!</v>
      </c>
    </row>
    <row r="38" spans="1:18" x14ac:dyDescent="0.25">
      <c r="A38" s="557"/>
      <c r="B38" s="986"/>
      <c r="C38" s="986" t="str">
        <f>'9'!C38</f>
        <v>Purwokerto Utara II</v>
      </c>
      <c r="D38" s="960"/>
      <c r="E38" s="960"/>
      <c r="F38" s="960" t="e">
        <f t="shared" si="6"/>
        <v>#DIV/0!</v>
      </c>
      <c r="G38" s="960"/>
      <c r="H38" s="960"/>
      <c r="I38" s="960" t="e">
        <f t="shared" si="7"/>
        <v>#DIV/0!</v>
      </c>
      <c r="J38" s="960"/>
      <c r="K38" s="960"/>
      <c r="L38" s="960" t="e">
        <f t="shared" si="8"/>
        <v>#DIV/0!</v>
      </c>
      <c r="M38" s="960"/>
      <c r="N38" s="960"/>
      <c r="O38" s="960" t="e">
        <f t="shared" si="9"/>
        <v>#DIV/0!</v>
      </c>
      <c r="P38" s="960">
        <f t="shared" si="10"/>
        <v>0</v>
      </c>
      <c r="Q38" s="960">
        <f t="shared" si="11"/>
        <v>0</v>
      </c>
      <c r="R38" s="960" t="e">
        <f t="shared" si="12"/>
        <v>#DIV/0!</v>
      </c>
    </row>
    <row r="39" spans="1:18" x14ac:dyDescent="0.25">
      <c r="A39" s="557">
        <v>22</v>
      </c>
      <c r="B39" s="986" t="str">
        <f>'9'!B39</f>
        <v>Purwokerto Selatan</v>
      </c>
      <c r="C39" s="986" t="str">
        <f>'9'!C39</f>
        <v>Purwokerto Selatan</v>
      </c>
      <c r="D39" s="960"/>
      <c r="E39" s="960"/>
      <c r="F39" s="960" t="e">
        <f t="shared" si="6"/>
        <v>#DIV/0!</v>
      </c>
      <c r="G39" s="960"/>
      <c r="H39" s="960"/>
      <c r="I39" s="960" t="e">
        <f t="shared" si="7"/>
        <v>#DIV/0!</v>
      </c>
      <c r="J39" s="960"/>
      <c r="K39" s="960"/>
      <c r="L39" s="960" t="e">
        <f t="shared" si="8"/>
        <v>#DIV/0!</v>
      </c>
      <c r="M39" s="960"/>
      <c r="N39" s="960"/>
      <c r="O39" s="960" t="e">
        <f t="shared" si="9"/>
        <v>#DIV/0!</v>
      </c>
      <c r="P39" s="960">
        <f t="shared" si="10"/>
        <v>0</v>
      </c>
      <c r="Q39" s="960">
        <f t="shared" si="11"/>
        <v>0</v>
      </c>
      <c r="R39" s="960" t="e">
        <f t="shared" si="12"/>
        <v>#DIV/0!</v>
      </c>
    </row>
    <row r="40" spans="1:18" x14ac:dyDescent="0.25">
      <c r="A40" s="557">
        <v>23</v>
      </c>
      <c r="B40" s="986" t="str">
        <f>'9'!B40</f>
        <v>Sokaraja</v>
      </c>
      <c r="C40" s="986" t="str">
        <f>'9'!C40</f>
        <v>Sokaraja I</v>
      </c>
      <c r="D40" s="960"/>
      <c r="E40" s="960"/>
      <c r="F40" s="960" t="e">
        <f t="shared" si="6"/>
        <v>#DIV/0!</v>
      </c>
      <c r="G40" s="960"/>
      <c r="H40" s="960"/>
      <c r="I40" s="960" t="e">
        <f t="shared" si="7"/>
        <v>#DIV/0!</v>
      </c>
      <c r="J40" s="960"/>
      <c r="K40" s="960"/>
      <c r="L40" s="960" t="e">
        <f t="shared" si="8"/>
        <v>#DIV/0!</v>
      </c>
      <c r="M40" s="960"/>
      <c r="N40" s="960"/>
      <c r="O40" s="960" t="e">
        <f t="shared" si="9"/>
        <v>#DIV/0!</v>
      </c>
      <c r="P40" s="960">
        <f t="shared" si="10"/>
        <v>0</v>
      </c>
      <c r="Q40" s="960">
        <f t="shared" si="11"/>
        <v>0</v>
      </c>
      <c r="R40" s="960" t="e">
        <f t="shared" si="12"/>
        <v>#DIV/0!</v>
      </c>
    </row>
    <row r="41" spans="1:18" x14ac:dyDescent="0.25">
      <c r="A41" s="557"/>
      <c r="B41" s="986"/>
      <c r="C41" s="986" t="str">
        <f>'9'!C41</f>
        <v>Sokaraja II</v>
      </c>
      <c r="D41" s="960"/>
      <c r="E41" s="960"/>
      <c r="F41" s="960" t="e">
        <f t="shared" si="6"/>
        <v>#DIV/0!</v>
      </c>
      <c r="G41" s="960"/>
      <c r="H41" s="960"/>
      <c r="I41" s="960" t="e">
        <f t="shared" si="7"/>
        <v>#DIV/0!</v>
      </c>
      <c r="J41" s="960"/>
      <c r="K41" s="960"/>
      <c r="L41" s="960" t="e">
        <f t="shared" si="8"/>
        <v>#DIV/0!</v>
      </c>
      <c r="M41" s="960"/>
      <c r="N41" s="960"/>
      <c r="O41" s="960" t="e">
        <f t="shared" si="9"/>
        <v>#DIV/0!</v>
      </c>
      <c r="P41" s="960">
        <f t="shared" si="10"/>
        <v>0</v>
      </c>
      <c r="Q41" s="960">
        <f t="shared" si="11"/>
        <v>0</v>
      </c>
      <c r="R41" s="960" t="e">
        <f t="shared" si="12"/>
        <v>#DIV/0!</v>
      </c>
    </row>
    <row r="42" spans="1:18" x14ac:dyDescent="0.25">
      <c r="A42" s="557">
        <v>24</v>
      </c>
      <c r="B42" s="986" t="str">
        <f>'9'!B42</f>
        <v>Kembaran</v>
      </c>
      <c r="C42" s="986" t="str">
        <f>'9'!C42</f>
        <v>Kembaran I</v>
      </c>
      <c r="D42" s="960"/>
      <c r="E42" s="960"/>
      <c r="F42" s="960" t="e">
        <f t="shared" si="6"/>
        <v>#DIV/0!</v>
      </c>
      <c r="G42" s="960"/>
      <c r="H42" s="960"/>
      <c r="I42" s="960" t="e">
        <f t="shared" si="7"/>
        <v>#DIV/0!</v>
      </c>
      <c r="J42" s="960"/>
      <c r="K42" s="960"/>
      <c r="L42" s="960" t="e">
        <f t="shared" si="8"/>
        <v>#DIV/0!</v>
      </c>
      <c r="M42" s="960"/>
      <c r="N42" s="960"/>
      <c r="O42" s="960" t="e">
        <f t="shared" si="9"/>
        <v>#DIV/0!</v>
      </c>
      <c r="P42" s="960">
        <f t="shared" si="10"/>
        <v>0</v>
      </c>
      <c r="Q42" s="960">
        <f t="shared" si="11"/>
        <v>0</v>
      </c>
      <c r="R42" s="960" t="e">
        <f t="shared" si="12"/>
        <v>#DIV/0!</v>
      </c>
    </row>
    <row r="43" spans="1:18" x14ac:dyDescent="0.25">
      <c r="A43" s="557"/>
      <c r="B43" s="986"/>
      <c r="C43" s="986" t="str">
        <f>'9'!C43</f>
        <v>Kembaran II</v>
      </c>
      <c r="D43" s="960"/>
      <c r="E43" s="960"/>
      <c r="F43" s="960" t="e">
        <f t="shared" si="6"/>
        <v>#DIV/0!</v>
      </c>
      <c r="G43" s="960"/>
      <c r="H43" s="960"/>
      <c r="I43" s="960" t="e">
        <f t="shared" si="7"/>
        <v>#DIV/0!</v>
      </c>
      <c r="J43" s="960"/>
      <c r="K43" s="960"/>
      <c r="L43" s="960" t="e">
        <f t="shared" si="8"/>
        <v>#DIV/0!</v>
      </c>
      <c r="M43" s="960"/>
      <c r="N43" s="960"/>
      <c r="O43" s="960" t="e">
        <f t="shared" si="9"/>
        <v>#DIV/0!</v>
      </c>
      <c r="P43" s="960">
        <f t="shared" si="10"/>
        <v>0</v>
      </c>
      <c r="Q43" s="960">
        <f t="shared" si="11"/>
        <v>0</v>
      </c>
      <c r="R43" s="960" t="e">
        <f t="shared" si="12"/>
        <v>#DIV/0!</v>
      </c>
    </row>
    <row r="44" spans="1:18" x14ac:dyDescent="0.25">
      <c r="A44" s="557">
        <v>25</v>
      </c>
      <c r="B44" s="986" t="str">
        <f>'9'!B44</f>
        <v>Sumbang</v>
      </c>
      <c r="C44" s="986" t="str">
        <f>'9'!C44</f>
        <v>Sumbang I</v>
      </c>
      <c r="D44" s="960"/>
      <c r="E44" s="960"/>
      <c r="F44" s="960" t="e">
        <f t="shared" si="6"/>
        <v>#DIV/0!</v>
      </c>
      <c r="G44" s="960"/>
      <c r="H44" s="960"/>
      <c r="I44" s="960" t="e">
        <f t="shared" si="7"/>
        <v>#DIV/0!</v>
      </c>
      <c r="J44" s="960"/>
      <c r="K44" s="960"/>
      <c r="L44" s="960" t="e">
        <f t="shared" si="8"/>
        <v>#DIV/0!</v>
      </c>
      <c r="M44" s="960"/>
      <c r="N44" s="960"/>
      <c r="O44" s="960" t="e">
        <f t="shared" si="9"/>
        <v>#DIV/0!</v>
      </c>
      <c r="P44" s="960">
        <f t="shared" si="10"/>
        <v>0</v>
      </c>
      <c r="Q44" s="960">
        <f t="shared" si="11"/>
        <v>0</v>
      </c>
      <c r="R44" s="960" t="e">
        <f t="shared" si="12"/>
        <v>#DIV/0!</v>
      </c>
    </row>
    <row r="45" spans="1:18" x14ac:dyDescent="0.25">
      <c r="A45" s="557"/>
      <c r="B45" s="986"/>
      <c r="C45" s="986" t="str">
        <f>'9'!C45</f>
        <v>Sumbang II</v>
      </c>
      <c r="D45" s="960"/>
      <c r="E45" s="960"/>
      <c r="F45" s="960" t="e">
        <f t="shared" si="6"/>
        <v>#DIV/0!</v>
      </c>
      <c r="G45" s="960"/>
      <c r="H45" s="960"/>
      <c r="I45" s="960" t="e">
        <f t="shared" si="7"/>
        <v>#DIV/0!</v>
      </c>
      <c r="J45" s="960"/>
      <c r="K45" s="960"/>
      <c r="L45" s="960" t="e">
        <f t="shared" si="8"/>
        <v>#DIV/0!</v>
      </c>
      <c r="M45" s="960"/>
      <c r="N45" s="960"/>
      <c r="O45" s="960" t="e">
        <f t="shared" si="9"/>
        <v>#DIV/0!</v>
      </c>
      <c r="P45" s="960">
        <f t="shared" si="10"/>
        <v>0</v>
      </c>
      <c r="Q45" s="960">
        <f t="shared" si="11"/>
        <v>0</v>
      </c>
      <c r="R45" s="960" t="e">
        <f t="shared" si="12"/>
        <v>#DIV/0!</v>
      </c>
    </row>
    <row r="46" spans="1:18" x14ac:dyDescent="0.25">
      <c r="A46" s="557">
        <v>26</v>
      </c>
      <c r="B46" s="986" t="str">
        <f>'9'!B46</f>
        <v>Baturraden</v>
      </c>
      <c r="C46" s="986" t="str">
        <f>'9'!C46</f>
        <v>Baturraden I</v>
      </c>
      <c r="D46" s="960"/>
      <c r="E46" s="960"/>
      <c r="F46" s="960" t="e">
        <f t="shared" si="6"/>
        <v>#DIV/0!</v>
      </c>
      <c r="G46" s="960"/>
      <c r="H46" s="960"/>
      <c r="I46" s="960" t="e">
        <f t="shared" si="7"/>
        <v>#DIV/0!</v>
      </c>
      <c r="J46" s="960"/>
      <c r="K46" s="960"/>
      <c r="L46" s="960" t="e">
        <f t="shared" si="8"/>
        <v>#DIV/0!</v>
      </c>
      <c r="M46" s="960"/>
      <c r="N46" s="960"/>
      <c r="O46" s="960" t="e">
        <f t="shared" si="9"/>
        <v>#DIV/0!</v>
      </c>
      <c r="P46" s="960">
        <f t="shared" si="10"/>
        <v>0</v>
      </c>
      <c r="Q46" s="960">
        <f t="shared" si="11"/>
        <v>0</v>
      </c>
      <c r="R46" s="960" t="e">
        <f t="shared" si="12"/>
        <v>#DIV/0!</v>
      </c>
    </row>
    <row r="47" spans="1:18" x14ac:dyDescent="0.25">
      <c r="A47" s="557"/>
      <c r="B47" s="986"/>
      <c r="C47" s="986" t="str">
        <f>'9'!C47</f>
        <v>Baturraden II</v>
      </c>
      <c r="D47" s="960"/>
      <c r="E47" s="960"/>
      <c r="F47" s="960" t="e">
        <f t="shared" si="6"/>
        <v>#DIV/0!</v>
      </c>
      <c r="G47" s="960"/>
      <c r="H47" s="960"/>
      <c r="I47" s="960" t="e">
        <f t="shared" si="7"/>
        <v>#DIV/0!</v>
      </c>
      <c r="J47" s="960"/>
      <c r="K47" s="960"/>
      <c r="L47" s="960" t="e">
        <f t="shared" si="8"/>
        <v>#DIV/0!</v>
      </c>
      <c r="M47" s="960"/>
      <c r="N47" s="960"/>
      <c r="O47" s="960" t="e">
        <f t="shared" si="9"/>
        <v>#DIV/0!</v>
      </c>
      <c r="P47" s="960">
        <f t="shared" si="10"/>
        <v>0</v>
      </c>
      <c r="Q47" s="960">
        <f t="shared" si="11"/>
        <v>0</v>
      </c>
      <c r="R47" s="960" t="e">
        <f t="shared" si="12"/>
        <v>#DIV/0!</v>
      </c>
    </row>
    <row r="48" spans="1:18" x14ac:dyDescent="0.25">
      <c r="A48" s="557">
        <v>27</v>
      </c>
      <c r="B48" s="986" t="str">
        <f>'9'!B48</f>
        <v>Kedungbanteng</v>
      </c>
      <c r="C48" s="986" t="str">
        <f>'9'!C48</f>
        <v>Kedungbanteng</v>
      </c>
      <c r="D48" s="960"/>
      <c r="E48" s="960"/>
      <c r="F48" s="960" t="e">
        <f t="shared" si="6"/>
        <v>#DIV/0!</v>
      </c>
      <c r="G48" s="960"/>
      <c r="H48" s="960"/>
      <c r="I48" s="960" t="e">
        <f t="shared" si="7"/>
        <v>#DIV/0!</v>
      </c>
      <c r="J48" s="960"/>
      <c r="K48" s="960"/>
      <c r="L48" s="960" t="e">
        <f t="shared" si="8"/>
        <v>#DIV/0!</v>
      </c>
      <c r="M48" s="960"/>
      <c r="N48" s="960"/>
      <c r="O48" s="960" t="e">
        <f t="shared" si="9"/>
        <v>#DIV/0!</v>
      </c>
      <c r="P48" s="960">
        <f t="shared" si="10"/>
        <v>0</v>
      </c>
      <c r="Q48" s="960">
        <f t="shared" si="11"/>
        <v>0</v>
      </c>
      <c r="R48" s="960" t="e">
        <f t="shared" si="12"/>
        <v>#DIV/0!</v>
      </c>
    </row>
    <row r="49" spans="1:18" x14ac:dyDescent="0.25">
      <c r="A49" s="960"/>
      <c r="B49" s="960"/>
      <c r="C49" s="960"/>
      <c r="D49" s="960"/>
      <c r="E49" s="960"/>
      <c r="F49" s="960"/>
      <c r="G49" s="960"/>
      <c r="H49" s="960"/>
      <c r="I49" s="960"/>
      <c r="J49" s="960"/>
      <c r="K49" s="960"/>
      <c r="L49" s="960"/>
      <c r="M49" s="960"/>
      <c r="N49" s="960"/>
      <c r="O49" s="960"/>
      <c r="P49" s="960"/>
      <c r="Q49" s="960"/>
      <c r="R49" s="960"/>
    </row>
    <row r="50" spans="1:18" x14ac:dyDescent="0.25">
      <c r="A50" s="962"/>
      <c r="B50" s="962"/>
      <c r="C50" s="962"/>
      <c r="D50" s="962"/>
      <c r="E50" s="962"/>
      <c r="F50" s="962"/>
      <c r="G50" s="962"/>
      <c r="H50" s="962"/>
      <c r="I50" s="962"/>
      <c r="J50" s="962"/>
      <c r="K50" s="962"/>
      <c r="L50" s="962"/>
      <c r="M50" s="962"/>
      <c r="N50" s="962"/>
      <c r="O50" s="962"/>
      <c r="P50" s="962"/>
      <c r="Q50" s="962"/>
      <c r="R50" s="962"/>
    </row>
    <row r="51" spans="1:18" ht="16.5" thickBot="1" x14ac:dyDescent="0.3">
      <c r="A51" s="1334" t="s">
        <v>1300</v>
      </c>
      <c r="B51" s="1334"/>
      <c r="C51" s="1334"/>
      <c r="D51" s="963">
        <f>SUM(D9:D50)</f>
        <v>0</v>
      </c>
      <c r="E51" s="963">
        <f>SUM(E9:E50)</f>
        <v>0</v>
      </c>
      <c r="F51" s="963" t="e">
        <f>E51/D51*100</f>
        <v>#DIV/0!</v>
      </c>
      <c r="G51" s="963">
        <f>SUM(G9:G50)</f>
        <v>0</v>
      </c>
      <c r="H51" s="963">
        <f>SUM(H9:H50)</f>
        <v>0</v>
      </c>
      <c r="I51" s="963" t="e">
        <f>H51/G51*100</f>
        <v>#DIV/0!</v>
      </c>
      <c r="J51" s="963">
        <f t="shared" ref="J51:Q51" si="13">SUM(J9:J50)</f>
        <v>0</v>
      </c>
      <c r="K51" s="963">
        <f t="shared" si="13"/>
        <v>0</v>
      </c>
      <c r="L51" s="963" t="e">
        <f>K51/J51*100</f>
        <v>#DIV/0!</v>
      </c>
      <c r="M51" s="963">
        <f t="shared" si="13"/>
        <v>0</v>
      </c>
      <c r="N51" s="963">
        <f t="shared" si="13"/>
        <v>0</v>
      </c>
      <c r="O51" s="963" t="e">
        <f>N51/M51*100</f>
        <v>#DIV/0!</v>
      </c>
      <c r="P51" s="963">
        <f t="shared" si="13"/>
        <v>0</v>
      </c>
      <c r="Q51" s="963">
        <f t="shared" si="13"/>
        <v>0</v>
      </c>
      <c r="R51" s="963" t="e">
        <f>Q51/P51*100</f>
        <v>#DIV/0!</v>
      </c>
    </row>
    <row r="52" spans="1:18" x14ac:dyDescent="0.25">
      <c r="B52" s="965"/>
      <c r="C52" s="965"/>
      <c r="D52" s="965"/>
      <c r="E52" s="965"/>
      <c r="G52" s="965"/>
      <c r="H52" s="965"/>
    </row>
    <row r="53" spans="1:18" ht="16.149999999999999" customHeight="1" x14ac:dyDescent="0.25">
      <c r="A53" s="989" t="s">
        <v>1287</v>
      </c>
      <c r="B53" s="966"/>
      <c r="C53" s="966"/>
      <c r="D53" s="966"/>
      <c r="E53" s="966"/>
      <c r="F53" s="966"/>
      <c r="G53" s="966"/>
      <c r="H53" s="966"/>
      <c r="I53" s="967"/>
    </row>
  </sheetData>
  <mergeCells count="11">
    <mergeCell ref="A51:C51"/>
    <mergeCell ref="A1:R1"/>
    <mergeCell ref="A2:R2"/>
    <mergeCell ref="A6:A7"/>
    <mergeCell ref="C6:C7"/>
    <mergeCell ref="D6:F6"/>
    <mergeCell ref="G6:I6"/>
    <mergeCell ref="J6:L6"/>
    <mergeCell ref="M6:O6"/>
    <mergeCell ref="P6:R6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70</vt:i4>
      </vt:variant>
    </vt:vector>
  </HeadingPairs>
  <TitlesOfParts>
    <vt:vector size="158" baseType="lpstr">
      <vt:lpstr>Resume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'23'!Print_Area</vt:lpstr>
      <vt:lpstr>'24'!Print_Area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'34'!Print_Area</vt:lpstr>
      <vt:lpstr>'35'!Print_Area</vt:lpstr>
      <vt:lpstr>'36'!Print_Area</vt:lpstr>
      <vt:lpstr>'39'!Print_Area</vt:lpstr>
      <vt:lpstr>'4'!Print_Area</vt:lpstr>
      <vt:lpstr>'40'!Print_Area</vt:lpstr>
      <vt:lpstr>'42'!Print_Area</vt:lpstr>
      <vt:lpstr>'43'!Print_Area</vt:lpstr>
      <vt:lpstr>'44'!Print_Area</vt:lpstr>
      <vt:lpstr>'45'!Print_Area</vt:lpstr>
      <vt:lpstr>'46'!Print_Area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'77'!Print_Area</vt:lpstr>
      <vt:lpstr>'79'!Print_Area</vt:lpstr>
      <vt:lpstr>'8'!Print_Area</vt:lpstr>
      <vt:lpstr>'84'!Print_Area</vt:lpstr>
      <vt:lpstr>'85'!Print_Area</vt:lpstr>
      <vt:lpstr>'86'!Print_Area</vt:lpstr>
      <vt:lpstr>'87'!Print_Area</vt:lpstr>
      <vt:lpstr>'9'!Print_Area</vt:lpstr>
      <vt:lpstr>Resume!Print_Area</vt:lpstr>
      <vt:lpstr>'9'!Print_Titles</vt:lpstr>
      <vt:lpstr>Resume!Print_Titles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INTAN</dc:creator>
  <cp:lastModifiedBy>Hp Indonesia</cp:lastModifiedBy>
  <cp:lastPrinted>2022-10-10T01:32:56Z</cp:lastPrinted>
  <dcterms:created xsi:type="dcterms:W3CDTF">2022-04-01T02:30:09Z</dcterms:created>
  <dcterms:modified xsi:type="dcterms:W3CDTF">2023-01-03T05:58:40Z</dcterms:modified>
</cp:coreProperties>
</file>